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charts/style1.xml" ContentType="application/vnd.ms-office.chartstyle+xml"/>
  <Override PartName="/xl/charts/colors1.xml" ContentType="application/vnd.ms-office.chartcolorstyle+xml"/>
  <Override PartName="/xl/charts/chart17.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Users\John Desktop\Documents\Garrison_Publication_SantaCruz_and_GSA\Third_Final_Edit_July2021\Third_Draft_Supplemental_Data_Files_23jul21\"/>
    </mc:Choice>
  </mc:AlternateContent>
  <xr:revisionPtr revIDLastSave="0" documentId="13_ncr:1_{F7F05440-27E6-4EFC-AF5A-6656F5A6DDE3}" xr6:coauthVersionLast="47" xr6:coauthVersionMax="47" xr10:uidLastSave="{00000000-0000-0000-0000-000000000000}"/>
  <bookViews>
    <workbookView xWindow="28935" yWindow="405" windowWidth="25710" windowHeight="13545" tabRatio="931" xr2:uid="{62EBCFC2-C645-4FD9-BFF3-4F7692252077}"/>
  </bookViews>
  <sheets>
    <sheet name="1) Explanation" sheetId="12" r:id="rId1"/>
    <sheet name="2) References" sheetId="14" r:id="rId2"/>
    <sheet name="3) Porosity_Comp_Data" sheetId="1" r:id="rId3"/>
    <sheet name="4) All_Data_Tern" sheetId="11" r:id="rId4"/>
    <sheet name="5) Chert_Tern" sheetId="5" r:id="rId5"/>
    <sheet name="6) Dolo_Tern" sheetId="6" r:id="rId6"/>
    <sheet name="7) Porc_Tern" sheetId="7" r:id="rId7"/>
    <sheet name="8) SilMud_Tern" sheetId="9" r:id="rId8"/>
    <sheet name="9) Cal_Mud_Tern" sheetId="4" r:id="rId9"/>
    <sheet name="10) OrgMud_Tern" sheetId="10" r:id="rId10"/>
    <sheet name="11) Diatom_Term" sheetId="8" r:id="rId11"/>
    <sheet name="12) PorBoxPlots" sheetId="2" r:id="rId12"/>
    <sheet name="13) Cumulative_NormDist" sheetId="3" r:id="rId13"/>
    <sheet name="14) Density_Depth_Plot"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6" i="13" l="1"/>
  <c r="AK7" i="13"/>
  <c r="AK8" i="13"/>
  <c r="AK9" i="13"/>
  <c r="AK10" i="13"/>
  <c r="AK11" i="13"/>
  <c r="AK12" i="13"/>
  <c r="AK13" i="13"/>
  <c r="AK14" i="13"/>
  <c r="AK15" i="13"/>
  <c r="AK16" i="13"/>
  <c r="AK17" i="13"/>
  <c r="AK18" i="13"/>
  <c r="AK19" i="13"/>
  <c r="AK20" i="13"/>
  <c r="AK21" i="13"/>
  <c r="AK22" i="13"/>
  <c r="AK23" i="13"/>
  <c r="AK24" i="13"/>
  <c r="AK25" i="13"/>
  <c r="AK26" i="13"/>
  <c r="AK27" i="13"/>
  <c r="AK28" i="13"/>
  <c r="AK29" i="13"/>
  <c r="AK30" i="13"/>
  <c r="AK31" i="13"/>
  <c r="AK32" i="13"/>
  <c r="AK33" i="13"/>
  <c r="AK34" i="13"/>
  <c r="AK35" i="13"/>
  <c r="AK36" i="13"/>
  <c r="AK37" i="13"/>
  <c r="AK38" i="13"/>
  <c r="AK39" i="13"/>
  <c r="AK40" i="13"/>
  <c r="AK41" i="13"/>
  <c r="AK42" i="13"/>
  <c r="AK43" i="13"/>
  <c r="AK44" i="13"/>
  <c r="AK45" i="13"/>
  <c r="AK46" i="13"/>
  <c r="AK47" i="13"/>
  <c r="AK48" i="13"/>
  <c r="AK49" i="13"/>
  <c r="AK50" i="13"/>
  <c r="AK51" i="13"/>
  <c r="AK52" i="13"/>
  <c r="AK53" i="13"/>
  <c r="AK54" i="13"/>
  <c r="AK55" i="13"/>
  <c r="AK56" i="13"/>
  <c r="AK57" i="13"/>
  <c r="AK58" i="13"/>
  <c r="AK59" i="13"/>
  <c r="AK60" i="13"/>
  <c r="AK61" i="13"/>
  <c r="AK62" i="13"/>
  <c r="AK63" i="13"/>
  <c r="AK64" i="13"/>
  <c r="AK65" i="13"/>
  <c r="AK66" i="13"/>
  <c r="AK67" i="13"/>
  <c r="AK68" i="13"/>
  <c r="AK69" i="13"/>
  <c r="AK70" i="13"/>
  <c r="AK71" i="13"/>
  <c r="AK72" i="13"/>
  <c r="AK73" i="13"/>
  <c r="AK74" i="13"/>
  <c r="AK75" i="13"/>
  <c r="AK76" i="13"/>
  <c r="AK77" i="13"/>
  <c r="AK78" i="13"/>
  <c r="AK79" i="13"/>
  <c r="AK80" i="13"/>
  <c r="AK81" i="13"/>
  <c r="AK82" i="13"/>
  <c r="AK83" i="13"/>
  <c r="AK84" i="13"/>
  <c r="AK85" i="13"/>
  <c r="AK86" i="13"/>
  <c r="AK87" i="13"/>
  <c r="AK88" i="13"/>
  <c r="AK89" i="13"/>
  <c r="AK90" i="13"/>
  <c r="AK91" i="13"/>
  <c r="AK92" i="13"/>
  <c r="AK93" i="13"/>
  <c r="AK94" i="13"/>
  <c r="AK95" i="13"/>
  <c r="AK96" i="13"/>
  <c r="AK97" i="13"/>
  <c r="AK98" i="13"/>
  <c r="AK99" i="13"/>
  <c r="AK100" i="13"/>
  <c r="AK101" i="13"/>
  <c r="AK102" i="13"/>
  <c r="AK103" i="13"/>
  <c r="AK104" i="13"/>
  <c r="AK105" i="13"/>
  <c r="AK106" i="13"/>
  <c r="AK107" i="13"/>
  <c r="AK108" i="13"/>
  <c r="AK109" i="13"/>
  <c r="AK110" i="13"/>
  <c r="AK111" i="13"/>
  <c r="AK112" i="13"/>
  <c r="AK113" i="13"/>
  <c r="AK114" i="13"/>
  <c r="AK115" i="13"/>
  <c r="AK116" i="13"/>
  <c r="AK117" i="13"/>
  <c r="AK118" i="13"/>
  <c r="AK119" i="13"/>
  <c r="AK120" i="13"/>
  <c r="AK121" i="13"/>
  <c r="AK122" i="13"/>
  <c r="AK123" i="13"/>
  <c r="AK124" i="13"/>
  <c r="AK125" i="13"/>
  <c r="AK126" i="13"/>
  <c r="AK127" i="13"/>
  <c r="AK128" i="13"/>
  <c r="AK129" i="13"/>
  <c r="AK130" i="13"/>
  <c r="AK131" i="13"/>
  <c r="AK132" i="13"/>
  <c r="AK133" i="13"/>
  <c r="AK134" i="13"/>
  <c r="AK135" i="13"/>
  <c r="AK136" i="13"/>
  <c r="AK137" i="13"/>
  <c r="AK138" i="13"/>
  <c r="AK139" i="13"/>
  <c r="AK140" i="13"/>
  <c r="AK141" i="13"/>
  <c r="AK142" i="13"/>
  <c r="AK143" i="13"/>
  <c r="AK144" i="13"/>
  <c r="AK145" i="13"/>
  <c r="AK146" i="13"/>
  <c r="AK147" i="13"/>
  <c r="AK148" i="13"/>
  <c r="AK149" i="13"/>
  <c r="AK150" i="13"/>
  <c r="AK151" i="13"/>
  <c r="AK152" i="13"/>
  <c r="AK153" i="13"/>
  <c r="AK154" i="13"/>
  <c r="AK155" i="13"/>
  <c r="AK156" i="13"/>
  <c r="AK157" i="13"/>
  <c r="AK158" i="13"/>
  <c r="AK159" i="13"/>
  <c r="AK160" i="13"/>
  <c r="AK161" i="13"/>
  <c r="AK162" i="13"/>
  <c r="AK163" i="13"/>
  <c r="AK164" i="13"/>
  <c r="AK165" i="13"/>
  <c r="AK166" i="13"/>
  <c r="AK167" i="13"/>
  <c r="AK168" i="13"/>
  <c r="AK169" i="13"/>
  <c r="AK170" i="13"/>
  <c r="AK171" i="13"/>
  <c r="AK172" i="13"/>
  <c r="AK173" i="13"/>
  <c r="AK174" i="13"/>
  <c r="AK175" i="13"/>
  <c r="AK176" i="13"/>
  <c r="AK177" i="13"/>
  <c r="AK178" i="13"/>
  <c r="AK179" i="13"/>
  <c r="AK180" i="13"/>
  <c r="AK181" i="13"/>
  <c r="AK182" i="13"/>
  <c r="AK183" i="13"/>
  <c r="AK184" i="13"/>
  <c r="AK185" i="13"/>
  <c r="AK186" i="13"/>
  <c r="AK187" i="13"/>
  <c r="AK188" i="13"/>
  <c r="AK189" i="13"/>
  <c r="AK190" i="13"/>
  <c r="AK191" i="13"/>
  <c r="AK192" i="13"/>
  <c r="AK193" i="13"/>
  <c r="AK194" i="13"/>
  <c r="AK195" i="13"/>
  <c r="AK196" i="13"/>
  <c r="AK197" i="13"/>
  <c r="AK198" i="13"/>
  <c r="AK199" i="13"/>
  <c r="AK200" i="13"/>
  <c r="AK201" i="13"/>
  <c r="AK202" i="13"/>
  <c r="AK203" i="13"/>
  <c r="AK204" i="13"/>
  <c r="AK205" i="13"/>
  <c r="AK206" i="13"/>
  <c r="AK207" i="13"/>
  <c r="AK208" i="13"/>
  <c r="AK209" i="13"/>
  <c r="AK210" i="13"/>
  <c r="AK211" i="13"/>
  <c r="AK212" i="13"/>
  <c r="AK213" i="13"/>
  <c r="AK214" i="13"/>
  <c r="AK215" i="13"/>
  <c r="AK216" i="13"/>
  <c r="AK217" i="13"/>
  <c r="AK218" i="13"/>
  <c r="AK219" i="13"/>
  <c r="AK220" i="13"/>
  <c r="AK221" i="13"/>
  <c r="AK222" i="13"/>
  <c r="AK223" i="13"/>
  <c r="AK224" i="13"/>
  <c r="AK225" i="13"/>
  <c r="AK226" i="13"/>
  <c r="AK227" i="13"/>
  <c r="AK228" i="13"/>
  <c r="AK229" i="13"/>
  <c r="AK230" i="13"/>
  <c r="AK231" i="13"/>
  <c r="AK232" i="13"/>
  <c r="AK233" i="13"/>
  <c r="AK234" i="13"/>
  <c r="AK235" i="13"/>
  <c r="AK236" i="13"/>
  <c r="AK237" i="13"/>
  <c r="AK238" i="13"/>
  <c r="AK239" i="13"/>
  <c r="AK240" i="13"/>
  <c r="AK241" i="13"/>
  <c r="AK242" i="13"/>
  <c r="AK243" i="13"/>
  <c r="AK244" i="13"/>
  <c r="AK245" i="13"/>
  <c r="AK246" i="13"/>
  <c r="AK247" i="13"/>
  <c r="AK248" i="13"/>
  <c r="AK249" i="13"/>
  <c r="AK250" i="13"/>
  <c r="AK251" i="13"/>
  <c r="AK252" i="13"/>
  <c r="AK253" i="13"/>
  <c r="AK254" i="13"/>
  <c r="AK255" i="13"/>
  <c r="AK256" i="13"/>
  <c r="AK257" i="13"/>
  <c r="AK258" i="13"/>
  <c r="AK259" i="13"/>
  <c r="AK260" i="13"/>
  <c r="AK261" i="13"/>
  <c r="AK262" i="13"/>
  <c r="AK263" i="13"/>
  <c r="AK264" i="13"/>
  <c r="AK265" i="13"/>
  <c r="AK266" i="13"/>
  <c r="AK267" i="13"/>
  <c r="AK268" i="13"/>
  <c r="AK269" i="13"/>
  <c r="AK270" i="13"/>
  <c r="AK271" i="13"/>
  <c r="AK272" i="13"/>
  <c r="AK273" i="13"/>
  <c r="AK274" i="13"/>
  <c r="AK275" i="13"/>
  <c r="AK276" i="13"/>
  <c r="AK277" i="13"/>
  <c r="AK278" i="13"/>
  <c r="AK279" i="13"/>
  <c r="AK280" i="13"/>
  <c r="AK281" i="13"/>
  <c r="AK282" i="13"/>
  <c r="AK283" i="13"/>
  <c r="AK284" i="13"/>
  <c r="AK285" i="13"/>
  <c r="AK286" i="13"/>
  <c r="AK287" i="13"/>
  <c r="AK288" i="13"/>
  <c r="AK289" i="13"/>
  <c r="AK290" i="13"/>
  <c r="AK291" i="13"/>
  <c r="AK292" i="13"/>
  <c r="AK293" i="13"/>
  <c r="AK294" i="13"/>
  <c r="AK295" i="13"/>
  <c r="AK296" i="13"/>
  <c r="AK297" i="13"/>
  <c r="AK298" i="13"/>
  <c r="AK299" i="13"/>
  <c r="AK300" i="13"/>
  <c r="AK301" i="13"/>
  <c r="AK302" i="13"/>
  <c r="AK303" i="13"/>
  <c r="AK304" i="13"/>
  <c r="AK305" i="13"/>
  <c r="AK306" i="13"/>
  <c r="AK307" i="13"/>
  <c r="AK308" i="13"/>
  <c r="AK309" i="13"/>
  <c r="AK310" i="13"/>
  <c r="AK311" i="13"/>
  <c r="AK312" i="13"/>
  <c r="AK313" i="13"/>
  <c r="AK314" i="13"/>
  <c r="AK315" i="13"/>
  <c r="AK316" i="13"/>
  <c r="AK317" i="13"/>
  <c r="AK318" i="13"/>
  <c r="AK319" i="13"/>
  <c r="AK320" i="13"/>
  <c r="AK321" i="13"/>
  <c r="AK322" i="13"/>
  <c r="AK323" i="13"/>
  <c r="AK324" i="13"/>
  <c r="AK325" i="13"/>
  <c r="AK326" i="13"/>
  <c r="AK327" i="13"/>
  <c r="AK328" i="13"/>
  <c r="AK329" i="13"/>
  <c r="AK330" i="13"/>
  <c r="AK331" i="13"/>
  <c r="AK332" i="13"/>
  <c r="AK333" i="13"/>
  <c r="AK334" i="13"/>
  <c r="AK335" i="13"/>
  <c r="AK336" i="13"/>
  <c r="AK337" i="13"/>
  <c r="AK338" i="13"/>
  <c r="AK339" i="13"/>
  <c r="AK340" i="13"/>
  <c r="AK341" i="13"/>
  <c r="AK342" i="13"/>
  <c r="AK343" i="13"/>
  <c r="AK344" i="13"/>
  <c r="AK345" i="13"/>
  <c r="AK346" i="13"/>
  <c r="AK347" i="13"/>
  <c r="AK348" i="13"/>
  <c r="AK349" i="13"/>
  <c r="AK350" i="13"/>
  <c r="AK351" i="13"/>
  <c r="AK352" i="13"/>
  <c r="AK353" i="13"/>
  <c r="AK354" i="13"/>
  <c r="AK355" i="13"/>
  <c r="AK356" i="13"/>
  <c r="AK357" i="13"/>
  <c r="AK358" i="13"/>
  <c r="AK359" i="13"/>
  <c r="AK360" i="13"/>
  <c r="AK361" i="13"/>
  <c r="AK362" i="13"/>
  <c r="AK363" i="13"/>
  <c r="AK364" i="13"/>
  <c r="AK365" i="13"/>
  <c r="AK366" i="13"/>
  <c r="AK367" i="13"/>
  <c r="AK368" i="13"/>
  <c r="AK369" i="13"/>
  <c r="AK370" i="13"/>
  <c r="AK371" i="13"/>
  <c r="AK372" i="13"/>
  <c r="AK373" i="13"/>
  <c r="AK374" i="13"/>
  <c r="AK375" i="13"/>
  <c r="AK376" i="13"/>
  <c r="AK377" i="13"/>
  <c r="AK378" i="13"/>
  <c r="AK379" i="13"/>
  <c r="AK380" i="13"/>
  <c r="AK381" i="13"/>
  <c r="AK382" i="13"/>
  <c r="AK383" i="13"/>
  <c r="AK384" i="13"/>
  <c r="AK385" i="13"/>
  <c r="AK386" i="13"/>
  <c r="AK387" i="13"/>
  <c r="AK388" i="13"/>
  <c r="AK389" i="13"/>
  <c r="AK390" i="13"/>
  <c r="AK391" i="13"/>
  <c r="AK392" i="13"/>
  <c r="AK393" i="13"/>
  <c r="AK394" i="13"/>
  <c r="AK395" i="13"/>
  <c r="AK396" i="13"/>
  <c r="AK397" i="13"/>
  <c r="AK398" i="13"/>
  <c r="AK399" i="13"/>
  <c r="AK400" i="13"/>
  <c r="AK401" i="13"/>
  <c r="AK402" i="13"/>
  <c r="AK403" i="13"/>
  <c r="AK404" i="13"/>
  <c r="AK405" i="13"/>
  <c r="AK406" i="13"/>
  <c r="AK407" i="13"/>
  <c r="AK408" i="13"/>
  <c r="AK409" i="13"/>
  <c r="AK410" i="13"/>
  <c r="AK411" i="13"/>
  <c r="AK412" i="13"/>
  <c r="AK413" i="13"/>
  <c r="AK414" i="13"/>
  <c r="AK415" i="13"/>
  <c r="AK416" i="13"/>
  <c r="AK417" i="13"/>
  <c r="AK418" i="13"/>
  <c r="AK419" i="13"/>
  <c r="AK420" i="13"/>
  <c r="AK421" i="13"/>
  <c r="AK422" i="13"/>
  <c r="AK423" i="13"/>
  <c r="AK424" i="13"/>
  <c r="AK425" i="13"/>
  <c r="AK426" i="13"/>
  <c r="AK427" i="13"/>
  <c r="AK428" i="13"/>
  <c r="AK429" i="13"/>
  <c r="AK430" i="13"/>
  <c r="AK431" i="13"/>
  <c r="AK432" i="13"/>
  <c r="AK433" i="13"/>
  <c r="AK434" i="13"/>
  <c r="AK435" i="13"/>
  <c r="AK436" i="13"/>
  <c r="AK437" i="13"/>
  <c r="AK438" i="13"/>
  <c r="AK439" i="13"/>
  <c r="AK440" i="13"/>
  <c r="AK441" i="13"/>
  <c r="AK442" i="13"/>
  <c r="AK443" i="13"/>
  <c r="AK444" i="13"/>
  <c r="AK445" i="13"/>
  <c r="AK446" i="13"/>
  <c r="AK447" i="13"/>
  <c r="AK448" i="13"/>
  <c r="AK449" i="13"/>
  <c r="AK450" i="13"/>
  <c r="AK451" i="13"/>
  <c r="AK452" i="13"/>
  <c r="AK453" i="13"/>
  <c r="AK454" i="13"/>
  <c r="AK455" i="13"/>
  <c r="AK456" i="13"/>
  <c r="AK457" i="13"/>
  <c r="AK458" i="13"/>
  <c r="AK459" i="13"/>
  <c r="AK460" i="13"/>
  <c r="AK461" i="13"/>
  <c r="AK462" i="13"/>
  <c r="AK463" i="13"/>
  <c r="AK464" i="13"/>
  <c r="AK465" i="13"/>
  <c r="AK466" i="13"/>
  <c r="AK467" i="13"/>
  <c r="AK468" i="13"/>
  <c r="AK469" i="13"/>
  <c r="AK470" i="13"/>
  <c r="AK471" i="13"/>
  <c r="AK472" i="13"/>
  <c r="AK473" i="13"/>
  <c r="AK474" i="13"/>
  <c r="AK475" i="13"/>
  <c r="AK476" i="13"/>
  <c r="AK477" i="13"/>
  <c r="AK478" i="13"/>
  <c r="AK479" i="13"/>
  <c r="AK480" i="13"/>
  <c r="AK481" i="13"/>
  <c r="AK482" i="13"/>
  <c r="AK483" i="13"/>
  <c r="AK484" i="13"/>
  <c r="AK485" i="13"/>
  <c r="AK486" i="13"/>
  <c r="AK487" i="13"/>
  <c r="AK488" i="13"/>
  <c r="AK489" i="13"/>
  <c r="AK490" i="13"/>
  <c r="AK491" i="13"/>
  <c r="AK492" i="13"/>
  <c r="AK493" i="13"/>
  <c r="AK494" i="13"/>
  <c r="AK495" i="13"/>
  <c r="AK496" i="13"/>
  <c r="AK497" i="13"/>
  <c r="AK498" i="13"/>
  <c r="AK499" i="13"/>
  <c r="AK500" i="13"/>
  <c r="AK501" i="13"/>
  <c r="AK502" i="13"/>
  <c r="AK503" i="13"/>
  <c r="AK504" i="13"/>
  <c r="AK505" i="13"/>
  <c r="AK506" i="13"/>
  <c r="AK507" i="13"/>
  <c r="AK508" i="13"/>
  <c r="AK509" i="13"/>
  <c r="AK510" i="13"/>
  <c r="AK511" i="13"/>
  <c r="AK512" i="13"/>
  <c r="AK513" i="13"/>
  <c r="AK514" i="13"/>
  <c r="AK515" i="13"/>
  <c r="AK516" i="13"/>
  <c r="AK517" i="13"/>
  <c r="AK518" i="13"/>
  <c r="AK519" i="13"/>
  <c r="AK520" i="13"/>
  <c r="AK521" i="13"/>
  <c r="AK522" i="13"/>
  <c r="AK523" i="13"/>
  <c r="AK524" i="13"/>
  <c r="AK525" i="13"/>
  <c r="AK526" i="13"/>
  <c r="AK527" i="13"/>
  <c r="AK528" i="13"/>
  <c r="AK529" i="13"/>
  <c r="AK530" i="13"/>
  <c r="AK531" i="13"/>
  <c r="AK532" i="13"/>
  <c r="AK533" i="13"/>
  <c r="AK534" i="13"/>
  <c r="AK535" i="13"/>
  <c r="AK536" i="13"/>
  <c r="AK537" i="13"/>
  <c r="AK538" i="13"/>
  <c r="AK539" i="13"/>
  <c r="AK540" i="13"/>
  <c r="AK541" i="13"/>
  <c r="AK542" i="13"/>
  <c r="AK543" i="13"/>
  <c r="AK544" i="13"/>
  <c r="AK545" i="13"/>
  <c r="AK546" i="13"/>
  <c r="AK547" i="13"/>
  <c r="AK548" i="13"/>
  <c r="AK549" i="13"/>
  <c r="AK550" i="13"/>
  <c r="AK551" i="13"/>
  <c r="AK552" i="13"/>
  <c r="AK553" i="13"/>
  <c r="AK554" i="13"/>
  <c r="AK555" i="13"/>
  <c r="AK556" i="13"/>
  <c r="AK557" i="13"/>
  <c r="AK558" i="13"/>
  <c r="AK559" i="13"/>
  <c r="AK560" i="13"/>
  <c r="AK561" i="13"/>
  <c r="AK562" i="13"/>
  <c r="AK563" i="13"/>
  <c r="AK564" i="13"/>
  <c r="AK565" i="13"/>
  <c r="AK566" i="13"/>
  <c r="AK567" i="13"/>
  <c r="AK568" i="13"/>
  <c r="AK569" i="13"/>
  <c r="AK570" i="13"/>
  <c r="AK571" i="13"/>
  <c r="AK572" i="13"/>
  <c r="AK573" i="13"/>
  <c r="AK574" i="13"/>
  <c r="AK575" i="13"/>
  <c r="AK576" i="13"/>
  <c r="AK577" i="13"/>
  <c r="AK578" i="13"/>
  <c r="AK579" i="13"/>
  <c r="AK580" i="13"/>
  <c r="AK581" i="13"/>
  <c r="AK582" i="13"/>
  <c r="AK583" i="13"/>
  <c r="AK584" i="13"/>
  <c r="AK585" i="13"/>
  <c r="AK586" i="13"/>
  <c r="AK587" i="13"/>
  <c r="AK588" i="13"/>
  <c r="AK589" i="13"/>
  <c r="AK590" i="13"/>
  <c r="AK591" i="13"/>
  <c r="AK592" i="13"/>
  <c r="AK593" i="13"/>
  <c r="AK594" i="13"/>
  <c r="AK595" i="13"/>
  <c r="AK596" i="13"/>
  <c r="AK597" i="13"/>
  <c r="AK598" i="13"/>
  <c r="AK599" i="13"/>
  <c r="AK600" i="13"/>
  <c r="AK601" i="13"/>
  <c r="AK602" i="13"/>
  <c r="AK603" i="13"/>
  <c r="AK604" i="13"/>
  <c r="AK605" i="13"/>
  <c r="AK606" i="13"/>
  <c r="AK607" i="13"/>
  <c r="AK608" i="13"/>
  <c r="AK609" i="13"/>
  <c r="AK610" i="13"/>
  <c r="AK611" i="13"/>
  <c r="AK612" i="13"/>
  <c r="AK613" i="13"/>
  <c r="AK614" i="13"/>
  <c r="AK615" i="13"/>
  <c r="AK616" i="13"/>
  <c r="AK617" i="13"/>
  <c r="AK618" i="13"/>
  <c r="AK619" i="13"/>
  <c r="AK620" i="13"/>
  <c r="AK621" i="13"/>
  <c r="AK622" i="13"/>
  <c r="AK623" i="13"/>
  <c r="AK624" i="13"/>
  <c r="AK625" i="13"/>
  <c r="AK626" i="13"/>
  <c r="AK627" i="13"/>
  <c r="AK628" i="13"/>
  <c r="AK629" i="13"/>
  <c r="AK630" i="13"/>
  <c r="AK631" i="13"/>
  <c r="AK632" i="13"/>
  <c r="AK633" i="13"/>
  <c r="AK634" i="13"/>
  <c r="AK635" i="13"/>
  <c r="AK636" i="13"/>
  <c r="AK637" i="13"/>
  <c r="AK638" i="13"/>
  <c r="AK639" i="13"/>
  <c r="AK640" i="13"/>
  <c r="AK641" i="13"/>
  <c r="AK642" i="13"/>
  <c r="AK643" i="13"/>
  <c r="AK644" i="13"/>
  <c r="AK645" i="13"/>
  <c r="AK646" i="13"/>
  <c r="AK647" i="13"/>
  <c r="AK648" i="13"/>
  <c r="AK649" i="13"/>
  <c r="AK650" i="13"/>
  <c r="AK651" i="13"/>
  <c r="AK652" i="13"/>
  <c r="AK653" i="13"/>
  <c r="AK654" i="13"/>
  <c r="AK655" i="13"/>
  <c r="AK656" i="13"/>
  <c r="AK657" i="13"/>
  <c r="AK658" i="13"/>
  <c r="AK659" i="13"/>
  <c r="AK660" i="13"/>
  <c r="AK661" i="13"/>
  <c r="AK662" i="13"/>
  <c r="AK663" i="13"/>
  <c r="AK664" i="13"/>
  <c r="AK665" i="13"/>
  <c r="AK666" i="13"/>
  <c r="AK667" i="13"/>
  <c r="AK668" i="13"/>
  <c r="AK669" i="13"/>
  <c r="AK670" i="13"/>
  <c r="AK671" i="13"/>
  <c r="AK672" i="13"/>
  <c r="AK673" i="13"/>
  <c r="AK674" i="13"/>
  <c r="AK675" i="13"/>
  <c r="AK676" i="13"/>
  <c r="AK677" i="13"/>
  <c r="AK678" i="13"/>
  <c r="AK679" i="13"/>
  <c r="AK680" i="13"/>
  <c r="AK681" i="13"/>
  <c r="AK682" i="13"/>
  <c r="AK683" i="13"/>
  <c r="AK684" i="13"/>
  <c r="AK685" i="13"/>
  <c r="AK686" i="13"/>
  <c r="AK687" i="13"/>
  <c r="AK688" i="13"/>
  <c r="AK689" i="13"/>
  <c r="AK690" i="13"/>
  <c r="AK691" i="13"/>
  <c r="AK692" i="13"/>
  <c r="AK693" i="13"/>
  <c r="AK694" i="13"/>
  <c r="AK695" i="13"/>
  <c r="AK696" i="13"/>
  <c r="AK697" i="13"/>
  <c r="AK698" i="13"/>
  <c r="AK699" i="13"/>
  <c r="AK700" i="13"/>
  <c r="AK701" i="13"/>
  <c r="AK702" i="13"/>
  <c r="AK703" i="13"/>
  <c r="AK704" i="13"/>
  <c r="AK705" i="13"/>
  <c r="AK706" i="13"/>
  <c r="AK707" i="13"/>
  <c r="AK708" i="13"/>
  <c r="AK709" i="13"/>
  <c r="AK710" i="13"/>
  <c r="AK711" i="13"/>
  <c r="AK712" i="13"/>
  <c r="AK713" i="13"/>
  <c r="AK714" i="13"/>
  <c r="AK715" i="13"/>
  <c r="AK716" i="13"/>
  <c r="AK717" i="13"/>
  <c r="AK718" i="13"/>
  <c r="AK719" i="13"/>
  <c r="AK720" i="13"/>
  <c r="AK721" i="13"/>
  <c r="AK722" i="13"/>
  <c r="AK723" i="13"/>
  <c r="AK724" i="13"/>
  <c r="AK725" i="13"/>
  <c r="AK726" i="13"/>
  <c r="AK727" i="13"/>
  <c r="AK728" i="13"/>
  <c r="AK729" i="13"/>
  <c r="AK730" i="13"/>
  <c r="AK731" i="13"/>
  <c r="AK732" i="13"/>
  <c r="AK733" i="13"/>
  <c r="AK734" i="13"/>
  <c r="AK735" i="13"/>
  <c r="AK736" i="13"/>
  <c r="AK737" i="13"/>
  <c r="AK738" i="13"/>
  <c r="AK739" i="13"/>
  <c r="AK740" i="13"/>
  <c r="AK741" i="13"/>
  <c r="AK742" i="13"/>
  <c r="AK743" i="13"/>
  <c r="AK744" i="13"/>
  <c r="AK745" i="13"/>
  <c r="AK746" i="13"/>
  <c r="AK747" i="13"/>
  <c r="AK748" i="13"/>
  <c r="AK749" i="13"/>
  <c r="AK750" i="13"/>
  <c r="AK751" i="13"/>
  <c r="AK752" i="13"/>
  <c r="AK753" i="13"/>
  <c r="AK754" i="13"/>
  <c r="AK755" i="13"/>
  <c r="AK756" i="13"/>
  <c r="AK757" i="13"/>
  <c r="AK758" i="13"/>
  <c r="AK759" i="13"/>
  <c r="AK760" i="13"/>
  <c r="AK761" i="13"/>
  <c r="AK762" i="13"/>
  <c r="AK763" i="13"/>
  <c r="AK764" i="13"/>
  <c r="AK765" i="13"/>
  <c r="AK766" i="13"/>
  <c r="AK767" i="13"/>
  <c r="AK768" i="13"/>
  <c r="AK769" i="13"/>
  <c r="AK770" i="13"/>
  <c r="AK771" i="13"/>
  <c r="AK772" i="13"/>
  <c r="AK773" i="13"/>
  <c r="AK774" i="13"/>
  <c r="AK775" i="13"/>
  <c r="AK776" i="13"/>
  <c r="AK777" i="13"/>
  <c r="AK778" i="13"/>
  <c r="AK779" i="13"/>
  <c r="AK780" i="13"/>
  <c r="AK781" i="13"/>
  <c r="AK782" i="13"/>
  <c r="AK783" i="13"/>
  <c r="AK784" i="13"/>
  <c r="AK785" i="13"/>
  <c r="AK786" i="13"/>
  <c r="AK787" i="13"/>
  <c r="AK788" i="13"/>
  <c r="AK789" i="13"/>
  <c r="AK790" i="13"/>
  <c r="AK791" i="13"/>
  <c r="AK792" i="13"/>
  <c r="AK793" i="13"/>
  <c r="AK794" i="13"/>
  <c r="AK795" i="13"/>
  <c r="AK796" i="13"/>
  <c r="AK797" i="13"/>
  <c r="AK798" i="13"/>
  <c r="AK799" i="13"/>
  <c r="AK800" i="13"/>
  <c r="AK801" i="13"/>
  <c r="AK802" i="13"/>
  <c r="AK803" i="13"/>
  <c r="AK804" i="13"/>
  <c r="AK805" i="13"/>
  <c r="AK806" i="13"/>
  <c r="AK807" i="13"/>
  <c r="AK808" i="13"/>
  <c r="AK809" i="13"/>
  <c r="AK810" i="13"/>
  <c r="AK811" i="13"/>
  <c r="AK812" i="13"/>
  <c r="AK813" i="13"/>
  <c r="AK814" i="13"/>
  <c r="AK815" i="13"/>
  <c r="AK816" i="13"/>
  <c r="AK817" i="13"/>
  <c r="AK818" i="13"/>
  <c r="AK819" i="13"/>
  <c r="AK820" i="13"/>
  <c r="AK821" i="13"/>
  <c r="AK822" i="13"/>
  <c r="AK823" i="13"/>
  <c r="AK824" i="13"/>
  <c r="AK825" i="13"/>
  <c r="AK826" i="13"/>
  <c r="AK827" i="13"/>
  <c r="AK828" i="13"/>
  <c r="AK829" i="13"/>
  <c r="AK830" i="13"/>
  <c r="AK831" i="13"/>
  <c r="AK832" i="13"/>
  <c r="AK833" i="13"/>
  <c r="AK834" i="13"/>
  <c r="AK835" i="13"/>
  <c r="AK836" i="13"/>
  <c r="AK837" i="13"/>
  <c r="AK838" i="13"/>
  <c r="AK839" i="13"/>
  <c r="AK840" i="13"/>
  <c r="AK841" i="13"/>
  <c r="AK842" i="13"/>
  <c r="AK843" i="13"/>
  <c r="AK844" i="13"/>
  <c r="AK845" i="13"/>
  <c r="AK846" i="13"/>
  <c r="AK847" i="13"/>
  <c r="AK848" i="13"/>
  <c r="AK849" i="13"/>
  <c r="AK850" i="13"/>
  <c r="AK851" i="13"/>
  <c r="AK852" i="13"/>
  <c r="AK853" i="13"/>
  <c r="AK854" i="13"/>
  <c r="AK855" i="13"/>
  <c r="AK856" i="13"/>
  <c r="AK857" i="13"/>
  <c r="AK858" i="13"/>
  <c r="AK859" i="13"/>
  <c r="AK860" i="13"/>
  <c r="AK861" i="13"/>
  <c r="AK862" i="13"/>
  <c r="AK863" i="13"/>
  <c r="AK864" i="13"/>
  <c r="AK865" i="13"/>
  <c r="AK866" i="13"/>
  <c r="AK867" i="13"/>
  <c r="AK868" i="13"/>
  <c r="AK869" i="13"/>
  <c r="AK870" i="13"/>
  <c r="AK871" i="13"/>
  <c r="AK872" i="13"/>
  <c r="AK873" i="13"/>
  <c r="AK874" i="13"/>
  <c r="AK875" i="13"/>
  <c r="AK876" i="13"/>
  <c r="AK877" i="13"/>
  <c r="AK878" i="13"/>
  <c r="AK879" i="13"/>
  <c r="AK880" i="13"/>
  <c r="AK881" i="13"/>
  <c r="AK882" i="13"/>
  <c r="AK883" i="13"/>
  <c r="AK884" i="13"/>
  <c r="AK885" i="13"/>
  <c r="AK886" i="13"/>
  <c r="AK887" i="13"/>
  <c r="AK888" i="13"/>
  <c r="AK889" i="13"/>
  <c r="AK890" i="13"/>
  <c r="AK891" i="13"/>
  <c r="AK892" i="13"/>
  <c r="AK893" i="13"/>
  <c r="AK894" i="13"/>
  <c r="AK895" i="13"/>
  <c r="AK896" i="13"/>
  <c r="AK897" i="13"/>
  <c r="AK898" i="13"/>
  <c r="AK899" i="13"/>
  <c r="AK900" i="13"/>
  <c r="AK901" i="13"/>
  <c r="AK902" i="13"/>
  <c r="AK903" i="13"/>
  <c r="AK904" i="13"/>
  <c r="AK905" i="13"/>
  <c r="AK906" i="13"/>
  <c r="AK907" i="13"/>
  <c r="AK908" i="13"/>
  <c r="AK909" i="13"/>
  <c r="AK910" i="13"/>
  <c r="AK911" i="13"/>
  <c r="AK912" i="13"/>
  <c r="AK913" i="13"/>
  <c r="AK914" i="13"/>
  <c r="AK915" i="13"/>
  <c r="AK916" i="13"/>
  <c r="AK917" i="13"/>
  <c r="AK918" i="13"/>
  <c r="AK919" i="13"/>
  <c r="AK920" i="13"/>
  <c r="AK921" i="13"/>
  <c r="AK922" i="13"/>
  <c r="AK923" i="13"/>
  <c r="AK924" i="13"/>
  <c r="AK925" i="13"/>
  <c r="AK926" i="13"/>
  <c r="AK927" i="13"/>
  <c r="AK928" i="13"/>
  <c r="AK929" i="13"/>
  <c r="AK930" i="13"/>
  <c r="AK931" i="13"/>
  <c r="AK932" i="13"/>
  <c r="AK933" i="13"/>
  <c r="AK934" i="13"/>
  <c r="AK935" i="13"/>
  <c r="AK936" i="13"/>
  <c r="AK937" i="13"/>
  <c r="AK938" i="13"/>
  <c r="AK939" i="13"/>
  <c r="AK940" i="13"/>
  <c r="AK941" i="13"/>
  <c r="AK942" i="13"/>
  <c r="AK943" i="13"/>
  <c r="AK944" i="13"/>
  <c r="AK945" i="13"/>
  <c r="AK946" i="13"/>
  <c r="AK947" i="13"/>
  <c r="AK948" i="13"/>
  <c r="AK949" i="13"/>
  <c r="AK950" i="13"/>
  <c r="AK951" i="13"/>
  <c r="AK952" i="13"/>
  <c r="AK953" i="13"/>
  <c r="AK954" i="13"/>
  <c r="AK955" i="13"/>
  <c r="AK956" i="13"/>
  <c r="AK957" i="13"/>
  <c r="AK958" i="13"/>
  <c r="AK959" i="13"/>
  <c r="AK960" i="13"/>
  <c r="AK961" i="13"/>
  <c r="AK962" i="13"/>
  <c r="AK963" i="13"/>
  <c r="AK964" i="13"/>
  <c r="AK965" i="13"/>
  <c r="AK966" i="13"/>
  <c r="AK967" i="13"/>
  <c r="AK968" i="13"/>
  <c r="AK969" i="13"/>
  <c r="AK970" i="13"/>
  <c r="AK971" i="13"/>
  <c r="AK972" i="13"/>
  <c r="AK973" i="13"/>
  <c r="AK974" i="13"/>
  <c r="AK975" i="13"/>
  <c r="AK976" i="13"/>
  <c r="AK977" i="13"/>
  <c r="AK978" i="13"/>
  <c r="AK979" i="13"/>
  <c r="AK980" i="13"/>
  <c r="AK981" i="13"/>
  <c r="AK982" i="13"/>
  <c r="AK983" i="13"/>
  <c r="AK984" i="13"/>
  <c r="AK985" i="13"/>
  <c r="AK986" i="13"/>
  <c r="AK987" i="13"/>
  <c r="AK988" i="13"/>
  <c r="AK989" i="13"/>
  <c r="AK990" i="13"/>
  <c r="AK991" i="13"/>
  <c r="AK992" i="13"/>
  <c r="AK993" i="13"/>
  <c r="AK994" i="13"/>
  <c r="AK995" i="13"/>
  <c r="AK996" i="13"/>
  <c r="AK997" i="13"/>
  <c r="AK998" i="13"/>
  <c r="AK999" i="13"/>
  <c r="AK1000" i="13"/>
  <c r="AK1001" i="13"/>
  <c r="AK1002" i="13"/>
  <c r="AK1003" i="13"/>
  <c r="AK1004" i="13"/>
  <c r="AK1005" i="13"/>
  <c r="AK1006" i="13"/>
  <c r="AK1007" i="13"/>
  <c r="AK1008" i="13"/>
  <c r="AK1009" i="13"/>
  <c r="AK1010" i="13"/>
  <c r="AK1011" i="13"/>
  <c r="AK1012" i="13"/>
  <c r="AK1013" i="13"/>
  <c r="AK1014" i="13"/>
  <c r="AK1015" i="13"/>
  <c r="AK1016" i="13"/>
  <c r="AK1017" i="13"/>
  <c r="AK1018" i="13"/>
  <c r="AK1019" i="13"/>
  <c r="AK1020" i="13"/>
  <c r="AK1021" i="13"/>
  <c r="AK1022" i="13"/>
  <c r="AK1023" i="13"/>
  <c r="AK1024" i="13"/>
  <c r="AK1025" i="13"/>
  <c r="AK1026" i="13"/>
  <c r="AK1027" i="13"/>
  <c r="AK1028" i="13"/>
  <c r="AK1029" i="13"/>
  <c r="AK1030" i="13"/>
  <c r="AK1031" i="13"/>
  <c r="AK1032" i="13"/>
  <c r="AK1033" i="13"/>
  <c r="AK1034" i="13"/>
  <c r="AK1035" i="13"/>
  <c r="AK1036" i="13"/>
  <c r="AK1037" i="13"/>
  <c r="AK1038" i="13"/>
  <c r="AK1039" i="13"/>
  <c r="AK1040" i="13"/>
  <c r="AK1041" i="13"/>
  <c r="AK1042" i="13"/>
  <c r="AK1043" i="13"/>
  <c r="AK1044" i="13"/>
  <c r="AK1045" i="13"/>
  <c r="AK1046" i="13"/>
  <c r="AK1047" i="13"/>
  <c r="AK1048" i="13"/>
  <c r="AK1049" i="13"/>
  <c r="AK1050" i="13"/>
  <c r="AK1051" i="13"/>
  <c r="AK1052" i="13"/>
  <c r="AK1053" i="13"/>
  <c r="AK1054" i="13"/>
  <c r="AK1055" i="13"/>
  <c r="AK1056" i="13"/>
  <c r="AK1057" i="13"/>
  <c r="AK1058" i="13"/>
  <c r="AK1059" i="13"/>
  <c r="AK1060" i="13"/>
  <c r="AK1061" i="13"/>
  <c r="AK1062" i="13"/>
  <c r="AK1063" i="13"/>
  <c r="AK1064" i="13"/>
  <c r="AK1065" i="13"/>
  <c r="AK1066" i="13"/>
  <c r="AK1067" i="13"/>
  <c r="AK1068" i="13"/>
  <c r="AK1069" i="13"/>
  <c r="AK1070" i="13"/>
  <c r="AK1071" i="13"/>
  <c r="AK1072" i="13"/>
  <c r="AK1073" i="13"/>
  <c r="AK1074" i="13"/>
  <c r="AK1075" i="13"/>
  <c r="AK1076" i="13"/>
  <c r="AK1077" i="13"/>
  <c r="AK1078" i="13"/>
  <c r="AK1079" i="13"/>
  <c r="AK1080" i="13"/>
  <c r="AK1081" i="13"/>
  <c r="AK1082" i="13"/>
  <c r="AK1083" i="13"/>
  <c r="AK1084" i="13"/>
  <c r="AK1085" i="13"/>
  <c r="AK1086" i="13"/>
  <c r="AK1087" i="13"/>
  <c r="AK1088" i="13"/>
  <c r="AK1089" i="13"/>
  <c r="AK1090" i="13"/>
  <c r="AK1091" i="13"/>
  <c r="AK1092" i="13"/>
  <c r="AK1093" i="13"/>
  <c r="AK1094" i="13"/>
  <c r="AK1095" i="13"/>
  <c r="AK1096" i="13"/>
  <c r="AK1097" i="13"/>
  <c r="AK1098" i="13"/>
  <c r="AK1099" i="13"/>
  <c r="AK1100" i="13"/>
  <c r="AK1101" i="13"/>
  <c r="AK1102" i="13"/>
  <c r="AK1103" i="13"/>
  <c r="AK1104" i="13"/>
  <c r="AK1105" i="13"/>
  <c r="AK1106" i="13"/>
  <c r="AK1107" i="13"/>
  <c r="AK1108" i="13"/>
  <c r="AK1109" i="13"/>
  <c r="AK1110" i="13"/>
  <c r="AK1111" i="13"/>
  <c r="AK1112" i="13"/>
  <c r="AK1113" i="13"/>
  <c r="AK1114" i="13"/>
  <c r="AK1115" i="13"/>
  <c r="AK1116" i="13"/>
  <c r="AK1117" i="13"/>
  <c r="AK1118" i="13"/>
  <c r="AK1119" i="13"/>
  <c r="AK1120" i="13"/>
  <c r="AK1121" i="13"/>
  <c r="AK1122" i="13"/>
  <c r="AK1123" i="13"/>
  <c r="AK1124" i="13"/>
  <c r="AK1125" i="13"/>
  <c r="AK1126" i="13"/>
  <c r="AK1127" i="13"/>
  <c r="AK1128" i="13"/>
  <c r="AK1129" i="13"/>
  <c r="AK1130" i="13"/>
  <c r="AK1131" i="13"/>
  <c r="AK1132" i="13"/>
  <c r="AK1133" i="13"/>
  <c r="AK1134" i="13"/>
  <c r="AK1135" i="13"/>
  <c r="AK1136" i="13"/>
  <c r="AK1137" i="13"/>
  <c r="AK1138" i="13"/>
  <c r="AK1139" i="13"/>
  <c r="AK1140" i="13"/>
  <c r="AK1141" i="13"/>
  <c r="AK1142" i="13"/>
  <c r="AK1143" i="13"/>
  <c r="AK1144" i="13"/>
  <c r="AK1145" i="13"/>
  <c r="AK1146" i="13"/>
  <c r="AK1147" i="13"/>
  <c r="AK1148" i="13"/>
  <c r="AK1149" i="13"/>
  <c r="AK1150" i="13"/>
  <c r="AK1151" i="13"/>
  <c r="AK1152" i="13"/>
  <c r="AK1153" i="13"/>
  <c r="AK1154" i="13"/>
  <c r="AK1155" i="13"/>
  <c r="AK1156" i="13"/>
  <c r="AK1157" i="13"/>
  <c r="AK1158" i="13"/>
  <c r="AK1159" i="13"/>
  <c r="AK1160" i="13"/>
  <c r="AK1161" i="13"/>
  <c r="AK1162" i="13"/>
  <c r="AK1163" i="13"/>
  <c r="AK1164" i="13"/>
  <c r="AK1165" i="13"/>
  <c r="AK1166" i="13"/>
  <c r="AK1167" i="13"/>
  <c r="AK1168" i="13"/>
  <c r="AK1169" i="13"/>
  <c r="AK1170" i="13"/>
  <c r="AK1171" i="13"/>
  <c r="AK1172" i="13"/>
  <c r="AK1173" i="13"/>
  <c r="AK1174" i="13"/>
  <c r="AK1175" i="13"/>
  <c r="AK1176" i="13"/>
  <c r="AK1177" i="13"/>
  <c r="AK1178" i="13"/>
  <c r="AK1179" i="13"/>
  <c r="AK1180" i="13"/>
  <c r="AK1181" i="13"/>
  <c r="AK1182" i="13"/>
  <c r="AK1183" i="13"/>
  <c r="AK1184" i="13"/>
  <c r="AK1185" i="13"/>
  <c r="AK1186" i="13"/>
  <c r="AK1187" i="13"/>
  <c r="AK1188" i="13"/>
  <c r="AK1189" i="13"/>
  <c r="AK1190" i="13"/>
  <c r="AK1191" i="13"/>
  <c r="AK1192" i="13"/>
  <c r="AK1193" i="13"/>
  <c r="AK1194" i="13"/>
  <c r="AK1195" i="13"/>
  <c r="AK1196" i="13"/>
  <c r="AK1197" i="13"/>
  <c r="AK1198" i="13"/>
  <c r="AK1199" i="13"/>
  <c r="AK1200" i="13"/>
  <c r="AK1201" i="13"/>
  <c r="AK1202" i="13"/>
  <c r="AK1203" i="13"/>
  <c r="AK1204" i="13"/>
  <c r="AK1205" i="13"/>
  <c r="AK1206" i="13"/>
  <c r="AK1207" i="13"/>
  <c r="AK1208" i="13"/>
  <c r="AK1209" i="13"/>
  <c r="AK1210" i="13"/>
  <c r="AK1211" i="13"/>
  <c r="AK1212" i="13"/>
  <c r="AK1213" i="13"/>
  <c r="AK1214" i="13"/>
  <c r="AK1215" i="13"/>
  <c r="AK1216" i="13"/>
  <c r="AK1217" i="13"/>
  <c r="AK1218" i="13"/>
  <c r="AK1219" i="13"/>
  <c r="AK1220" i="13"/>
  <c r="AK1221" i="13"/>
  <c r="AK1222" i="13"/>
  <c r="AK1223" i="13"/>
  <c r="AK1224" i="13"/>
  <c r="AK1225" i="13"/>
  <c r="AK1226" i="13"/>
  <c r="AK1227" i="13"/>
  <c r="AK1228" i="13"/>
  <c r="AK1229" i="13"/>
  <c r="AK1230" i="13"/>
  <c r="AK1231" i="13"/>
  <c r="AK1232" i="13"/>
  <c r="AK1233" i="13"/>
  <c r="AK1234" i="13"/>
  <c r="AK1235" i="13"/>
  <c r="AK1236" i="13"/>
  <c r="AK1237" i="13"/>
  <c r="AK1238" i="13"/>
  <c r="AK1239" i="13"/>
  <c r="AK1240" i="13"/>
  <c r="AK1241" i="13"/>
  <c r="AK1242" i="13"/>
  <c r="AK1243" i="13"/>
  <c r="AK1244" i="13"/>
  <c r="AK1245" i="13"/>
  <c r="AK1246" i="13"/>
  <c r="AK1247" i="13"/>
  <c r="AK1248" i="13"/>
  <c r="AK1249" i="13"/>
  <c r="AK1250" i="13"/>
  <c r="AK1251" i="13"/>
  <c r="AK1252" i="13"/>
  <c r="AK1253" i="13"/>
  <c r="AK1254" i="13"/>
  <c r="AK1255" i="13"/>
  <c r="AK1256" i="13"/>
  <c r="AK1257" i="13"/>
  <c r="AK1258" i="13"/>
  <c r="AK1259" i="13"/>
  <c r="AK1260" i="13"/>
  <c r="AK1261" i="13"/>
  <c r="AK1262" i="13"/>
  <c r="AK1263" i="13"/>
  <c r="AK1264" i="13"/>
  <c r="AK1265" i="13"/>
  <c r="AK1266" i="13"/>
  <c r="AK1267" i="13"/>
  <c r="AK1268" i="13"/>
  <c r="AK1269" i="13"/>
  <c r="AK1270" i="13"/>
  <c r="AK1271" i="13"/>
  <c r="AK1272" i="13"/>
  <c r="AK1273" i="13"/>
  <c r="AK1274" i="13"/>
  <c r="AK1275" i="13"/>
  <c r="AK1276" i="13"/>
  <c r="AK1277" i="13"/>
  <c r="AK1278" i="13"/>
  <c r="AK1279" i="13"/>
  <c r="AK1280" i="13"/>
  <c r="AK1281" i="13"/>
  <c r="AK1282" i="13"/>
  <c r="AK1283" i="13"/>
  <c r="AK1284" i="13"/>
  <c r="AK1285" i="13"/>
  <c r="AK1286" i="13"/>
  <c r="AK1287" i="13"/>
  <c r="AK1288" i="13"/>
  <c r="AK1289" i="13"/>
  <c r="AK1290" i="13"/>
  <c r="AK1291" i="13"/>
  <c r="AK1292" i="13"/>
  <c r="AK1293" i="13"/>
  <c r="AK1294" i="13"/>
  <c r="AK1295" i="13"/>
  <c r="AK1296" i="13"/>
  <c r="AK1297" i="13"/>
  <c r="AK1298" i="13"/>
  <c r="AK1299" i="13"/>
  <c r="AK1300" i="13"/>
  <c r="AK1301" i="13"/>
  <c r="AK1302" i="13"/>
  <c r="AK1303" i="13"/>
  <c r="AK1304" i="13"/>
  <c r="AK1305" i="13"/>
  <c r="AK1306" i="13"/>
  <c r="AK1307" i="13"/>
  <c r="AK1308" i="13"/>
  <c r="AK1309" i="13"/>
  <c r="AK1310" i="13"/>
  <c r="AK1311" i="13"/>
  <c r="AK1312" i="13"/>
  <c r="AK1313" i="13"/>
  <c r="AK1314" i="13"/>
  <c r="AK1315" i="13"/>
  <c r="AK1316" i="13"/>
  <c r="AK1317" i="13"/>
  <c r="AK1318" i="13"/>
  <c r="AK1319" i="13"/>
  <c r="AK1320" i="13"/>
  <c r="AK1321" i="13"/>
  <c r="AK1322" i="13"/>
  <c r="AK1323" i="13"/>
  <c r="AK1324" i="13"/>
  <c r="AK1325" i="13"/>
  <c r="AK1326" i="13"/>
  <c r="AK1327" i="13"/>
  <c r="AK1328" i="13"/>
  <c r="AK1329" i="13"/>
  <c r="AK1330" i="13"/>
  <c r="AK1331" i="13"/>
  <c r="AK1332" i="13"/>
  <c r="AK1333" i="13"/>
  <c r="AK1334" i="13"/>
  <c r="AK1335" i="13"/>
  <c r="AK1336" i="13"/>
  <c r="AK1337" i="13"/>
  <c r="AK1338" i="13"/>
  <c r="AK1339" i="13"/>
  <c r="AK1340" i="13"/>
  <c r="AK1341" i="13"/>
  <c r="AK1342" i="13"/>
  <c r="AK1343" i="13"/>
  <c r="AK1344" i="13"/>
  <c r="AK1345" i="13"/>
  <c r="AK1346" i="13"/>
  <c r="AK1347" i="13"/>
  <c r="AK1348" i="13"/>
  <c r="AK1349" i="13"/>
  <c r="AK1350" i="13"/>
  <c r="AK1351" i="13"/>
  <c r="AK1352" i="13"/>
  <c r="AK1353" i="13"/>
  <c r="AK1354" i="13"/>
  <c r="AK1355" i="13"/>
  <c r="AK1356" i="13"/>
  <c r="AK1357" i="13"/>
  <c r="AK1358" i="13"/>
  <c r="AK1359" i="13"/>
  <c r="AK1360" i="13"/>
  <c r="AK1361" i="13"/>
  <c r="AK1362" i="13"/>
  <c r="AK1363" i="13"/>
  <c r="AK1364" i="13"/>
  <c r="AK1365" i="13"/>
  <c r="AK1366" i="13"/>
  <c r="AK1367" i="13"/>
  <c r="AK1368" i="13"/>
  <c r="AK1369" i="13"/>
  <c r="AK1370" i="13"/>
  <c r="AK1371" i="13"/>
  <c r="AK1372" i="13"/>
  <c r="AK1373" i="13"/>
  <c r="AK1374" i="13"/>
  <c r="AK1375" i="13"/>
  <c r="AK1376" i="13"/>
  <c r="AK1377" i="13"/>
  <c r="AK1378" i="13"/>
  <c r="AK1379" i="13"/>
  <c r="AK1380" i="13"/>
  <c r="AK1381" i="13"/>
  <c r="AK1382" i="13"/>
  <c r="AK1383" i="13"/>
  <c r="AK1384" i="13"/>
  <c r="AK1385" i="13"/>
  <c r="AK1386" i="13"/>
  <c r="AK1387" i="13"/>
  <c r="AK1388" i="13"/>
  <c r="AK1389" i="13"/>
  <c r="AK1390" i="13"/>
  <c r="AK1391" i="13"/>
  <c r="AK1392" i="13"/>
  <c r="AK1393" i="13"/>
  <c r="AK1394" i="13"/>
  <c r="AK1395" i="13"/>
  <c r="AK1396" i="13"/>
  <c r="AK1397" i="13"/>
  <c r="AK1398" i="13"/>
  <c r="AK1399" i="13"/>
  <c r="AK1400" i="13"/>
  <c r="AK1401" i="13"/>
  <c r="AK1402" i="13"/>
  <c r="AK1403" i="13"/>
  <c r="AK1404" i="13"/>
  <c r="AK1405" i="13"/>
  <c r="AK1406" i="13"/>
  <c r="AK1407" i="13"/>
  <c r="AK1408" i="13"/>
  <c r="AK1409" i="13"/>
  <c r="AK1410" i="13"/>
  <c r="AK1411" i="13"/>
  <c r="AK1412" i="13"/>
  <c r="AK1413" i="13"/>
  <c r="AK1414" i="13"/>
  <c r="AK1415" i="13"/>
  <c r="AK1416" i="13"/>
  <c r="AK1417" i="13"/>
  <c r="AK1418" i="13"/>
  <c r="AK1419" i="13"/>
  <c r="AK1420" i="13"/>
  <c r="AK1421" i="13"/>
  <c r="AK1422" i="13"/>
  <c r="AK1423" i="13"/>
  <c r="AK1424" i="13"/>
  <c r="AK1425" i="13"/>
  <c r="AK1426" i="13"/>
  <c r="AK1427" i="13"/>
  <c r="AK1428" i="13"/>
  <c r="AK1429" i="13"/>
  <c r="AK1430" i="13"/>
  <c r="AK1431" i="13"/>
  <c r="AK1432" i="13"/>
  <c r="AK1433" i="13"/>
  <c r="AK1434" i="13"/>
  <c r="AK1435" i="13"/>
  <c r="AK1436" i="13"/>
  <c r="AK1437" i="13"/>
  <c r="AK1438" i="13"/>
  <c r="AK1439" i="13"/>
  <c r="AK1440" i="13"/>
  <c r="AK1441" i="13"/>
  <c r="AK1442" i="13"/>
  <c r="AK1443" i="13"/>
  <c r="AK1444" i="13"/>
  <c r="AK1445" i="13"/>
  <c r="AK1446" i="13"/>
  <c r="AK1447" i="13"/>
  <c r="AK1448" i="13"/>
  <c r="AK1449" i="13"/>
  <c r="AK1450" i="13"/>
  <c r="AK1451" i="13"/>
  <c r="AK1452" i="13"/>
  <c r="AK1453" i="13"/>
  <c r="AK1454" i="13"/>
  <c r="AK1455" i="13"/>
  <c r="AK1456" i="13"/>
  <c r="AK1457" i="13"/>
  <c r="AK1458" i="13"/>
  <c r="AK1459" i="13"/>
  <c r="AK1460" i="13"/>
  <c r="AK1461" i="13"/>
  <c r="AK1462" i="13"/>
  <c r="AK1463" i="13"/>
  <c r="AK1464" i="13"/>
  <c r="AK1465" i="13"/>
  <c r="AK1466" i="13"/>
  <c r="AK1467" i="13"/>
  <c r="AK1468" i="13"/>
  <c r="AK1469" i="13"/>
  <c r="AK1470" i="13"/>
  <c r="AK1471" i="13"/>
  <c r="AK1472" i="13"/>
  <c r="AK1473" i="13"/>
  <c r="AK1474" i="13"/>
  <c r="AK1475" i="13"/>
  <c r="AK1476" i="13"/>
  <c r="AK1477" i="13"/>
  <c r="AK1478" i="13"/>
  <c r="AK1479" i="13"/>
  <c r="AK1480" i="13"/>
  <c r="AK1481" i="13"/>
  <c r="AK1482" i="13"/>
  <c r="AK1483" i="13"/>
  <c r="AK1484" i="13"/>
  <c r="AK1485" i="13"/>
  <c r="AK1486" i="13"/>
  <c r="AK1487" i="13"/>
  <c r="AK1488" i="13"/>
  <c r="AK1489" i="13"/>
  <c r="AK1490" i="13"/>
  <c r="AK1491" i="13"/>
  <c r="AK1492" i="13"/>
  <c r="AK1493" i="13"/>
  <c r="AK1494" i="13"/>
  <c r="AK1495" i="13"/>
  <c r="AK1496" i="13"/>
  <c r="AK1497" i="13"/>
  <c r="AK1498" i="13"/>
  <c r="AK1499" i="13"/>
  <c r="AK1500" i="13"/>
  <c r="AK1501" i="13"/>
  <c r="AK1502" i="13"/>
  <c r="AK1503" i="13"/>
  <c r="AK1504" i="13"/>
  <c r="AK1505" i="13"/>
  <c r="AK1506" i="13"/>
  <c r="AK1507" i="13"/>
  <c r="AK1508" i="13"/>
  <c r="AK1509" i="13"/>
  <c r="AK1510" i="13"/>
  <c r="AK1511" i="13"/>
  <c r="AK1512" i="13"/>
  <c r="AK1513" i="13"/>
  <c r="AK1514" i="13"/>
  <c r="AK1515" i="13"/>
  <c r="AK1516" i="13"/>
  <c r="AK1517" i="13"/>
  <c r="AK1518" i="13"/>
  <c r="AK1519" i="13"/>
  <c r="AK1520" i="13"/>
  <c r="AK1521" i="13"/>
  <c r="AK1522" i="13"/>
  <c r="AK1523" i="13"/>
  <c r="AK1524" i="13"/>
  <c r="AK1525" i="13"/>
  <c r="AK1526" i="13"/>
  <c r="AK1527" i="13"/>
  <c r="AK1528" i="13"/>
  <c r="AK1529" i="13"/>
  <c r="AK1530" i="13"/>
  <c r="AK1531" i="13"/>
  <c r="AK1532" i="13"/>
  <c r="AK1533" i="13"/>
  <c r="AK1534" i="13"/>
  <c r="AK1535" i="13"/>
  <c r="AK1536" i="13"/>
  <c r="AK1537" i="13"/>
  <c r="AK1538" i="13"/>
  <c r="AK1539" i="13"/>
  <c r="AK1540" i="13"/>
  <c r="AK1541" i="13"/>
  <c r="AK1542" i="13"/>
  <c r="AK1543" i="13"/>
  <c r="AK1544" i="13"/>
  <c r="AK1545" i="13"/>
  <c r="AK1546" i="13"/>
  <c r="AK1547" i="13"/>
  <c r="AK1548" i="13"/>
  <c r="AK1549" i="13"/>
  <c r="AK1550" i="13"/>
  <c r="AK1551" i="13"/>
  <c r="AK1552" i="13"/>
  <c r="AK1553" i="13"/>
  <c r="AK1554" i="13"/>
  <c r="AK1555" i="13"/>
  <c r="AK1556" i="13"/>
  <c r="AK1557" i="13"/>
  <c r="AK1558" i="13"/>
  <c r="AK1559" i="13"/>
  <c r="AK1560" i="13"/>
  <c r="AK1561" i="13"/>
  <c r="AK1562" i="13"/>
  <c r="AK1563" i="13"/>
  <c r="AK1564" i="13"/>
  <c r="AK1565" i="13"/>
  <c r="AK1566" i="13"/>
  <c r="AK1567" i="13"/>
  <c r="AK1568" i="13"/>
  <c r="AK1569" i="13"/>
  <c r="AK1570" i="13"/>
  <c r="AK1571" i="13"/>
  <c r="AK1572" i="13"/>
  <c r="AK1573" i="13"/>
  <c r="AK1574" i="13"/>
  <c r="AK1575" i="13"/>
  <c r="AK1576" i="13"/>
  <c r="AK1577" i="13"/>
  <c r="AK1578" i="13"/>
  <c r="AK1579" i="13"/>
  <c r="AK1580" i="13"/>
  <c r="AK1581" i="13"/>
  <c r="AK1582" i="13"/>
  <c r="AK1583" i="13"/>
  <c r="AK1584" i="13"/>
  <c r="AK1585" i="13"/>
  <c r="AK1586" i="13"/>
  <c r="AK1587" i="13"/>
  <c r="AK1588" i="13"/>
  <c r="AK1589" i="13"/>
  <c r="AK1590" i="13"/>
  <c r="AK1591" i="13"/>
  <c r="AK1592" i="13"/>
  <c r="AK1593" i="13"/>
  <c r="AK1594" i="13"/>
  <c r="AK1595" i="13"/>
  <c r="AK1596" i="13"/>
  <c r="AK1597" i="13"/>
  <c r="AK1598" i="13"/>
  <c r="AK1599" i="13"/>
  <c r="AK1600" i="13"/>
  <c r="AK1601" i="13"/>
  <c r="AK1602" i="13"/>
  <c r="AK1603" i="13"/>
  <c r="AK1604" i="13"/>
  <c r="AK1605" i="13"/>
  <c r="AK1606" i="13"/>
  <c r="AK1607" i="13"/>
  <c r="AK1608" i="13"/>
  <c r="AK1609" i="13"/>
  <c r="AK1610" i="13"/>
  <c r="AK1611" i="13"/>
  <c r="AK1612" i="13"/>
  <c r="AK1613" i="13"/>
  <c r="AK1614" i="13"/>
  <c r="AK1615" i="13"/>
  <c r="AK1616" i="13"/>
  <c r="AK1617" i="13"/>
  <c r="AK1618" i="13"/>
  <c r="AK1619" i="13"/>
  <c r="AK1620" i="13"/>
  <c r="AK1621" i="13"/>
  <c r="AK1622" i="13"/>
  <c r="AK1623" i="13"/>
  <c r="AK1624" i="13"/>
  <c r="AK1625" i="13"/>
  <c r="AK1626" i="13"/>
  <c r="AK1627" i="13"/>
  <c r="AK1628" i="13"/>
  <c r="AK1629" i="13"/>
  <c r="AK1630" i="13"/>
  <c r="AK1631" i="13"/>
  <c r="AK1632" i="13"/>
  <c r="AK1633" i="13"/>
  <c r="AK1634" i="13"/>
  <c r="AK1635" i="13"/>
  <c r="AK1636" i="13"/>
  <c r="AK1637" i="13"/>
  <c r="AK1638" i="13"/>
  <c r="AK1639" i="13"/>
  <c r="AK1640" i="13"/>
  <c r="AK1641" i="13"/>
  <c r="AK1642" i="13"/>
  <c r="AK1643" i="13"/>
  <c r="AK1644" i="13"/>
  <c r="AK1645" i="13"/>
  <c r="AK1646" i="13"/>
  <c r="AK1647" i="13"/>
  <c r="AK1648" i="13"/>
  <c r="AK1649" i="13"/>
  <c r="AK1650" i="13"/>
  <c r="AK1651" i="13"/>
  <c r="AK1652" i="13"/>
  <c r="AK1653" i="13"/>
  <c r="AK1654" i="13"/>
  <c r="AK1655" i="13"/>
  <c r="AK1656" i="13"/>
  <c r="AK1657" i="13"/>
  <c r="AK1658" i="13"/>
  <c r="AK1659" i="13"/>
  <c r="AK1660" i="13"/>
  <c r="AK1661" i="13"/>
  <c r="AK1662" i="13"/>
  <c r="AK1663" i="13"/>
  <c r="AK1664" i="13"/>
  <c r="AK1665" i="13"/>
  <c r="AK1666" i="13"/>
  <c r="AK1667" i="13"/>
  <c r="AK1668" i="13"/>
  <c r="AK1669" i="13"/>
  <c r="AK1670" i="13"/>
  <c r="AK1671" i="13"/>
  <c r="AK1672" i="13"/>
  <c r="AK1673" i="13"/>
  <c r="AK1674" i="13"/>
  <c r="AK1675" i="13"/>
  <c r="AK1676" i="13"/>
  <c r="AK1677" i="13"/>
  <c r="AK1678" i="13"/>
  <c r="AK1679" i="13"/>
  <c r="AK1680" i="13"/>
  <c r="AK1681" i="13"/>
  <c r="AK1682" i="13"/>
  <c r="AK1683" i="13"/>
  <c r="AK1684" i="13"/>
  <c r="AK1685" i="13"/>
  <c r="AK1686" i="13"/>
  <c r="AK1687" i="13"/>
  <c r="AK1688" i="13"/>
  <c r="AK1689" i="13"/>
  <c r="AK1690" i="13"/>
  <c r="AK1691" i="13"/>
  <c r="AK1692" i="13"/>
  <c r="AK1693" i="13"/>
  <c r="AK1694" i="13"/>
  <c r="AK1695" i="13"/>
  <c r="AK1696" i="13"/>
  <c r="AK1697" i="13"/>
  <c r="AK1698" i="13"/>
  <c r="AK1699" i="13"/>
  <c r="AK1700" i="13"/>
  <c r="AK1701" i="13"/>
  <c r="AK1702" i="13"/>
  <c r="AK1703" i="13"/>
  <c r="AK1704" i="13"/>
  <c r="AK1705" i="13"/>
  <c r="AK1706" i="13"/>
  <c r="AK1707" i="13"/>
  <c r="AK1708" i="13"/>
  <c r="AK1709" i="13"/>
  <c r="AK1710" i="13"/>
  <c r="AK1711" i="13"/>
  <c r="AK1712" i="13"/>
  <c r="AK1713" i="13"/>
  <c r="AK1714" i="13"/>
  <c r="AK1715" i="13"/>
  <c r="AK1716" i="13"/>
  <c r="AK1717" i="13"/>
  <c r="AK1718" i="13"/>
  <c r="AK1719" i="13"/>
  <c r="AK1720" i="13"/>
  <c r="AK1721" i="13"/>
  <c r="AK1722" i="13"/>
  <c r="AK1723" i="13"/>
  <c r="AK1724" i="13"/>
  <c r="AK1725" i="13"/>
  <c r="AK1726" i="13"/>
  <c r="AK1727" i="13"/>
  <c r="AK1728" i="13"/>
  <c r="AK1729" i="13"/>
  <c r="AK1730" i="13"/>
  <c r="AK1731" i="13"/>
  <c r="AK1732" i="13"/>
  <c r="AK1733" i="13"/>
  <c r="AK1734" i="13"/>
  <c r="AK1735" i="13"/>
  <c r="AK1736" i="13"/>
  <c r="AK1737" i="13"/>
  <c r="AK1738" i="13"/>
  <c r="AK1739" i="13"/>
  <c r="AK1740" i="13"/>
  <c r="AK1741" i="13"/>
  <c r="AK1742" i="13"/>
  <c r="AK1743" i="13"/>
  <c r="AK1744" i="13"/>
  <c r="AK1745" i="13"/>
  <c r="AK1746" i="13"/>
  <c r="AK1747" i="13"/>
  <c r="AK1748" i="13"/>
  <c r="AK1749" i="13"/>
  <c r="AK1750" i="13"/>
  <c r="AK1751" i="13"/>
  <c r="AK1752" i="13"/>
  <c r="AK1753" i="13"/>
  <c r="AK1754" i="13"/>
  <c r="AK1755" i="13"/>
  <c r="AK1756" i="13"/>
  <c r="AK1757" i="13"/>
  <c r="AK1758" i="13"/>
  <c r="AK1759" i="13"/>
  <c r="AK1760" i="13"/>
  <c r="AK1761" i="13"/>
  <c r="AK1762" i="13"/>
  <c r="AK1763" i="13"/>
  <c r="AK1764" i="13"/>
  <c r="AK1765" i="13"/>
  <c r="AK1766" i="13"/>
  <c r="AK1767" i="13"/>
  <c r="AK1768" i="13"/>
  <c r="AK1769" i="13"/>
  <c r="AK1770" i="13"/>
  <c r="AK1771" i="13"/>
  <c r="AK1772" i="13"/>
  <c r="AK1773" i="13"/>
  <c r="AK1774" i="13"/>
  <c r="AK1775" i="13"/>
  <c r="AK1776" i="13"/>
  <c r="AK1777" i="13"/>
  <c r="AK1778" i="13"/>
  <c r="AK1779" i="13"/>
  <c r="AK1780" i="13"/>
  <c r="AK1781" i="13"/>
  <c r="AK1782" i="13"/>
  <c r="AK1783" i="13"/>
  <c r="AK1784" i="13"/>
  <c r="AK1785" i="13"/>
  <c r="AK1786" i="13"/>
  <c r="AK1787" i="13"/>
  <c r="AK1788" i="13"/>
  <c r="AK1789" i="13"/>
  <c r="AK1790" i="13"/>
  <c r="AK1791" i="13"/>
  <c r="AK1792" i="13"/>
  <c r="AK1793" i="13"/>
  <c r="AK1794" i="13"/>
  <c r="AK1795" i="13"/>
  <c r="AK1796" i="13"/>
  <c r="AK1797" i="13"/>
  <c r="AK1798" i="13"/>
  <c r="AK1799" i="13"/>
  <c r="AK1800" i="13"/>
  <c r="AK1801" i="13"/>
  <c r="AK1802" i="13"/>
  <c r="AK1803" i="13"/>
  <c r="AK1804" i="13"/>
  <c r="AK1805" i="13"/>
  <c r="AK1806" i="13"/>
  <c r="AK1807" i="13"/>
  <c r="AK1808" i="13"/>
  <c r="AK1809" i="13"/>
  <c r="AK1810" i="13"/>
  <c r="AK1811" i="13"/>
  <c r="AK1812" i="13"/>
  <c r="AK1813" i="13"/>
  <c r="AK1814" i="13"/>
  <c r="AK1815" i="13"/>
  <c r="AK5" i="13"/>
  <c r="C9" i="11"/>
  <c r="G256" i="11"/>
  <c r="G257" i="11" s="1"/>
  <c r="G258" i="11" s="1"/>
  <c r="G259" i="11" s="1"/>
  <c r="G260" i="11" s="1"/>
  <c r="G261" i="11" s="1"/>
  <c r="G262" i="11" s="1"/>
  <c r="G263" i="11" s="1"/>
  <c r="G264" i="11" s="1"/>
  <c r="G265" i="11" s="1"/>
  <c r="G266" i="11" s="1"/>
  <c r="G267" i="11" s="1"/>
  <c r="G268" i="11" s="1"/>
  <c r="G255" i="11"/>
  <c r="M209" i="11"/>
  <c r="L209" i="11"/>
  <c r="M208" i="11"/>
  <c r="L208" i="11"/>
  <c r="M207" i="11"/>
  <c r="L207" i="11"/>
  <c r="M206" i="11"/>
  <c r="L206" i="11"/>
  <c r="M205" i="11"/>
  <c r="L205" i="11"/>
  <c r="M204" i="11"/>
  <c r="L204" i="11"/>
  <c r="M203" i="11"/>
  <c r="L203" i="11"/>
  <c r="M202" i="11"/>
  <c r="L202" i="11"/>
  <c r="L51" i="8"/>
  <c r="M51" i="8"/>
  <c r="L52" i="8"/>
  <c r="M52" i="8"/>
  <c r="L53" i="8"/>
  <c r="M53" i="8"/>
  <c r="L54" i="8"/>
  <c r="M54" i="8"/>
  <c r="L55" i="8"/>
  <c r="M55" i="8"/>
  <c r="L56" i="8"/>
  <c r="M56" i="8"/>
  <c r="L57" i="8"/>
  <c r="M57" i="8"/>
  <c r="L58" i="8"/>
  <c r="M58" i="8"/>
  <c r="G51" i="8"/>
  <c r="G52" i="8" s="1"/>
  <c r="G53" i="8" s="1"/>
  <c r="G54" i="8" s="1"/>
  <c r="G55" i="8" s="1"/>
  <c r="G56" i="8" s="1"/>
  <c r="G57" i="8" s="1"/>
  <c r="G58" i="8" s="1"/>
  <c r="CW50" i="2"/>
  <c r="CG50" i="2"/>
  <c r="BQ50" i="2"/>
  <c r="BA50" i="2"/>
  <c r="AK50" i="2"/>
  <c r="U50" i="2"/>
  <c r="E50" i="2"/>
  <c r="J37" i="10"/>
  <c r="I37" i="10"/>
  <c r="H37" i="10"/>
  <c r="J112" i="4"/>
  <c r="I112" i="4"/>
  <c r="H112" i="4"/>
  <c r="J131" i="9"/>
  <c r="I131" i="9"/>
  <c r="H131" i="9"/>
  <c r="J113" i="7"/>
  <c r="I113" i="7"/>
  <c r="H113" i="7"/>
  <c r="J61" i="6"/>
  <c r="I61" i="6"/>
  <c r="H61" i="6"/>
  <c r="J70" i="5"/>
  <c r="I70" i="5"/>
  <c r="H70" i="5"/>
  <c r="I67" i="8" l="1"/>
  <c r="J67" i="8"/>
  <c r="H67" i="8"/>
  <c r="J66" i="8"/>
  <c r="I66" i="8"/>
  <c r="H66" i="8"/>
  <c r="I111" i="4"/>
  <c r="J111" i="4"/>
  <c r="H111" i="4"/>
  <c r="J110" i="4"/>
  <c r="I110" i="4"/>
  <c r="H110" i="4"/>
  <c r="G110" i="4"/>
  <c r="G112" i="4" s="1"/>
  <c r="J130" i="9"/>
  <c r="I130" i="9"/>
  <c r="H130" i="9"/>
  <c r="J129" i="9"/>
  <c r="I129" i="9"/>
  <c r="H129" i="9"/>
  <c r="G130" i="9"/>
  <c r="G129" i="9"/>
  <c r="G131" i="9" s="1"/>
  <c r="I36" i="10"/>
  <c r="J36" i="10"/>
  <c r="H36" i="10"/>
  <c r="J35" i="10"/>
  <c r="I35" i="10"/>
  <c r="H35" i="10"/>
  <c r="G36" i="10"/>
  <c r="G35" i="10"/>
  <c r="G37" i="10" s="1"/>
  <c r="J112" i="7"/>
  <c r="I112" i="7"/>
  <c r="H112" i="7"/>
  <c r="J111" i="7"/>
  <c r="I111" i="7"/>
  <c r="H111" i="7"/>
  <c r="G111" i="7"/>
  <c r="G113" i="7" s="1"/>
  <c r="J60" i="6"/>
  <c r="I60" i="6"/>
  <c r="H60" i="6"/>
  <c r="J59" i="6"/>
  <c r="I59" i="6"/>
  <c r="H59" i="6"/>
  <c r="G61" i="6"/>
  <c r="G60" i="6"/>
  <c r="G59" i="6"/>
  <c r="G190" i="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8" i="1" s="1"/>
  <c r="G249" i="1" s="1"/>
  <c r="G250" i="1" s="1"/>
  <c r="G251" i="1" s="1"/>
  <c r="G252" i="1" s="1"/>
  <c r="G253" i="1" s="1"/>
  <c r="G254" i="1" s="1"/>
  <c r="G255" i="1" s="1"/>
  <c r="G256" i="1" s="1"/>
  <c r="G257" i="1" s="1"/>
  <c r="G258" i="1" s="1"/>
  <c r="G259" i="1" s="1"/>
  <c r="G260" i="1" s="1"/>
  <c r="G261" i="1" s="1"/>
  <c r="G262" i="1" s="1"/>
  <c r="G263" i="1" s="1"/>
  <c r="G264" i="1" s="1"/>
  <c r="G265" i="1" s="1"/>
  <c r="G266"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4" i="1" s="1"/>
  <c r="G365" i="1" s="1"/>
  <c r="G366" i="1" s="1"/>
  <c r="G367" i="1" s="1"/>
  <c r="G368" i="1" s="1"/>
  <c r="G369" i="1" s="1"/>
  <c r="G370" i="1" s="1"/>
  <c r="G371" i="1" s="1"/>
  <c r="G372" i="1" s="1"/>
  <c r="G373" i="1" s="1"/>
  <c r="G374" i="1" s="1"/>
  <c r="G375" i="1" s="1"/>
  <c r="G376" i="1" s="1"/>
  <c r="G377" i="1" s="1"/>
  <c r="G378" i="1" s="1"/>
  <c r="G379" i="1" s="1"/>
  <c r="G380" i="1" s="1"/>
  <c r="G381"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152" i="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4" i="1"/>
  <c r="G5" i="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70" i="5"/>
  <c r="G69" i="5"/>
  <c r="G68" i="5"/>
  <c r="I69" i="5"/>
  <c r="J69" i="5"/>
  <c r="H69" i="5"/>
  <c r="G111" i="4" l="1"/>
  <c r="G112" i="7"/>
  <c r="B110" i="4"/>
  <c r="G15" i="4"/>
  <c r="G16" i="4"/>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C66" i="8" l="1"/>
  <c r="B66" i="8"/>
  <c r="C110" i="4"/>
  <c r="B129" i="9"/>
  <c r="C129" i="9"/>
  <c r="S63" i="10"/>
  <c r="S62" i="10"/>
  <c r="S61" i="10"/>
  <c r="M32" i="10"/>
  <c r="L32" i="10"/>
  <c r="M31" i="10"/>
  <c r="L31" i="10"/>
  <c r="M30" i="10"/>
  <c r="L30" i="10"/>
  <c r="I68" i="5" l="1"/>
  <c r="J68" i="5"/>
  <c r="H68" i="5"/>
  <c r="I2" i="2" l="1"/>
  <c r="D17" i="1" l="1"/>
  <c r="D265" i="1"/>
  <c r="D71" i="1"/>
  <c r="D2" i="1"/>
  <c r="D72" i="1"/>
  <c r="D35" i="1"/>
  <c r="D77" i="1"/>
  <c r="D38" i="1"/>
  <c r="D50" i="1"/>
  <c r="D46" i="1"/>
  <c r="D73" i="1"/>
  <c r="D76" i="1"/>
  <c r="D79" i="1"/>
  <c r="D264" i="1"/>
  <c r="D48" i="1"/>
  <c r="D75" i="1"/>
  <c r="D49" i="1"/>
  <c r="D74" i="1"/>
  <c r="D12" i="1"/>
  <c r="D13" i="1"/>
  <c r="D93" i="1"/>
  <c r="D14" i="1"/>
  <c r="D15" i="1"/>
  <c r="D52" i="1"/>
  <c r="D44" i="1"/>
  <c r="D10" i="1"/>
  <c r="D51" i="1"/>
  <c r="D43" i="1"/>
  <c r="D96" i="1"/>
  <c r="D11" i="1"/>
  <c r="D6" i="1"/>
  <c r="D7" i="1"/>
  <c r="D8" i="1"/>
  <c r="D33" i="1"/>
  <c r="D47" i="1"/>
  <c r="D69" i="1"/>
  <c r="D62" i="1"/>
  <c r="D55" i="1"/>
  <c r="D95" i="1"/>
  <c r="D34" i="1"/>
  <c r="D67" i="1"/>
  <c r="D68" i="1"/>
  <c r="D24" i="1"/>
  <c r="D27" i="1"/>
  <c r="D63" i="1"/>
  <c r="D56" i="1"/>
  <c r="D92" i="1"/>
  <c r="D28" i="1"/>
  <c r="D58" i="1"/>
  <c r="D60" i="1"/>
  <c r="D25" i="1"/>
  <c r="D66" i="1"/>
  <c r="D22" i="1"/>
  <c r="D59" i="1"/>
  <c r="D29" i="1"/>
  <c r="D32" i="1"/>
  <c r="D70" i="1"/>
  <c r="D94" i="1"/>
  <c r="D18" i="1"/>
  <c r="D19" i="1"/>
  <c r="D26" i="1"/>
  <c r="D30" i="1"/>
  <c r="D21" i="1"/>
  <c r="D57" i="1"/>
  <c r="D61" i="1"/>
  <c r="D65" i="1"/>
  <c r="D9" i="1"/>
  <c r="D20" i="1"/>
  <c r="D23" i="1"/>
  <c r="D31" i="1"/>
  <c r="D37" i="1"/>
  <c r="D53" i="1"/>
  <c r="D54" i="1"/>
  <c r="D64" i="1"/>
  <c r="D16" i="1"/>
  <c r="D36" i="1"/>
  <c r="D39" i="1"/>
  <c r="D40" i="1"/>
  <c r="D41" i="1"/>
  <c r="D42" i="1"/>
  <c r="D45" i="1"/>
  <c r="D266" i="1"/>
  <c r="D3" i="1"/>
  <c r="D4" i="1"/>
  <c r="D5" i="1"/>
  <c r="D80" i="1"/>
  <c r="D81" i="1"/>
  <c r="D82" i="1"/>
  <c r="D83" i="1"/>
  <c r="D84" i="1"/>
  <c r="D85" i="1"/>
  <c r="D86" i="1"/>
  <c r="D87" i="1"/>
  <c r="D88" i="1"/>
  <c r="D89" i="1"/>
  <c r="D90" i="1"/>
  <c r="D91" i="1"/>
  <c r="D99" i="1"/>
  <c r="D101" i="1"/>
  <c r="D115" i="1"/>
  <c r="D116" i="1"/>
  <c r="D109" i="1"/>
  <c r="D126" i="1"/>
  <c r="D125" i="1"/>
  <c r="D98" i="1"/>
  <c r="D100" i="1"/>
  <c r="D102" i="1"/>
  <c r="D103" i="1"/>
  <c r="D104" i="1"/>
  <c r="D106" i="1"/>
  <c r="D107" i="1"/>
  <c r="D108" i="1"/>
  <c r="D110" i="1"/>
  <c r="D111" i="1"/>
  <c r="D112" i="1"/>
  <c r="D113" i="1"/>
  <c r="D114" i="1"/>
  <c r="D105" i="1"/>
  <c r="D97" i="1"/>
  <c r="D127" i="1"/>
  <c r="D128" i="1"/>
  <c r="D129" i="1"/>
  <c r="D130" i="1"/>
  <c r="D131" i="1"/>
  <c r="D133" i="1"/>
  <c r="D140" i="1"/>
  <c r="D117" i="1"/>
  <c r="D118" i="1"/>
  <c r="D119" i="1"/>
  <c r="D120" i="1"/>
  <c r="D121" i="1"/>
  <c r="D122" i="1"/>
  <c r="D123" i="1"/>
  <c r="D124" i="1"/>
  <c r="D132" i="1"/>
  <c r="D134" i="1"/>
  <c r="D135" i="1"/>
  <c r="D136" i="1"/>
  <c r="D137" i="1"/>
  <c r="D138" i="1"/>
  <c r="D139" i="1"/>
  <c r="D141" i="1"/>
  <c r="D142" i="1"/>
  <c r="D143" i="1"/>
  <c r="D144" i="1"/>
  <c r="D145" i="1"/>
  <c r="D146" i="1"/>
  <c r="D147" i="1"/>
  <c r="D148" i="1"/>
  <c r="D149" i="1"/>
  <c r="D160" i="1"/>
  <c r="D170" i="1"/>
  <c r="D172" i="1"/>
  <c r="D171" i="1"/>
  <c r="D163" i="1"/>
  <c r="D179" i="1"/>
  <c r="D164" i="1"/>
  <c r="D168" i="1"/>
  <c r="D165" i="1"/>
  <c r="D169" i="1"/>
  <c r="D182" i="1"/>
  <c r="D153" i="1"/>
  <c r="D180" i="1"/>
  <c r="D152" i="1"/>
  <c r="D158" i="1"/>
  <c r="D181" i="1"/>
  <c r="D162" i="1"/>
  <c r="D177" i="1"/>
  <c r="D176" i="1"/>
  <c r="D173" i="1"/>
  <c r="D166" i="1"/>
  <c r="D167" i="1"/>
  <c r="D174" i="1"/>
  <c r="D151" i="1"/>
  <c r="D175" i="1"/>
  <c r="D150" i="1"/>
  <c r="D157" i="1"/>
  <c r="D155" i="1"/>
  <c r="D178" i="1"/>
  <c r="D183" i="1"/>
  <c r="D156" i="1"/>
  <c r="D154" i="1"/>
  <c r="D159" i="1"/>
  <c r="D161" i="1"/>
  <c r="D184" i="1"/>
  <c r="D185" i="1"/>
  <c r="D186" i="1"/>
  <c r="D187" i="1"/>
  <c r="D195" i="1"/>
  <c r="D226" i="1"/>
  <c r="D192" i="1"/>
  <c r="D198" i="1"/>
  <c r="D221" i="1"/>
  <c r="D202" i="1"/>
  <c r="D199" i="1"/>
  <c r="D222" i="1"/>
  <c r="D188" i="1"/>
  <c r="D206" i="1"/>
  <c r="D220" i="1"/>
  <c r="D200" i="1"/>
  <c r="D207" i="1"/>
  <c r="D194" i="1"/>
  <c r="D190" i="1"/>
  <c r="D201" i="1"/>
  <c r="D229" i="1"/>
  <c r="D230" i="1"/>
  <c r="D189" i="1"/>
  <c r="D227" i="1"/>
  <c r="D231" i="1"/>
  <c r="D191" i="1"/>
  <c r="D225" i="1"/>
  <c r="D228" i="1"/>
  <c r="D204" i="1"/>
  <c r="D203" i="1"/>
  <c r="D223" i="1"/>
  <c r="D205" i="1"/>
  <c r="D224" i="1"/>
  <c r="D197" i="1"/>
  <c r="D193" i="1"/>
  <c r="D196" i="1"/>
  <c r="D208" i="1"/>
  <c r="D209" i="1"/>
  <c r="D210" i="1"/>
  <c r="D211" i="1"/>
  <c r="D212" i="1"/>
  <c r="D213" i="1"/>
  <c r="D214" i="1"/>
  <c r="D215" i="1"/>
  <c r="D216" i="1"/>
  <c r="D217" i="1"/>
  <c r="D218" i="1"/>
  <c r="D219" i="1"/>
  <c r="D232" i="1"/>
  <c r="D233" i="1"/>
  <c r="D234" i="1"/>
  <c r="D235" i="1"/>
  <c r="D236" i="1"/>
  <c r="D237" i="1"/>
  <c r="D238" i="1"/>
  <c r="D239" i="1"/>
  <c r="D240" i="1"/>
  <c r="D241" i="1"/>
  <c r="D242" i="1"/>
  <c r="D243" i="1"/>
  <c r="D244" i="1"/>
  <c r="D245" i="1"/>
  <c r="D246" i="1"/>
  <c r="D248" i="1"/>
  <c r="D257" i="1"/>
  <c r="D249" i="1"/>
  <c r="D252" i="1"/>
  <c r="D250" i="1"/>
  <c r="D254" i="1"/>
  <c r="D253" i="1"/>
  <c r="D258" i="1"/>
  <c r="D256" i="1"/>
  <c r="D263" i="1"/>
  <c r="D247" i="1"/>
  <c r="D251" i="1"/>
  <c r="D259" i="1"/>
  <c r="D255" i="1"/>
  <c r="D262" i="1"/>
  <c r="D260" i="1"/>
  <c r="D261" i="1"/>
  <c r="D336" i="1"/>
  <c r="D333" i="1"/>
  <c r="D359" i="1"/>
  <c r="D341" i="1"/>
  <c r="D344" i="1"/>
  <c r="D360" i="1"/>
  <c r="D327" i="1"/>
  <c r="D325" i="1"/>
  <c r="D338" i="1"/>
  <c r="D281" i="1"/>
  <c r="D342" i="1"/>
  <c r="D343" i="1"/>
  <c r="D267" i="1"/>
  <c r="D277" i="1"/>
  <c r="D306" i="1"/>
  <c r="D332" i="1"/>
  <c r="D307" i="1"/>
  <c r="D331" i="1"/>
  <c r="D292" i="1"/>
  <c r="D323" i="1"/>
  <c r="D276" i="1"/>
  <c r="D279" i="1"/>
  <c r="D301" i="1"/>
  <c r="D300" i="1"/>
  <c r="D289" i="1"/>
  <c r="D291" i="1"/>
  <c r="D313" i="1"/>
  <c r="D314" i="1"/>
  <c r="D340" i="1"/>
  <c r="D278" i="1"/>
  <c r="D304" i="1"/>
  <c r="D361" i="1"/>
  <c r="D273" i="1"/>
  <c r="D287" i="1"/>
  <c r="D310" i="1"/>
  <c r="D311" i="1"/>
  <c r="D319" i="1"/>
  <c r="D275" i="1"/>
  <c r="D290" i="1"/>
  <c r="D317" i="1"/>
  <c r="D318" i="1"/>
  <c r="D302" i="1"/>
  <c r="D320" i="1"/>
  <c r="D274" i="1"/>
  <c r="D280" i="1"/>
  <c r="D282" i="1"/>
  <c r="D283" i="1"/>
  <c r="D286" i="1"/>
  <c r="D288" i="1"/>
  <c r="D293" i="1"/>
  <c r="D294" i="1"/>
  <c r="D295" i="1"/>
  <c r="D296" i="1"/>
  <c r="D297" i="1"/>
  <c r="D298" i="1"/>
  <c r="D299" i="1"/>
  <c r="D303" i="1"/>
  <c r="D305" i="1"/>
  <c r="D308" i="1"/>
  <c r="D309" i="1"/>
  <c r="D312" i="1"/>
  <c r="D316" i="1"/>
  <c r="D321" i="1"/>
  <c r="D322" i="1"/>
  <c r="D324" i="1"/>
  <c r="D326" i="1"/>
  <c r="D328" i="1"/>
  <c r="D329" i="1"/>
  <c r="D330" i="1"/>
  <c r="D337" i="1"/>
  <c r="D284" i="1"/>
  <c r="D285" i="1"/>
  <c r="D334" i="1"/>
  <c r="D335" i="1"/>
  <c r="D339" i="1"/>
  <c r="D268" i="1"/>
  <c r="D269" i="1"/>
  <c r="D270" i="1"/>
  <c r="D271" i="1"/>
  <c r="D272" i="1"/>
  <c r="D315" i="1"/>
  <c r="D362" i="1"/>
  <c r="D345" i="1"/>
  <c r="D346" i="1"/>
  <c r="D347" i="1"/>
  <c r="D348" i="1"/>
  <c r="D349" i="1"/>
  <c r="D350" i="1"/>
  <c r="D351" i="1"/>
  <c r="D352" i="1"/>
  <c r="D353" i="1"/>
  <c r="D354" i="1"/>
  <c r="D355" i="1"/>
  <c r="D356" i="1"/>
  <c r="D357" i="1"/>
  <c r="D358" i="1"/>
  <c r="D373" i="1"/>
  <c r="D365" i="1"/>
  <c r="D368" i="1"/>
  <c r="D371" i="1"/>
  <c r="D366" i="1"/>
  <c r="D370" i="1"/>
  <c r="D367" i="1"/>
  <c r="D380" i="1"/>
  <c r="D372" i="1"/>
  <c r="D374" i="1"/>
  <c r="D364" i="1"/>
  <c r="D369" i="1"/>
  <c r="D363" i="1"/>
  <c r="D381" i="1"/>
  <c r="D375" i="1"/>
  <c r="D376" i="1"/>
  <c r="D377" i="1"/>
  <c r="D378" i="1"/>
  <c r="D379" i="1"/>
  <c r="D405" i="1"/>
  <c r="D406" i="1"/>
  <c r="D407" i="1"/>
  <c r="D396" i="1"/>
  <c r="D477" i="1"/>
  <c r="D395" i="1"/>
  <c r="D397" i="1"/>
  <c r="D468" i="1"/>
  <c r="D423" i="1"/>
  <c r="D433" i="1"/>
  <c r="D431" i="1"/>
  <c r="D401" i="1"/>
  <c r="D482" i="1"/>
  <c r="D430" i="1"/>
  <c r="D434" i="1"/>
  <c r="D426" i="1"/>
  <c r="D428" i="1"/>
  <c r="D435" i="1"/>
  <c r="D385" i="1"/>
  <c r="D424" i="1"/>
  <c r="D425" i="1"/>
  <c r="D476" i="1"/>
  <c r="D391" i="1"/>
  <c r="D438" i="1"/>
  <c r="D439" i="1"/>
  <c r="D448" i="1"/>
  <c r="D436" i="1"/>
  <c r="D440" i="1"/>
  <c r="D475" i="1"/>
  <c r="D479" i="1"/>
  <c r="D437" i="1"/>
  <c r="D441" i="1"/>
  <c r="D454" i="1"/>
  <c r="D472" i="1"/>
  <c r="D480" i="1"/>
  <c r="D451" i="1"/>
  <c r="D473" i="1"/>
  <c r="D452" i="1"/>
  <c r="D458" i="1"/>
  <c r="D459" i="1"/>
  <c r="D460" i="1"/>
  <c r="D481" i="1"/>
  <c r="D382" i="1"/>
  <c r="D389" i="1"/>
  <c r="D400" i="1"/>
  <c r="D449" i="1"/>
  <c r="D470" i="1"/>
  <c r="D410" i="1"/>
  <c r="D447" i="1"/>
  <c r="D455" i="1"/>
  <c r="D456" i="1"/>
  <c r="D453" i="1"/>
  <c r="D457" i="1"/>
  <c r="D464" i="1"/>
  <c r="D467" i="1"/>
  <c r="D495" i="1"/>
  <c r="D462" i="1"/>
  <c r="D463" i="1"/>
  <c r="D411" i="1"/>
  <c r="D450" i="1"/>
  <c r="D461" i="1"/>
  <c r="D413" i="1"/>
  <c r="D388" i="1"/>
  <c r="D419" i="1"/>
  <c r="D494" i="1"/>
  <c r="D383" i="1"/>
  <c r="D384" i="1"/>
  <c r="D386" i="1"/>
  <c r="D387" i="1"/>
  <c r="D390" i="1"/>
  <c r="D399" i="1"/>
  <c r="D412" i="1"/>
  <c r="D414" i="1"/>
  <c r="D415" i="1"/>
  <c r="D416" i="1"/>
  <c r="D417" i="1"/>
  <c r="D418" i="1"/>
  <c r="D420" i="1"/>
  <c r="D422" i="1"/>
  <c r="D432" i="1"/>
  <c r="D442" i="1"/>
  <c r="D443" i="1"/>
  <c r="D444" i="1"/>
  <c r="D445" i="1"/>
  <c r="D446" i="1"/>
  <c r="D465" i="1"/>
  <c r="D466" i="1"/>
  <c r="D469" i="1"/>
  <c r="D471" i="1"/>
  <c r="D474" i="1"/>
  <c r="D478" i="1"/>
  <c r="D392" i="1"/>
  <c r="D393" i="1"/>
  <c r="D394" i="1"/>
  <c r="D398" i="1"/>
  <c r="D402" i="1"/>
  <c r="D403" i="1"/>
  <c r="D404" i="1"/>
  <c r="D408" i="1"/>
  <c r="D409" i="1"/>
  <c r="D421" i="1"/>
  <c r="D427" i="1"/>
  <c r="D429" i="1"/>
  <c r="D483" i="1"/>
  <c r="D484" i="1"/>
  <c r="D485" i="1"/>
  <c r="D486" i="1"/>
  <c r="D487" i="1"/>
  <c r="D488" i="1"/>
  <c r="D489" i="1"/>
  <c r="D490" i="1"/>
  <c r="D491" i="1"/>
  <c r="D492" i="1"/>
  <c r="D493" i="1"/>
  <c r="D78" i="1"/>
  <c r="G14" i="8" l="1"/>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66" i="8" s="1"/>
  <c r="G14" i="10"/>
  <c r="G14" i="4"/>
  <c r="G14" i="9"/>
  <c r="G15" i="9" s="1"/>
  <c r="G16" i="9" s="1"/>
  <c r="G17" i="9" s="1"/>
  <c r="G18" i="9" s="1"/>
  <c r="G19" i="9" s="1"/>
  <c r="G20" i="9" s="1"/>
  <c r="G21" i="9" s="1"/>
  <c r="G22" i="9" s="1"/>
  <c r="G23" i="9" s="1"/>
  <c r="G24" i="9" s="1"/>
  <c r="G25" i="9" s="1"/>
  <c r="G26" i="9" s="1"/>
  <c r="G27" i="9" s="1"/>
  <c r="G28" i="9" s="1"/>
  <c r="G29" i="9" s="1"/>
  <c r="G30" i="9" s="1"/>
  <c r="G31" i="9" s="1"/>
  <c r="G32" i="9" s="1"/>
  <c r="G33" i="9" s="1"/>
  <c r="G34" i="9" s="1"/>
  <c r="G35" i="9" s="1"/>
  <c r="G36" i="9" s="1"/>
  <c r="G37" i="9" s="1"/>
  <c r="G38" i="9" s="1"/>
  <c r="G39" i="9" s="1"/>
  <c r="G40" i="9" s="1"/>
  <c r="G41" i="9" s="1"/>
  <c r="G42" i="9" s="1"/>
  <c r="G43" i="9" s="1"/>
  <c r="G44" i="9" s="1"/>
  <c r="G45" i="9" s="1"/>
  <c r="G46" i="9" s="1"/>
  <c r="G47" i="9" s="1"/>
  <c r="G48" i="9" s="1"/>
  <c r="G49" i="9" s="1"/>
  <c r="G50" i="9" s="1"/>
  <c r="G51" i="9" s="1"/>
  <c r="G52" i="9" s="1"/>
  <c r="G53" i="9" s="1"/>
  <c r="G54" i="9" s="1"/>
  <c r="G55" i="9" s="1"/>
  <c r="G56" i="9" s="1"/>
  <c r="G57" i="9" s="1"/>
  <c r="G58" i="9" s="1"/>
  <c r="G59" i="9" s="1"/>
  <c r="G60" i="9" s="1"/>
  <c r="G61" i="9" s="1"/>
  <c r="G62" i="9" s="1"/>
  <c r="G63" i="9" s="1"/>
  <c r="G64" i="9" s="1"/>
  <c r="G65" i="9" s="1"/>
  <c r="G66" i="9" s="1"/>
  <c r="G67" i="9" s="1"/>
  <c r="G68" i="9" s="1"/>
  <c r="G69" i="9" s="1"/>
  <c r="G70" i="9" s="1"/>
  <c r="G71" i="9" s="1"/>
  <c r="G72" i="9" s="1"/>
  <c r="G73" i="9" s="1"/>
  <c r="G74" i="9" s="1"/>
  <c r="G75" i="9" s="1"/>
  <c r="G76" i="9" s="1"/>
  <c r="G77" i="9" s="1"/>
  <c r="G78" i="9" s="1"/>
  <c r="G79" i="9" s="1"/>
  <c r="G80" i="9" s="1"/>
  <c r="G81" i="9" s="1"/>
  <c r="G82" i="9" s="1"/>
  <c r="G83" i="9" s="1"/>
  <c r="G84" i="9" s="1"/>
  <c r="G85" i="9" s="1"/>
  <c r="G86" i="9" s="1"/>
  <c r="G87" i="9" s="1"/>
  <c r="G88" i="9" s="1"/>
  <c r="G89" i="9" s="1"/>
  <c r="G90" i="9" s="1"/>
  <c r="G91" i="9" s="1"/>
  <c r="G92" i="9" s="1"/>
  <c r="G93" i="9" s="1"/>
  <c r="G94" i="9" s="1"/>
  <c r="G95" i="9" s="1"/>
  <c r="G96" i="9" s="1"/>
  <c r="G97" i="9" s="1"/>
  <c r="G98" i="9" s="1"/>
  <c r="G99" i="9" s="1"/>
  <c r="G100" i="9" s="1"/>
  <c r="G101" i="9" s="1"/>
  <c r="G102" i="9" s="1"/>
  <c r="G103" i="9" s="1"/>
  <c r="G104" i="9" s="1"/>
  <c r="G105" i="9" s="1"/>
  <c r="G106" i="9" s="1"/>
  <c r="G107" i="9" s="1"/>
  <c r="G108" i="9" s="1"/>
  <c r="G109" i="9" s="1"/>
  <c r="G110" i="9" s="1"/>
  <c r="G111" i="9" s="1"/>
  <c r="G112" i="9" s="1"/>
  <c r="G113" i="9" s="1"/>
  <c r="G114" i="9" s="1"/>
  <c r="G115" i="9" s="1"/>
  <c r="G116" i="9" s="1"/>
  <c r="G117" i="9" s="1"/>
  <c r="G118" i="9" s="1"/>
  <c r="G119" i="9" s="1"/>
  <c r="G120" i="9" s="1"/>
  <c r="G121" i="9" s="1"/>
  <c r="G122" i="9" s="1"/>
  <c r="G123" i="9" s="1"/>
  <c r="G124" i="9" s="1"/>
  <c r="G125" i="9" s="1"/>
  <c r="G126" i="9" s="1"/>
  <c r="G14" i="7"/>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G57" i="7" s="1"/>
  <c r="G58" i="7" s="1"/>
  <c r="G59" i="7" s="1"/>
  <c r="G60" i="7" s="1"/>
  <c r="G61" i="7" s="1"/>
  <c r="G62" i="7" s="1"/>
  <c r="G63" i="7" s="1"/>
  <c r="G64" i="7" s="1"/>
  <c r="G65" i="7" s="1"/>
  <c r="G66" i="7" s="1"/>
  <c r="G67" i="7" s="1"/>
  <c r="G68" i="7" s="1"/>
  <c r="G69" i="7" s="1"/>
  <c r="G70" i="7" s="1"/>
  <c r="G71" i="7" s="1"/>
  <c r="G72" i="7" s="1"/>
  <c r="G73" i="7" s="1"/>
  <c r="G74" i="7" s="1"/>
  <c r="G75" i="7" s="1"/>
  <c r="G76" i="7" s="1"/>
  <c r="G77" i="7" s="1"/>
  <c r="G78" i="7" s="1"/>
  <c r="G79" i="7" s="1"/>
  <c r="G80" i="7" s="1"/>
  <c r="G81" i="7" s="1"/>
  <c r="G82" i="7" s="1"/>
  <c r="G83" i="7" s="1"/>
  <c r="G84" i="7" s="1"/>
  <c r="G85" i="7" s="1"/>
  <c r="G86" i="7" s="1"/>
  <c r="G87" i="7" s="1"/>
  <c r="G88" i="7" s="1"/>
  <c r="G89" i="7" s="1"/>
  <c r="G90" i="7" s="1"/>
  <c r="G91" i="7" s="1"/>
  <c r="G92" i="7" s="1"/>
  <c r="G93" i="7" s="1"/>
  <c r="G94" i="7" s="1"/>
  <c r="G95" i="7" s="1"/>
  <c r="G96" i="7" s="1"/>
  <c r="G97" i="7" s="1"/>
  <c r="G98" i="7" s="1"/>
  <c r="G99" i="7" s="1"/>
  <c r="G100" i="7" s="1"/>
  <c r="G101" i="7" s="1"/>
  <c r="G102" i="7" s="1"/>
  <c r="G103" i="7" s="1"/>
  <c r="G104" i="7" s="1"/>
  <c r="G105" i="7" s="1"/>
  <c r="G106" i="7" s="1"/>
  <c r="G107" i="7" s="1"/>
  <c r="G108" i="7" s="1"/>
  <c r="G14" i="6"/>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15" i="5"/>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14" i="5"/>
  <c r="G68" i="8" l="1"/>
  <c r="J68" i="8" s="1"/>
  <c r="G67" i="8"/>
  <c r="H68" i="8"/>
  <c r="I68" i="8"/>
  <c r="G15" i="10"/>
  <c r="G16" i="10" s="1"/>
  <c r="G17" i="10" s="1"/>
  <c r="G18" i="10" s="1"/>
  <c r="G19" i="10" s="1"/>
  <c r="G20" i="10" s="1"/>
  <c r="G21" i="10" s="1"/>
  <c r="G22" i="10" s="1"/>
  <c r="G23" i="10" s="1"/>
  <c r="G24" i="10" s="1"/>
  <c r="G25" i="10" s="1"/>
  <c r="G26" i="10" s="1"/>
  <c r="G27" i="10" s="1"/>
  <c r="G28" i="10" s="1"/>
  <c r="G29" i="10" s="1"/>
  <c r="G30" i="10" s="1"/>
  <c r="G31" i="10" s="1"/>
  <c r="G32" i="10" s="1"/>
  <c r="AN13" i="13"/>
  <c r="AN12" i="13"/>
  <c r="AN11" i="13"/>
  <c r="AN10" i="13"/>
  <c r="AN9" i="13"/>
  <c r="AN8" i="13"/>
  <c r="AN7" i="13"/>
  <c r="AS6" i="13"/>
  <c r="AR6" i="13" s="1"/>
  <c r="AN6" i="13"/>
  <c r="AR5" i="13"/>
  <c r="AN5" i="13"/>
  <c r="AS7" i="13" l="1"/>
  <c r="G402" i="11"/>
  <c r="G403" i="11" s="1"/>
  <c r="G404" i="11" s="1"/>
  <c r="G405" i="11" s="1"/>
  <c r="G406" i="11" s="1"/>
  <c r="G407" i="11" s="1"/>
  <c r="G408" i="11" s="1"/>
  <c r="G409" i="11" s="1"/>
  <c r="G410" i="11" s="1"/>
  <c r="G411" i="11" s="1"/>
  <c r="G412" i="11" s="1"/>
  <c r="G413" i="11" s="1"/>
  <c r="G414" i="11" s="1"/>
  <c r="G415" i="11" s="1"/>
  <c r="G416" i="11" s="1"/>
  <c r="G417" i="11" s="1"/>
  <c r="G418" i="11" s="1"/>
  <c r="G419" i="11" s="1"/>
  <c r="G420" i="11" s="1"/>
  <c r="G421" i="11" s="1"/>
  <c r="G422" i="11" s="1"/>
  <c r="G423" i="11" s="1"/>
  <c r="G424" i="11" s="1"/>
  <c r="G425" i="11" s="1"/>
  <c r="G426" i="11" s="1"/>
  <c r="G427" i="11" s="1"/>
  <c r="G428" i="11" s="1"/>
  <c r="G429" i="11" s="1"/>
  <c r="G430" i="11" s="1"/>
  <c r="G431" i="11" s="1"/>
  <c r="G432" i="11" s="1"/>
  <c r="G433" i="11" s="1"/>
  <c r="G434" i="11" s="1"/>
  <c r="G435" i="11" s="1"/>
  <c r="G436" i="11" s="1"/>
  <c r="G437" i="11" s="1"/>
  <c r="G438" i="11" s="1"/>
  <c r="G439" i="11" s="1"/>
  <c r="G440" i="11" s="1"/>
  <c r="G441" i="11" s="1"/>
  <c r="G442" i="11" s="1"/>
  <c r="G443" i="11" s="1"/>
  <c r="G444" i="11" s="1"/>
  <c r="G445" i="11" s="1"/>
  <c r="G446" i="11" s="1"/>
  <c r="G447" i="11" s="1"/>
  <c r="G448" i="11" s="1"/>
  <c r="G449" i="11" s="1"/>
  <c r="G450" i="11" s="1"/>
  <c r="G451" i="11" s="1"/>
  <c r="G452" i="11" s="1"/>
  <c r="G453" i="11" s="1"/>
  <c r="G454" i="11" s="1"/>
  <c r="G455" i="11" s="1"/>
  <c r="G456" i="11" s="1"/>
  <c r="G457" i="11" s="1"/>
  <c r="G458" i="11" s="1"/>
  <c r="G459" i="11" s="1"/>
  <c r="G460" i="11" s="1"/>
  <c r="G461" i="11" s="1"/>
  <c r="G462" i="11" s="1"/>
  <c r="G463" i="11" s="1"/>
  <c r="G464" i="11" s="1"/>
  <c r="G465" i="11" s="1"/>
  <c r="G466" i="11" s="1"/>
  <c r="G467" i="11" s="1"/>
  <c r="G468" i="11" s="1"/>
  <c r="G469" i="11" s="1"/>
  <c r="G470" i="11" s="1"/>
  <c r="G471" i="11" s="1"/>
  <c r="G472" i="11" s="1"/>
  <c r="G473" i="11" s="1"/>
  <c r="G474" i="11" s="1"/>
  <c r="G475" i="11" s="1"/>
  <c r="G476" i="11" s="1"/>
  <c r="G477" i="11" s="1"/>
  <c r="G478" i="11" s="1"/>
  <c r="G479" i="11" s="1"/>
  <c r="G480" i="11" s="1"/>
  <c r="G481" i="11" s="1"/>
  <c r="G482" i="11" s="1"/>
  <c r="G483" i="11" s="1"/>
  <c r="G484" i="11" s="1"/>
  <c r="G485" i="11" s="1"/>
  <c r="G486" i="11" s="1"/>
  <c r="G487" i="11" s="1"/>
  <c r="G488" i="11" s="1"/>
  <c r="G489" i="11" s="1"/>
  <c r="G490" i="11" s="1"/>
  <c r="G491" i="11" s="1"/>
  <c r="G492" i="11" s="1"/>
  <c r="G493" i="11" s="1"/>
  <c r="G494" i="11" s="1"/>
  <c r="G495" i="11" s="1"/>
  <c r="G496" i="11" s="1"/>
  <c r="G497" i="11" s="1"/>
  <c r="G498" i="11" s="1"/>
  <c r="G499" i="11" s="1"/>
  <c r="G500" i="11" s="1"/>
  <c r="G501" i="11" s="1"/>
  <c r="G502" i="11" s="1"/>
  <c r="G503" i="11" s="1"/>
  <c r="G504" i="11" s="1"/>
  <c r="G505" i="11" s="1"/>
  <c r="G506" i="11" s="1"/>
  <c r="G507" i="11" s="1"/>
  <c r="G508" i="11" s="1"/>
  <c r="G509" i="11" s="1"/>
  <c r="G510" i="11" s="1"/>
  <c r="G511" i="11" s="1"/>
  <c r="G512" i="11" s="1"/>
  <c r="G513" i="11" s="1"/>
  <c r="G514" i="11" s="1"/>
  <c r="G383" i="11"/>
  <c r="G384" i="11" s="1"/>
  <c r="G385" i="11" s="1"/>
  <c r="G386" i="11" s="1"/>
  <c r="G387" i="11" s="1"/>
  <c r="G388" i="11" s="1"/>
  <c r="G389" i="11" s="1"/>
  <c r="G390" i="11" s="1"/>
  <c r="G391" i="11" s="1"/>
  <c r="G392" i="11" s="1"/>
  <c r="G393" i="11" s="1"/>
  <c r="G394" i="11" s="1"/>
  <c r="G395" i="11" s="1"/>
  <c r="G396" i="11" s="1"/>
  <c r="G397" i="11" s="1"/>
  <c r="G398" i="11" s="1"/>
  <c r="G399" i="11" s="1"/>
  <c r="G400" i="11" s="1"/>
  <c r="G287" i="11"/>
  <c r="G288" i="11" s="1"/>
  <c r="G289" i="11" s="1"/>
  <c r="G290" i="11" s="1"/>
  <c r="G291" i="11" s="1"/>
  <c r="G292" i="11" s="1"/>
  <c r="G293" i="11" s="1"/>
  <c r="G294" i="11" s="1"/>
  <c r="G295" i="11" s="1"/>
  <c r="G296" i="11" s="1"/>
  <c r="G297" i="11" s="1"/>
  <c r="G298" i="11" s="1"/>
  <c r="G299" i="11" s="1"/>
  <c r="G300" i="11" s="1"/>
  <c r="G301" i="11" s="1"/>
  <c r="G302" i="11" s="1"/>
  <c r="G303" i="11" s="1"/>
  <c r="G304" i="11" s="1"/>
  <c r="G305" i="11" s="1"/>
  <c r="G306" i="11" s="1"/>
  <c r="G307" i="11" s="1"/>
  <c r="G308" i="11" s="1"/>
  <c r="G309" i="11" s="1"/>
  <c r="G310" i="11" s="1"/>
  <c r="G311" i="11" s="1"/>
  <c r="G312" i="11" s="1"/>
  <c r="G313" i="11" s="1"/>
  <c r="G314" i="11" s="1"/>
  <c r="G315" i="11" s="1"/>
  <c r="G316" i="11" s="1"/>
  <c r="G317" i="11" s="1"/>
  <c r="G318" i="11" s="1"/>
  <c r="G319" i="11" s="1"/>
  <c r="G320" i="11" s="1"/>
  <c r="G321" i="11" s="1"/>
  <c r="G322" i="11" s="1"/>
  <c r="G323" i="11" s="1"/>
  <c r="G324" i="11" s="1"/>
  <c r="G325" i="11" s="1"/>
  <c r="G326" i="11" s="1"/>
  <c r="G327" i="11" s="1"/>
  <c r="G328" i="11" s="1"/>
  <c r="G329" i="11" s="1"/>
  <c r="G330" i="11" s="1"/>
  <c r="G331" i="11" s="1"/>
  <c r="G332" i="11" s="1"/>
  <c r="G333" i="11" s="1"/>
  <c r="G334" i="11" s="1"/>
  <c r="G335" i="11" s="1"/>
  <c r="G336" i="11" s="1"/>
  <c r="G337" i="11" s="1"/>
  <c r="G338" i="11" s="1"/>
  <c r="G339" i="11" s="1"/>
  <c r="G340" i="11" s="1"/>
  <c r="G341" i="11" s="1"/>
  <c r="G342" i="11" s="1"/>
  <c r="G343" i="11" s="1"/>
  <c r="G344" i="11" s="1"/>
  <c r="G345" i="11" s="1"/>
  <c r="G346" i="11" s="1"/>
  <c r="G347" i="11" s="1"/>
  <c r="G348" i="11" s="1"/>
  <c r="G349" i="11" s="1"/>
  <c r="G350" i="11" s="1"/>
  <c r="G351" i="11" s="1"/>
  <c r="G352" i="11" s="1"/>
  <c r="G353" i="11" s="1"/>
  <c r="G354" i="11" s="1"/>
  <c r="G355" i="11" s="1"/>
  <c r="G356" i="11" s="1"/>
  <c r="G357" i="11" s="1"/>
  <c r="G358" i="11" s="1"/>
  <c r="G359" i="11" s="1"/>
  <c r="G360" i="11" s="1"/>
  <c r="G361" i="11" s="1"/>
  <c r="G362" i="11" s="1"/>
  <c r="G363" i="11" s="1"/>
  <c r="G364" i="11" s="1"/>
  <c r="G365" i="11" s="1"/>
  <c r="G366" i="11" s="1"/>
  <c r="G367" i="11" s="1"/>
  <c r="G368" i="11" s="1"/>
  <c r="G369" i="11" s="1"/>
  <c r="G370" i="11" s="1"/>
  <c r="G371" i="11" s="1"/>
  <c r="G372" i="11" s="1"/>
  <c r="G373" i="11" s="1"/>
  <c r="G374" i="11" s="1"/>
  <c r="G375" i="11" s="1"/>
  <c r="G376" i="11" s="1"/>
  <c r="G377" i="11" s="1"/>
  <c r="G378" i="11" s="1"/>
  <c r="G379" i="11" s="1"/>
  <c r="G380" i="11" s="1"/>
  <c r="G381" i="11" s="1"/>
  <c r="G270" i="11"/>
  <c r="G271" i="11" s="1"/>
  <c r="G272" i="11" s="1"/>
  <c r="G273" i="11" s="1"/>
  <c r="G274" i="11" s="1"/>
  <c r="G275" i="11" s="1"/>
  <c r="G276" i="11" s="1"/>
  <c r="G277" i="11" s="1"/>
  <c r="G278" i="11" s="1"/>
  <c r="G279" i="11" s="1"/>
  <c r="G280" i="11" s="1"/>
  <c r="G281" i="11" s="1"/>
  <c r="G282" i="11" s="1"/>
  <c r="G283" i="11" s="1"/>
  <c r="G284" i="11" s="1"/>
  <c r="G285" i="11" s="1"/>
  <c r="G211" i="11"/>
  <c r="G212" i="11" s="1"/>
  <c r="G213" i="11" s="1"/>
  <c r="G214" i="11" s="1"/>
  <c r="G215" i="11" s="1"/>
  <c r="G216" i="11" s="1"/>
  <c r="G217" i="11" s="1"/>
  <c r="G218" i="11" s="1"/>
  <c r="G219" i="11" s="1"/>
  <c r="G220" i="11" s="1"/>
  <c r="G221" i="11" s="1"/>
  <c r="G222" i="11" s="1"/>
  <c r="G223" i="11" s="1"/>
  <c r="G224" i="11" s="1"/>
  <c r="G225" i="11" s="1"/>
  <c r="G226" i="11" s="1"/>
  <c r="G227" i="11" s="1"/>
  <c r="G228" i="11" s="1"/>
  <c r="G229" i="11" s="1"/>
  <c r="G230" i="11" s="1"/>
  <c r="G231" i="11" s="1"/>
  <c r="G232" i="11" s="1"/>
  <c r="G233" i="11" s="1"/>
  <c r="G234" i="11" s="1"/>
  <c r="G235" i="11" s="1"/>
  <c r="G236" i="11" s="1"/>
  <c r="G237" i="11" s="1"/>
  <c r="G238" i="11" s="1"/>
  <c r="G239" i="11" s="1"/>
  <c r="G240" i="11" s="1"/>
  <c r="G241" i="11" s="1"/>
  <c r="G242" i="11" s="1"/>
  <c r="G243" i="11" s="1"/>
  <c r="G244" i="11" s="1"/>
  <c r="G245" i="11" s="1"/>
  <c r="G246" i="11" s="1"/>
  <c r="G247" i="11" s="1"/>
  <c r="G248" i="11" s="1"/>
  <c r="G249" i="11" s="1"/>
  <c r="G250" i="11" s="1"/>
  <c r="G251" i="11" s="1"/>
  <c r="G252" i="11" s="1"/>
  <c r="G253" i="11" s="1"/>
  <c r="G165" i="11"/>
  <c r="G166" i="11" s="1"/>
  <c r="G167" i="11" s="1"/>
  <c r="G168" i="11" s="1"/>
  <c r="G169" i="11" s="1"/>
  <c r="G170" i="11" s="1"/>
  <c r="G171" i="11" s="1"/>
  <c r="G172" i="11" s="1"/>
  <c r="G173" i="11" s="1"/>
  <c r="G174" i="11" s="1"/>
  <c r="G175" i="11" s="1"/>
  <c r="G176" i="11" s="1"/>
  <c r="G177" i="11" s="1"/>
  <c r="G178" i="11" s="1"/>
  <c r="G179" i="11" s="1"/>
  <c r="G180" i="11" s="1"/>
  <c r="G181" i="11" s="1"/>
  <c r="G182" i="11" s="1"/>
  <c r="G183" i="11" s="1"/>
  <c r="G184" i="11" s="1"/>
  <c r="G185" i="11" s="1"/>
  <c r="G186" i="11" s="1"/>
  <c r="G187" i="11" s="1"/>
  <c r="G188" i="11" s="1"/>
  <c r="G189" i="11" s="1"/>
  <c r="G190" i="11" s="1"/>
  <c r="G191" i="11" s="1"/>
  <c r="G192" i="11" s="1"/>
  <c r="G193" i="11" s="1"/>
  <c r="G194" i="11" s="1"/>
  <c r="G195" i="11" s="1"/>
  <c r="G196" i="11" s="1"/>
  <c r="G197" i="11" s="1"/>
  <c r="G198" i="11" s="1"/>
  <c r="G199" i="11" s="1"/>
  <c r="G200" i="11" s="1"/>
  <c r="G201" i="11" s="1"/>
  <c r="G202" i="11" s="1"/>
  <c r="G203" i="11" s="1"/>
  <c r="G204" i="11" s="1"/>
  <c r="G205" i="11" s="1"/>
  <c r="G206" i="11" s="1"/>
  <c r="G207" i="11" s="1"/>
  <c r="G208" i="11" s="1"/>
  <c r="G209" i="11" s="1"/>
  <c r="G112" i="11"/>
  <c r="G113" i="11" s="1"/>
  <c r="G114" i="11" s="1"/>
  <c r="G115" i="11" s="1"/>
  <c r="G116" i="11" s="1"/>
  <c r="G117" i="11" s="1"/>
  <c r="G118" i="11" s="1"/>
  <c r="G119" i="11" s="1"/>
  <c r="G120" i="11" s="1"/>
  <c r="G121" i="11" s="1"/>
  <c r="G122" i="11" s="1"/>
  <c r="G123" i="11" s="1"/>
  <c r="G124" i="11" s="1"/>
  <c r="G125" i="11" s="1"/>
  <c r="G126" i="11" s="1"/>
  <c r="G127" i="11" s="1"/>
  <c r="G128" i="11" s="1"/>
  <c r="G129" i="11" s="1"/>
  <c r="G130" i="11" s="1"/>
  <c r="G131" i="11" s="1"/>
  <c r="G132" i="11" s="1"/>
  <c r="G133" i="11" s="1"/>
  <c r="G134" i="11" s="1"/>
  <c r="G135" i="11" s="1"/>
  <c r="G136" i="11" s="1"/>
  <c r="G137" i="11" s="1"/>
  <c r="G138" i="11" s="1"/>
  <c r="G139" i="11" s="1"/>
  <c r="G140" i="11" s="1"/>
  <c r="G141" i="11" s="1"/>
  <c r="G142" i="11" s="1"/>
  <c r="G143" i="11" s="1"/>
  <c r="G144" i="11" s="1"/>
  <c r="G145" i="11" s="1"/>
  <c r="G146" i="11" s="1"/>
  <c r="G147" i="11" s="1"/>
  <c r="G148" i="11" s="1"/>
  <c r="G149" i="11" s="1"/>
  <c r="G150" i="11" s="1"/>
  <c r="G151" i="11" s="1"/>
  <c r="G152" i="11" s="1"/>
  <c r="G153" i="11" s="1"/>
  <c r="G154" i="11" s="1"/>
  <c r="G155" i="11" s="1"/>
  <c r="G156" i="11" s="1"/>
  <c r="G157" i="11" s="1"/>
  <c r="G158" i="11" s="1"/>
  <c r="G159" i="11" s="1"/>
  <c r="G160" i="11" s="1"/>
  <c r="G161" i="11" s="1"/>
  <c r="G162" i="11" s="1"/>
  <c r="G163" i="11" s="1"/>
  <c r="G14" i="1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G53" i="11" s="1"/>
  <c r="G54" i="11" s="1"/>
  <c r="G55" i="11" s="1"/>
  <c r="G56" i="11" s="1"/>
  <c r="G57" i="11" s="1"/>
  <c r="G58" i="11" s="1"/>
  <c r="G59" i="11" s="1"/>
  <c r="G60" i="11" s="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93" i="11" s="1"/>
  <c r="G94" i="11" s="1"/>
  <c r="G95" i="11" s="1"/>
  <c r="G96" i="11" s="1"/>
  <c r="G97" i="11" s="1"/>
  <c r="G98" i="11" s="1"/>
  <c r="G99" i="11" s="1"/>
  <c r="G100" i="11" s="1"/>
  <c r="G101" i="11" s="1"/>
  <c r="G102" i="11" s="1"/>
  <c r="G103" i="11" s="1"/>
  <c r="G104" i="11" s="1"/>
  <c r="G105" i="11" s="1"/>
  <c r="G106" i="11" s="1"/>
  <c r="G107" i="11" s="1"/>
  <c r="G108" i="11" s="1"/>
  <c r="G109" i="11" s="1"/>
  <c r="G110" i="11" s="1"/>
  <c r="AA39" i="9"/>
  <c r="AB39" i="9"/>
  <c r="AA40" i="9"/>
  <c r="AB40" i="9"/>
  <c r="AA41" i="9"/>
  <c r="AB41" i="9"/>
  <c r="L132" i="9"/>
  <c r="M132" i="9"/>
  <c r="L133" i="9"/>
  <c r="M133" i="9"/>
  <c r="L134" i="9"/>
  <c r="M134" i="9"/>
  <c r="L135" i="9"/>
  <c r="M135" i="9"/>
  <c r="L136" i="9"/>
  <c r="M136" i="9"/>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13" i="11"/>
  <c r="M13" i="11"/>
  <c r="L14" i="11"/>
  <c r="M14" i="11"/>
  <c r="L15" i="11"/>
  <c r="M15" i="11"/>
  <c r="L16" i="11"/>
  <c r="M16" i="11"/>
  <c r="L17" i="11"/>
  <c r="M17" i="11"/>
  <c r="L18" i="11"/>
  <c r="M18" i="11"/>
  <c r="L19" i="11"/>
  <c r="M19" i="11"/>
  <c r="L20" i="11"/>
  <c r="M20" i="11"/>
  <c r="L21" i="11"/>
  <c r="M21" i="11"/>
  <c r="L22" i="11"/>
  <c r="M22" i="11"/>
  <c r="L23" i="11"/>
  <c r="M23" i="11"/>
  <c r="L24" i="11"/>
  <c r="M24" i="11"/>
  <c r="L25" i="11"/>
  <c r="M25" i="11"/>
  <c r="L26" i="11"/>
  <c r="M26" i="11"/>
  <c r="L27" i="11"/>
  <c r="M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L94" i="11"/>
  <c r="M94" i="11"/>
  <c r="L95" i="11"/>
  <c r="M95" i="11"/>
  <c r="L96" i="11"/>
  <c r="M96" i="11"/>
  <c r="L97" i="11"/>
  <c r="M97" i="11"/>
  <c r="L98" i="11"/>
  <c r="M98" i="11"/>
  <c r="L99" i="11"/>
  <c r="M99" i="11"/>
  <c r="L100" i="11"/>
  <c r="M100" i="11"/>
  <c r="L101" i="11"/>
  <c r="M101" i="11"/>
  <c r="L102" i="11"/>
  <c r="M102" i="11"/>
  <c r="L103" i="11"/>
  <c r="M103" i="11"/>
  <c r="L104" i="11"/>
  <c r="M104" i="11"/>
  <c r="L105" i="11"/>
  <c r="M105" i="11"/>
  <c r="L106" i="11"/>
  <c r="M106" i="11"/>
  <c r="L107" i="11"/>
  <c r="M107" i="11"/>
  <c r="L108" i="11"/>
  <c r="M108" i="11"/>
  <c r="L109" i="11"/>
  <c r="M109" i="11"/>
  <c r="L110" i="11"/>
  <c r="M110" i="11"/>
  <c r="L111" i="11"/>
  <c r="M111" i="11"/>
  <c r="L112" i="11"/>
  <c r="M112" i="11"/>
  <c r="L113" i="11"/>
  <c r="M113" i="11"/>
  <c r="L114" i="11"/>
  <c r="M114" i="11"/>
  <c r="L115" i="11"/>
  <c r="M115" i="11"/>
  <c r="L116" i="11"/>
  <c r="M116" i="11"/>
  <c r="L117" i="11"/>
  <c r="M117" i="11"/>
  <c r="L118" i="11"/>
  <c r="M118" i="11"/>
  <c r="L119" i="11"/>
  <c r="M119" i="11"/>
  <c r="L120" i="11"/>
  <c r="M120" i="11"/>
  <c r="L121" i="11"/>
  <c r="M121" i="11"/>
  <c r="L122" i="11"/>
  <c r="M122" i="11"/>
  <c r="L123" i="11"/>
  <c r="M123" i="11"/>
  <c r="L124" i="11"/>
  <c r="M124" i="11"/>
  <c r="L125" i="11"/>
  <c r="M125" i="11"/>
  <c r="L126" i="11"/>
  <c r="M126" i="11"/>
  <c r="L127" i="11"/>
  <c r="M127" i="11"/>
  <c r="L128" i="11"/>
  <c r="M128" i="11"/>
  <c r="L129" i="11"/>
  <c r="M129" i="11"/>
  <c r="L130" i="11"/>
  <c r="M130" i="11"/>
  <c r="L131" i="11"/>
  <c r="M131" i="11"/>
  <c r="L132" i="11"/>
  <c r="M132" i="11"/>
  <c r="L133" i="11"/>
  <c r="M133" i="11"/>
  <c r="L134" i="11"/>
  <c r="M134" i="11"/>
  <c r="L135" i="11"/>
  <c r="M135" i="11"/>
  <c r="L136" i="11"/>
  <c r="M136" i="11"/>
  <c r="L137" i="11"/>
  <c r="M137" i="11"/>
  <c r="L138" i="11"/>
  <c r="M138" i="11"/>
  <c r="L139" i="11"/>
  <c r="M139" i="11"/>
  <c r="L140" i="11"/>
  <c r="M140" i="11"/>
  <c r="L141" i="11"/>
  <c r="M141" i="11"/>
  <c r="L142" i="11"/>
  <c r="M142" i="11"/>
  <c r="L143" i="11"/>
  <c r="M143" i="11"/>
  <c r="L144" i="11"/>
  <c r="M144" i="11"/>
  <c r="L145" i="11"/>
  <c r="M145" i="11"/>
  <c r="L146" i="11"/>
  <c r="M146" i="11"/>
  <c r="L147" i="11"/>
  <c r="M147" i="11"/>
  <c r="L148" i="11"/>
  <c r="M148" i="11"/>
  <c r="L149" i="11"/>
  <c r="M149" i="11"/>
  <c r="L150" i="11"/>
  <c r="M150" i="11"/>
  <c r="L151" i="11"/>
  <c r="M151" i="11"/>
  <c r="L152" i="11"/>
  <c r="M152" i="11"/>
  <c r="L153" i="11"/>
  <c r="M153" i="11"/>
  <c r="L154" i="11"/>
  <c r="M154" i="11"/>
  <c r="L155" i="11"/>
  <c r="M155" i="11"/>
  <c r="L156" i="11"/>
  <c r="M156" i="11"/>
  <c r="L157" i="11"/>
  <c r="M157" i="11"/>
  <c r="L158" i="11"/>
  <c r="M158" i="11"/>
  <c r="L159" i="11"/>
  <c r="M159" i="11"/>
  <c r="L160" i="11"/>
  <c r="M160" i="11"/>
  <c r="L161" i="11"/>
  <c r="M161" i="11"/>
  <c r="L162" i="11"/>
  <c r="M162" i="11"/>
  <c r="L163" i="11"/>
  <c r="M163" i="11"/>
  <c r="L164" i="11"/>
  <c r="M164" i="11"/>
  <c r="L165" i="11"/>
  <c r="M165" i="11"/>
  <c r="L166" i="11"/>
  <c r="M166" i="11"/>
  <c r="L167" i="11"/>
  <c r="M167" i="11"/>
  <c r="L168" i="11"/>
  <c r="M168" i="11"/>
  <c r="L169" i="11"/>
  <c r="M169" i="11"/>
  <c r="L170" i="11"/>
  <c r="M170" i="11"/>
  <c r="L171" i="11"/>
  <c r="M171" i="11"/>
  <c r="L172" i="11"/>
  <c r="M172" i="11"/>
  <c r="L173" i="11"/>
  <c r="M173" i="11"/>
  <c r="L174" i="11"/>
  <c r="M174" i="11"/>
  <c r="L175" i="11"/>
  <c r="M175" i="11"/>
  <c r="L176" i="11"/>
  <c r="M176" i="11"/>
  <c r="L177" i="11"/>
  <c r="M177" i="11"/>
  <c r="L178" i="11"/>
  <c r="M178" i="11"/>
  <c r="L179" i="11"/>
  <c r="M179" i="11"/>
  <c r="L180" i="11"/>
  <c r="M180" i="11"/>
  <c r="L181" i="11"/>
  <c r="M181" i="11"/>
  <c r="L182" i="11"/>
  <c r="M182" i="11"/>
  <c r="L183" i="11"/>
  <c r="M183" i="11"/>
  <c r="L184" i="11"/>
  <c r="M184" i="11"/>
  <c r="L185" i="11"/>
  <c r="M185" i="11"/>
  <c r="L186" i="11"/>
  <c r="M186" i="11"/>
  <c r="L187" i="11"/>
  <c r="M187" i="11"/>
  <c r="L188" i="11"/>
  <c r="M188" i="11"/>
  <c r="L189" i="11"/>
  <c r="M189" i="11"/>
  <c r="L190" i="11"/>
  <c r="M190" i="11"/>
  <c r="L191" i="11"/>
  <c r="M191" i="11"/>
  <c r="L192" i="11"/>
  <c r="M192" i="11"/>
  <c r="L193" i="11"/>
  <c r="M193" i="11"/>
  <c r="L194" i="11"/>
  <c r="M194" i="11"/>
  <c r="L195" i="11"/>
  <c r="M195" i="11"/>
  <c r="L196" i="11"/>
  <c r="M196" i="11"/>
  <c r="L197" i="11"/>
  <c r="M197" i="11"/>
  <c r="L198" i="11"/>
  <c r="M198" i="11"/>
  <c r="L199" i="11"/>
  <c r="M199" i="11"/>
  <c r="L200" i="11"/>
  <c r="M200" i="11"/>
  <c r="L201" i="11"/>
  <c r="M201" i="11"/>
  <c r="L210" i="11"/>
  <c r="M210" i="11"/>
  <c r="L211" i="11"/>
  <c r="M211" i="11"/>
  <c r="L212" i="11"/>
  <c r="M212" i="11"/>
  <c r="L213" i="11"/>
  <c r="M213" i="11"/>
  <c r="L214" i="11"/>
  <c r="M214" i="11"/>
  <c r="L215" i="11"/>
  <c r="M215" i="11"/>
  <c r="L216" i="11"/>
  <c r="M216" i="11"/>
  <c r="L217" i="11"/>
  <c r="M217" i="11"/>
  <c r="L218" i="11"/>
  <c r="M218" i="11"/>
  <c r="L219" i="11"/>
  <c r="M219" i="11"/>
  <c r="L220" i="11"/>
  <c r="M220" i="11"/>
  <c r="L221" i="11"/>
  <c r="M221" i="11"/>
  <c r="L222" i="11"/>
  <c r="M222" i="11"/>
  <c r="L223" i="11"/>
  <c r="M223" i="11"/>
  <c r="L224" i="11"/>
  <c r="M224" i="11"/>
  <c r="L225" i="11"/>
  <c r="M225" i="11"/>
  <c r="L226" i="11"/>
  <c r="M226" i="11"/>
  <c r="L227" i="11"/>
  <c r="M227" i="11"/>
  <c r="L228" i="11"/>
  <c r="M228" i="11"/>
  <c r="L229" i="11"/>
  <c r="M229" i="11"/>
  <c r="L230" i="11"/>
  <c r="M230" i="11"/>
  <c r="L231" i="11"/>
  <c r="M231" i="11"/>
  <c r="L232" i="11"/>
  <c r="M232" i="11"/>
  <c r="L233" i="11"/>
  <c r="M233" i="11"/>
  <c r="L234" i="11"/>
  <c r="M234" i="11"/>
  <c r="L235" i="11"/>
  <c r="M235" i="11"/>
  <c r="L236" i="11"/>
  <c r="M236" i="11"/>
  <c r="L237" i="11"/>
  <c r="M237" i="11"/>
  <c r="L238" i="11"/>
  <c r="M238" i="11"/>
  <c r="L239" i="11"/>
  <c r="M239" i="11"/>
  <c r="L240" i="11"/>
  <c r="M240" i="11"/>
  <c r="L241" i="11"/>
  <c r="M241" i="11"/>
  <c r="L242" i="11"/>
  <c r="M242" i="11"/>
  <c r="L243" i="11"/>
  <c r="M243" i="11"/>
  <c r="L244" i="11"/>
  <c r="M244" i="11"/>
  <c r="L245" i="11"/>
  <c r="M245" i="11"/>
  <c r="L246" i="11"/>
  <c r="M246" i="11"/>
  <c r="L247" i="11"/>
  <c r="M247" i="11"/>
  <c r="L248" i="11"/>
  <c r="M248" i="11"/>
  <c r="L249" i="11"/>
  <c r="M249" i="11"/>
  <c r="L250" i="11"/>
  <c r="M250" i="11"/>
  <c r="L251" i="11"/>
  <c r="M251" i="11"/>
  <c r="L252" i="11"/>
  <c r="M252" i="11"/>
  <c r="L253" i="11"/>
  <c r="M253" i="11"/>
  <c r="L254" i="11"/>
  <c r="M254" i="11"/>
  <c r="L255" i="11"/>
  <c r="M255" i="11"/>
  <c r="L256" i="11"/>
  <c r="M256" i="11"/>
  <c r="L257" i="11"/>
  <c r="M257" i="11"/>
  <c r="L258" i="11"/>
  <c r="M258" i="11"/>
  <c r="L259" i="11"/>
  <c r="M259" i="11"/>
  <c r="L260" i="11"/>
  <c r="M260" i="11"/>
  <c r="L261" i="11"/>
  <c r="M261" i="11"/>
  <c r="L262" i="11"/>
  <c r="M262" i="11"/>
  <c r="L263" i="11"/>
  <c r="M263" i="11"/>
  <c r="L264" i="11"/>
  <c r="M264" i="11"/>
  <c r="L265" i="11"/>
  <c r="M265" i="11"/>
  <c r="L266" i="11"/>
  <c r="M266" i="11"/>
  <c r="L267" i="11"/>
  <c r="M267" i="11"/>
  <c r="L268" i="11"/>
  <c r="M268" i="11"/>
  <c r="L269" i="11"/>
  <c r="M269" i="11"/>
  <c r="L270" i="11"/>
  <c r="M270" i="11"/>
  <c r="L271" i="11"/>
  <c r="M271" i="11"/>
  <c r="L272" i="11"/>
  <c r="M272" i="11"/>
  <c r="L273" i="11"/>
  <c r="M273" i="11"/>
  <c r="L274" i="11"/>
  <c r="M274" i="11"/>
  <c r="L275" i="11"/>
  <c r="M275" i="11"/>
  <c r="L276" i="11"/>
  <c r="M276" i="11"/>
  <c r="L277" i="11"/>
  <c r="M277" i="11"/>
  <c r="L278" i="11"/>
  <c r="M278" i="11"/>
  <c r="L279" i="11"/>
  <c r="M279" i="11"/>
  <c r="L280" i="11"/>
  <c r="M280" i="11"/>
  <c r="L281" i="11"/>
  <c r="M281" i="11"/>
  <c r="L282" i="11"/>
  <c r="M282" i="11"/>
  <c r="L283" i="11"/>
  <c r="M283" i="11"/>
  <c r="L284" i="11"/>
  <c r="M284" i="11"/>
  <c r="L285" i="11"/>
  <c r="M285" i="11"/>
  <c r="L286" i="11"/>
  <c r="M286" i="11"/>
  <c r="L287" i="11"/>
  <c r="M287" i="11"/>
  <c r="L288" i="11"/>
  <c r="M288" i="11"/>
  <c r="L289" i="11"/>
  <c r="M289" i="11"/>
  <c r="L290" i="11"/>
  <c r="M290" i="11"/>
  <c r="L291" i="11"/>
  <c r="M291" i="11"/>
  <c r="L292" i="11"/>
  <c r="M292" i="11"/>
  <c r="L293" i="11"/>
  <c r="M293" i="11"/>
  <c r="L294" i="11"/>
  <c r="M294" i="11"/>
  <c r="L295" i="11"/>
  <c r="M295" i="11"/>
  <c r="L296" i="11"/>
  <c r="M296" i="11"/>
  <c r="L297" i="11"/>
  <c r="M297" i="11"/>
  <c r="L298" i="11"/>
  <c r="M298" i="11"/>
  <c r="L299" i="11"/>
  <c r="M299" i="11"/>
  <c r="L300" i="11"/>
  <c r="M300" i="11"/>
  <c r="L301" i="11"/>
  <c r="M301" i="11"/>
  <c r="L302" i="11"/>
  <c r="M302" i="11"/>
  <c r="L303" i="11"/>
  <c r="M303" i="11"/>
  <c r="L304" i="11"/>
  <c r="M304" i="11"/>
  <c r="L305" i="11"/>
  <c r="M305" i="11"/>
  <c r="L306" i="11"/>
  <c r="M306" i="11"/>
  <c r="L307" i="11"/>
  <c r="M307" i="11"/>
  <c r="L308" i="11"/>
  <c r="M308" i="11"/>
  <c r="L309" i="11"/>
  <c r="M309" i="11"/>
  <c r="L310" i="11"/>
  <c r="M310" i="11"/>
  <c r="L311" i="11"/>
  <c r="M311" i="11"/>
  <c r="L312" i="11"/>
  <c r="M312" i="11"/>
  <c r="L313" i="11"/>
  <c r="M313" i="11"/>
  <c r="L314" i="11"/>
  <c r="M314" i="11"/>
  <c r="L315" i="11"/>
  <c r="M315" i="11"/>
  <c r="L316" i="11"/>
  <c r="M316" i="11"/>
  <c r="L317" i="11"/>
  <c r="M317" i="11"/>
  <c r="L318" i="11"/>
  <c r="M318" i="11"/>
  <c r="L319" i="11"/>
  <c r="M319" i="11"/>
  <c r="L320" i="11"/>
  <c r="M320" i="11"/>
  <c r="L321" i="11"/>
  <c r="M321" i="11"/>
  <c r="L322" i="11"/>
  <c r="M322" i="11"/>
  <c r="L323" i="11"/>
  <c r="M323" i="11"/>
  <c r="L324" i="11"/>
  <c r="M324" i="11"/>
  <c r="L325" i="11"/>
  <c r="M325" i="11"/>
  <c r="L326" i="11"/>
  <c r="M326" i="11"/>
  <c r="L327" i="11"/>
  <c r="M327" i="11"/>
  <c r="L328" i="11"/>
  <c r="M328" i="11"/>
  <c r="L329" i="11"/>
  <c r="M329" i="11"/>
  <c r="L330" i="11"/>
  <c r="M330" i="11"/>
  <c r="L331" i="11"/>
  <c r="M331" i="11"/>
  <c r="L332" i="11"/>
  <c r="M332" i="11"/>
  <c r="L333" i="11"/>
  <c r="M333" i="11"/>
  <c r="L334" i="11"/>
  <c r="M334" i="11"/>
  <c r="L335" i="11"/>
  <c r="M335" i="11"/>
  <c r="L336" i="11"/>
  <c r="M336" i="11"/>
  <c r="L337" i="11"/>
  <c r="M337" i="11"/>
  <c r="L338" i="11"/>
  <c r="M338" i="11"/>
  <c r="L339" i="11"/>
  <c r="M339" i="11"/>
  <c r="L340" i="11"/>
  <c r="M340" i="11"/>
  <c r="L341" i="11"/>
  <c r="M341" i="11"/>
  <c r="L342" i="11"/>
  <c r="M342" i="11"/>
  <c r="L343" i="11"/>
  <c r="M343" i="11"/>
  <c r="L344" i="11"/>
  <c r="M344" i="11"/>
  <c r="L345" i="11"/>
  <c r="M345" i="11"/>
  <c r="L346" i="11"/>
  <c r="M346" i="11"/>
  <c r="L347" i="11"/>
  <c r="M347" i="11"/>
  <c r="L348" i="11"/>
  <c r="M348" i="11"/>
  <c r="L349" i="11"/>
  <c r="M349" i="11"/>
  <c r="L350" i="11"/>
  <c r="M350" i="11"/>
  <c r="L351" i="11"/>
  <c r="M351" i="11"/>
  <c r="L352" i="11"/>
  <c r="M352" i="11"/>
  <c r="L353" i="11"/>
  <c r="M353" i="11"/>
  <c r="L354" i="11"/>
  <c r="M354" i="11"/>
  <c r="L355" i="11"/>
  <c r="M355" i="11"/>
  <c r="L356" i="11"/>
  <c r="M356" i="11"/>
  <c r="L357" i="11"/>
  <c r="M357" i="11"/>
  <c r="L358" i="11"/>
  <c r="M358" i="11"/>
  <c r="L359" i="11"/>
  <c r="M359" i="11"/>
  <c r="L360" i="11"/>
  <c r="M360" i="11"/>
  <c r="L361" i="11"/>
  <c r="M361" i="11"/>
  <c r="L362" i="11"/>
  <c r="M362" i="11"/>
  <c r="L363" i="11"/>
  <c r="M363" i="11"/>
  <c r="L364" i="11"/>
  <c r="M364" i="11"/>
  <c r="L365" i="11"/>
  <c r="M365" i="11"/>
  <c r="L366" i="11"/>
  <c r="M366" i="11"/>
  <c r="L367" i="11"/>
  <c r="M367" i="11"/>
  <c r="L368" i="11"/>
  <c r="M368" i="11"/>
  <c r="L369" i="11"/>
  <c r="M369" i="11"/>
  <c r="L370" i="11"/>
  <c r="M370" i="11"/>
  <c r="L371" i="11"/>
  <c r="M371" i="11"/>
  <c r="L372" i="11"/>
  <c r="M372" i="11"/>
  <c r="L373" i="11"/>
  <c r="M373" i="11"/>
  <c r="L374" i="11"/>
  <c r="M374" i="11"/>
  <c r="L375" i="11"/>
  <c r="M375" i="11"/>
  <c r="L376" i="11"/>
  <c r="M376" i="11"/>
  <c r="L377" i="11"/>
  <c r="M377" i="11"/>
  <c r="L378" i="11"/>
  <c r="M378" i="11"/>
  <c r="L379" i="11"/>
  <c r="M379" i="11"/>
  <c r="L380" i="11"/>
  <c r="M380" i="11"/>
  <c r="L381" i="11"/>
  <c r="M381" i="11"/>
  <c r="L382" i="11"/>
  <c r="M382" i="11"/>
  <c r="L383" i="11"/>
  <c r="M383" i="11"/>
  <c r="L384" i="11"/>
  <c r="M384" i="11"/>
  <c r="L385" i="11"/>
  <c r="M385" i="11"/>
  <c r="L386" i="11"/>
  <c r="M386" i="11"/>
  <c r="L387" i="11"/>
  <c r="M387" i="11"/>
  <c r="L388" i="11"/>
  <c r="M388" i="11"/>
  <c r="L389" i="11"/>
  <c r="M389" i="11"/>
  <c r="L390" i="11"/>
  <c r="M390" i="11"/>
  <c r="L391" i="11"/>
  <c r="M391" i="11"/>
  <c r="L392" i="11"/>
  <c r="M392" i="11"/>
  <c r="L393" i="11"/>
  <c r="M393" i="11"/>
  <c r="L394" i="11"/>
  <c r="M394" i="11"/>
  <c r="L395" i="11"/>
  <c r="M395" i="11"/>
  <c r="L396" i="11"/>
  <c r="M396" i="11"/>
  <c r="L397" i="11"/>
  <c r="M397" i="11"/>
  <c r="L398" i="11"/>
  <c r="M398" i="11"/>
  <c r="L399" i="11"/>
  <c r="M399" i="11"/>
  <c r="L400" i="11"/>
  <c r="M400" i="11"/>
  <c r="L401" i="11"/>
  <c r="M401" i="11"/>
  <c r="L402" i="11"/>
  <c r="M402" i="11"/>
  <c r="L403" i="11"/>
  <c r="M403" i="11"/>
  <c r="L404" i="11"/>
  <c r="M404" i="11"/>
  <c r="L405" i="11"/>
  <c r="M405" i="11"/>
  <c r="L406" i="11"/>
  <c r="M406" i="11"/>
  <c r="L407" i="11"/>
  <c r="M407" i="11"/>
  <c r="L408" i="11"/>
  <c r="M408" i="11"/>
  <c r="L409" i="11"/>
  <c r="M409" i="11"/>
  <c r="L410" i="11"/>
  <c r="M410" i="11"/>
  <c r="L411" i="11"/>
  <c r="M411" i="11"/>
  <c r="L412" i="11"/>
  <c r="M412" i="11"/>
  <c r="L413" i="11"/>
  <c r="M413" i="11"/>
  <c r="L414" i="11"/>
  <c r="M414" i="11"/>
  <c r="L415" i="11"/>
  <c r="M415" i="11"/>
  <c r="L416" i="11"/>
  <c r="M416" i="11"/>
  <c r="L417" i="11"/>
  <c r="M417" i="11"/>
  <c r="L418" i="11"/>
  <c r="M418" i="11"/>
  <c r="L419" i="11"/>
  <c r="M419" i="11"/>
  <c r="L420" i="11"/>
  <c r="M420" i="11"/>
  <c r="L421" i="11"/>
  <c r="M421" i="11"/>
  <c r="L422" i="11"/>
  <c r="M422" i="11"/>
  <c r="L423" i="11"/>
  <c r="M423" i="11"/>
  <c r="L424" i="11"/>
  <c r="M424" i="11"/>
  <c r="L425" i="11"/>
  <c r="M425" i="11"/>
  <c r="L426" i="11"/>
  <c r="M426" i="11"/>
  <c r="L427" i="11"/>
  <c r="M427" i="11"/>
  <c r="L428" i="11"/>
  <c r="M428" i="11"/>
  <c r="L429" i="11"/>
  <c r="M429" i="11"/>
  <c r="L430" i="11"/>
  <c r="M430" i="11"/>
  <c r="L431" i="11"/>
  <c r="M431" i="11"/>
  <c r="L432" i="11"/>
  <c r="M432" i="11"/>
  <c r="L433" i="11"/>
  <c r="M433" i="11"/>
  <c r="L434" i="11"/>
  <c r="M434" i="11"/>
  <c r="L435" i="11"/>
  <c r="M435" i="11"/>
  <c r="L436" i="11"/>
  <c r="M436" i="11"/>
  <c r="L437" i="11"/>
  <c r="M437" i="11"/>
  <c r="L438" i="11"/>
  <c r="M438" i="11"/>
  <c r="L439" i="11"/>
  <c r="M439" i="11"/>
  <c r="L440" i="11"/>
  <c r="M440" i="11"/>
  <c r="L441" i="11"/>
  <c r="M441" i="11"/>
  <c r="L442" i="11"/>
  <c r="M442" i="11"/>
  <c r="L443" i="11"/>
  <c r="M443" i="11"/>
  <c r="L444" i="11"/>
  <c r="M444" i="11"/>
  <c r="L445" i="11"/>
  <c r="M445" i="11"/>
  <c r="L446" i="11"/>
  <c r="M446" i="11"/>
  <c r="L447" i="11"/>
  <c r="M447" i="11"/>
  <c r="L448" i="11"/>
  <c r="M448" i="11"/>
  <c r="L449" i="11"/>
  <c r="M449" i="11"/>
  <c r="L450" i="11"/>
  <c r="M450" i="11"/>
  <c r="L451" i="11"/>
  <c r="M451" i="11"/>
  <c r="L452" i="11"/>
  <c r="M452" i="11"/>
  <c r="L453" i="11"/>
  <c r="M453" i="11"/>
  <c r="L454" i="11"/>
  <c r="M454" i="11"/>
  <c r="L455" i="11"/>
  <c r="M455" i="11"/>
  <c r="L456" i="11"/>
  <c r="M456" i="11"/>
  <c r="L457" i="11"/>
  <c r="M457" i="11"/>
  <c r="L458" i="11"/>
  <c r="M458" i="11"/>
  <c r="L459" i="11"/>
  <c r="M459" i="11"/>
  <c r="L460" i="11"/>
  <c r="M460" i="11"/>
  <c r="L461" i="11"/>
  <c r="M461" i="11"/>
  <c r="L462" i="11"/>
  <c r="M462" i="11"/>
  <c r="L463" i="11"/>
  <c r="M463" i="11"/>
  <c r="L464" i="11"/>
  <c r="M464" i="11"/>
  <c r="L465" i="11"/>
  <c r="M465" i="11"/>
  <c r="L466" i="11"/>
  <c r="M466" i="11"/>
  <c r="L467" i="11"/>
  <c r="M467" i="11"/>
  <c r="L468" i="11"/>
  <c r="M468" i="11"/>
  <c r="L469" i="11"/>
  <c r="M469" i="11"/>
  <c r="L470" i="11"/>
  <c r="M470" i="11"/>
  <c r="L471" i="11"/>
  <c r="M471" i="11"/>
  <c r="L472" i="11"/>
  <c r="M472" i="11"/>
  <c r="L473" i="11"/>
  <c r="M473" i="11"/>
  <c r="L474" i="11"/>
  <c r="M474" i="11"/>
  <c r="L475" i="11"/>
  <c r="M475" i="11"/>
  <c r="L476" i="11"/>
  <c r="M476" i="11"/>
  <c r="L477" i="11"/>
  <c r="M477" i="11"/>
  <c r="L478" i="11"/>
  <c r="M478" i="11"/>
  <c r="L479" i="11"/>
  <c r="M479" i="11"/>
  <c r="L480" i="11"/>
  <c r="M480" i="11"/>
  <c r="L481" i="11"/>
  <c r="M481" i="11"/>
  <c r="L482" i="11"/>
  <c r="M482" i="11"/>
  <c r="L483" i="11"/>
  <c r="M483" i="11"/>
  <c r="L484" i="11"/>
  <c r="M484" i="11"/>
  <c r="L485" i="11"/>
  <c r="M485" i="11"/>
  <c r="L486" i="11"/>
  <c r="M486" i="11"/>
  <c r="L487" i="11"/>
  <c r="M487" i="11"/>
  <c r="L488" i="11"/>
  <c r="M488" i="11"/>
  <c r="L489" i="11"/>
  <c r="M489" i="11"/>
  <c r="L490" i="11"/>
  <c r="M490" i="11"/>
  <c r="L491" i="11"/>
  <c r="M491" i="11"/>
  <c r="L492" i="11"/>
  <c r="M492" i="11"/>
  <c r="L493" i="11"/>
  <c r="M493" i="11"/>
  <c r="L494" i="11"/>
  <c r="M494" i="11"/>
  <c r="L495" i="11"/>
  <c r="M495" i="11"/>
  <c r="L496" i="11"/>
  <c r="M496" i="11"/>
  <c r="L497" i="11"/>
  <c r="M497" i="11"/>
  <c r="L498" i="11"/>
  <c r="M498" i="11"/>
  <c r="L499" i="11"/>
  <c r="M499" i="11"/>
  <c r="L500" i="11"/>
  <c r="M500" i="11"/>
  <c r="L501" i="11"/>
  <c r="M501" i="11"/>
  <c r="L502" i="11"/>
  <c r="M502" i="11"/>
  <c r="L503" i="11"/>
  <c r="M503" i="11"/>
  <c r="L504" i="11"/>
  <c r="M504" i="11"/>
  <c r="L505" i="11"/>
  <c r="M505" i="11"/>
  <c r="L506" i="11"/>
  <c r="M506" i="11"/>
  <c r="L507" i="11"/>
  <c r="M507" i="11"/>
  <c r="L508" i="11"/>
  <c r="M508" i="11"/>
  <c r="L509" i="11"/>
  <c r="M509" i="11"/>
  <c r="L510" i="11"/>
  <c r="M510" i="11"/>
  <c r="L511" i="11"/>
  <c r="M511" i="11"/>
  <c r="L512" i="11"/>
  <c r="M512" i="11"/>
  <c r="L513" i="11"/>
  <c r="M513" i="11"/>
  <c r="L514" i="11"/>
  <c r="M514" i="11"/>
  <c r="M534" i="10"/>
  <c r="L534" i="10"/>
  <c r="M533" i="10"/>
  <c r="L533" i="10"/>
  <c r="M532" i="10"/>
  <c r="L532" i="10"/>
  <c r="M531" i="10"/>
  <c r="L531" i="10"/>
  <c r="M530" i="10"/>
  <c r="L530" i="10"/>
  <c r="M529" i="10"/>
  <c r="L529" i="10"/>
  <c r="M528" i="10"/>
  <c r="L528" i="10"/>
  <c r="M527" i="10"/>
  <c r="L527" i="10"/>
  <c r="M526" i="10"/>
  <c r="L526" i="10"/>
  <c r="M525" i="10"/>
  <c r="L525" i="10"/>
  <c r="M524" i="10"/>
  <c r="L524" i="10"/>
  <c r="M523" i="10"/>
  <c r="L523" i="10"/>
  <c r="M522" i="10"/>
  <c r="L522" i="10"/>
  <c r="M521" i="10"/>
  <c r="L521" i="10"/>
  <c r="M520" i="10"/>
  <c r="L520" i="10"/>
  <c r="M519" i="10"/>
  <c r="L519" i="10"/>
  <c r="M518" i="10"/>
  <c r="L518" i="10"/>
  <c r="M517" i="10"/>
  <c r="L517" i="10"/>
  <c r="M516" i="10"/>
  <c r="L516" i="10"/>
  <c r="M515" i="10"/>
  <c r="L515" i="10"/>
  <c r="M514" i="10"/>
  <c r="L514" i="10"/>
  <c r="M513" i="10"/>
  <c r="L513" i="10"/>
  <c r="M512" i="10"/>
  <c r="L512" i="10"/>
  <c r="M511" i="10"/>
  <c r="L511" i="10"/>
  <c r="M510" i="10"/>
  <c r="L510" i="10"/>
  <c r="M509" i="10"/>
  <c r="L509" i="10"/>
  <c r="M508" i="10"/>
  <c r="L508" i="10"/>
  <c r="M507" i="10"/>
  <c r="L507" i="10"/>
  <c r="M506" i="10"/>
  <c r="L506" i="10"/>
  <c r="M505" i="10"/>
  <c r="L505" i="10"/>
  <c r="M504" i="10"/>
  <c r="L504" i="10"/>
  <c r="M503" i="10"/>
  <c r="L503" i="10"/>
  <c r="M502" i="10"/>
  <c r="L502" i="10"/>
  <c r="M501" i="10"/>
  <c r="L501" i="10"/>
  <c r="M500" i="10"/>
  <c r="L500" i="10"/>
  <c r="M499" i="10"/>
  <c r="L499" i="10"/>
  <c r="M498" i="10"/>
  <c r="L498" i="10"/>
  <c r="M497" i="10"/>
  <c r="L497" i="10"/>
  <c r="M496" i="10"/>
  <c r="L496" i="10"/>
  <c r="M495" i="10"/>
  <c r="L495" i="10"/>
  <c r="M494" i="10"/>
  <c r="L494" i="10"/>
  <c r="M493" i="10"/>
  <c r="L493" i="10"/>
  <c r="M492" i="10"/>
  <c r="L492" i="10"/>
  <c r="M491" i="10"/>
  <c r="L491" i="10"/>
  <c r="M490" i="10"/>
  <c r="L490" i="10"/>
  <c r="M489" i="10"/>
  <c r="L489" i="10"/>
  <c r="M488" i="10"/>
  <c r="L488" i="10"/>
  <c r="M487" i="10"/>
  <c r="L487" i="10"/>
  <c r="M486" i="10"/>
  <c r="L486" i="10"/>
  <c r="M485" i="10"/>
  <c r="L485" i="10"/>
  <c r="M484" i="10"/>
  <c r="L484" i="10"/>
  <c r="M483" i="10"/>
  <c r="L483" i="10"/>
  <c r="M482" i="10"/>
  <c r="L482" i="10"/>
  <c r="M481" i="10"/>
  <c r="L481" i="10"/>
  <c r="M480" i="10"/>
  <c r="L480" i="10"/>
  <c r="M479" i="10"/>
  <c r="L479" i="10"/>
  <c r="M478" i="10"/>
  <c r="L478" i="10"/>
  <c r="M477" i="10"/>
  <c r="L477" i="10"/>
  <c r="M476" i="10"/>
  <c r="L476" i="10"/>
  <c r="M475" i="10"/>
  <c r="L475" i="10"/>
  <c r="M474" i="10"/>
  <c r="L474" i="10"/>
  <c r="M473" i="10"/>
  <c r="L473" i="10"/>
  <c r="M472" i="10"/>
  <c r="L472" i="10"/>
  <c r="M471" i="10"/>
  <c r="L471" i="10"/>
  <c r="M470" i="10"/>
  <c r="L470" i="10"/>
  <c r="M469" i="10"/>
  <c r="L469" i="10"/>
  <c r="M468" i="10"/>
  <c r="L468" i="10"/>
  <c r="M467" i="10"/>
  <c r="L467" i="10"/>
  <c r="M466" i="10"/>
  <c r="L466" i="10"/>
  <c r="M465" i="10"/>
  <c r="L465" i="10"/>
  <c r="M464" i="10"/>
  <c r="L464" i="10"/>
  <c r="M463" i="10"/>
  <c r="L463" i="10"/>
  <c r="M462" i="10"/>
  <c r="L462" i="10"/>
  <c r="M461" i="10"/>
  <c r="L461" i="10"/>
  <c r="M460" i="10"/>
  <c r="L460" i="10"/>
  <c r="M459" i="10"/>
  <c r="L459" i="10"/>
  <c r="M458" i="10"/>
  <c r="L458" i="10"/>
  <c r="M457" i="10"/>
  <c r="L457" i="10"/>
  <c r="M456" i="10"/>
  <c r="L456" i="10"/>
  <c r="M455" i="10"/>
  <c r="L455" i="10"/>
  <c r="M454" i="10"/>
  <c r="L454" i="10"/>
  <c r="M453" i="10"/>
  <c r="L453" i="10"/>
  <c r="M452" i="10"/>
  <c r="L452" i="10"/>
  <c r="M451" i="10"/>
  <c r="L451" i="10"/>
  <c r="M450" i="10"/>
  <c r="L450" i="10"/>
  <c r="M449" i="10"/>
  <c r="L449" i="10"/>
  <c r="M448" i="10"/>
  <c r="L448" i="10"/>
  <c r="M447" i="10"/>
  <c r="L447" i="10"/>
  <c r="M446" i="10"/>
  <c r="L446" i="10"/>
  <c r="M445" i="10"/>
  <c r="L445" i="10"/>
  <c r="M444" i="10"/>
  <c r="L444" i="10"/>
  <c r="M443" i="10"/>
  <c r="L443" i="10"/>
  <c r="M442" i="10"/>
  <c r="L442" i="10"/>
  <c r="M441" i="10"/>
  <c r="L441" i="10"/>
  <c r="M440" i="10"/>
  <c r="L440" i="10"/>
  <c r="M439" i="10"/>
  <c r="L439" i="10"/>
  <c r="M438" i="10"/>
  <c r="L438" i="10"/>
  <c r="M437" i="10"/>
  <c r="L437" i="10"/>
  <c r="M436" i="10"/>
  <c r="L436" i="10"/>
  <c r="M435" i="10"/>
  <c r="L435" i="10"/>
  <c r="M434" i="10"/>
  <c r="L434" i="10"/>
  <c r="M433" i="10"/>
  <c r="L433" i="10"/>
  <c r="M432" i="10"/>
  <c r="L432" i="10"/>
  <c r="M431" i="10"/>
  <c r="L431" i="10"/>
  <c r="M430" i="10"/>
  <c r="L430" i="10"/>
  <c r="M429" i="10"/>
  <c r="L429" i="10"/>
  <c r="M428" i="10"/>
  <c r="L428" i="10"/>
  <c r="M427" i="10"/>
  <c r="L427" i="10"/>
  <c r="M426" i="10"/>
  <c r="L426" i="10"/>
  <c r="M425" i="10"/>
  <c r="L425" i="10"/>
  <c r="M424" i="10"/>
  <c r="L424" i="10"/>
  <c r="M423" i="10"/>
  <c r="L423" i="10"/>
  <c r="M422" i="10"/>
  <c r="L422" i="10"/>
  <c r="M421" i="10"/>
  <c r="L421" i="10"/>
  <c r="M420" i="10"/>
  <c r="L420" i="10"/>
  <c r="M419" i="10"/>
  <c r="L419" i="10"/>
  <c r="M418" i="10"/>
  <c r="L418" i="10"/>
  <c r="M417" i="10"/>
  <c r="L417" i="10"/>
  <c r="M416" i="10"/>
  <c r="L416" i="10"/>
  <c r="M415" i="10"/>
  <c r="L415" i="10"/>
  <c r="M414" i="10"/>
  <c r="L414" i="10"/>
  <c r="M413" i="10"/>
  <c r="L413" i="10"/>
  <c r="M412" i="10"/>
  <c r="L412" i="10"/>
  <c r="M411" i="10"/>
  <c r="L411" i="10"/>
  <c r="M410" i="10"/>
  <c r="L410" i="10"/>
  <c r="M409" i="10"/>
  <c r="L409" i="10"/>
  <c r="M408" i="10"/>
  <c r="L408" i="10"/>
  <c r="M407" i="10"/>
  <c r="L407" i="10"/>
  <c r="M406" i="10"/>
  <c r="L406" i="10"/>
  <c r="M405" i="10"/>
  <c r="L405" i="10"/>
  <c r="M404" i="10"/>
  <c r="L404" i="10"/>
  <c r="M403" i="10"/>
  <c r="L403" i="10"/>
  <c r="M402" i="10"/>
  <c r="L402" i="10"/>
  <c r="M401" i="10"/>
  <c r="L401" i="10"/>
  <c r="M400" i="10"/>
  <c r="L400" i="10"/>
  <c r="M399" i="10"/>
  <c r="L399" i="10"/>
  <c r="M398" i="10"/>
  <c r="L398" i="10"/>
  <c r="M397" i="10"/>
  <c r="L397" i="10"/>
  <c r="M396" i="10"/>
  <c r="L396" i="10"/>
  <c r="M395" i="10"/>
  <c r="L395" i="10"/>
  <c r="M394" i="10"/>
  <c r="L394" i="10"/>
  <c r="M393" i="10"/>
  <c r="L393" i="10"/>
  <c r="M392" i="10"/>
  <c r="L392" i="10"/>
  <c r="M391" i="10"/>
  <c r="L391" i="10"/>
  <c r="M390" i="10"/>
  <c r="L390" i="10"/>
  <c r="M389" i="10"/>
  <c r="L389" i="10"/>
  <c r="M388" i="10"/>
  <c r="L388" i="10"/>
  <c r="M387" i="10"/>
  <c r="L387" i="10"/>
  <c r="M386" i="10"/>
  <c r="L386" i="10"/>
  <c r="M385" i="10"/>
  <c r="L385" i="10"/>
  <c r="M384" i="10"/>
  <c r="L384" i="10"/>
  <c r="M383" i="10"/>
  <c r="L383" i="10"/>
  <c r="M382" i="10"/>
  <c r="L382" i="10"/>
  <c r="M381" i="10"/>
  <c r="L381" i="10"/>
  <c r="M380" i="10"/>
  <c r="L380" i="10"/>
  <c r="M379" i="10"/>
  <c r="L379" i="10"/>
  <c r="M378" i="10"/>
  <c r="L378" i="10"/>
  <c r="M377" i="10"/>
  <c r="L377" i="10"/>
  <c r="M376" i="10"/>
  <c r="L376" i="10"/>
  <c r="M375" i="10"/>
  <c r="L375" i="10"/>
  <c r="M374" i="10"/>
  <c r="L374" i="10"/>
  <c r="M373" i="10"/>
  <c r="L373" i="10"/>
  <c r="M372" i="10"/>
  <c r="L372" i="10"/>
  <c r="M371" i="10"/>
  <c r="L371" i="10"/>
  <c r="M370" i="10"/>
  <c r="L370" i="10"/>
  <c r="M369" i="10"/>
  <c r="L369" i="10"/>
  <c r="M368" i="10"/>
  <c r="L368" i="10"/>
  <c r="M367" i="10"/>
  <c r="L367" i="10"/>
  <c r="M366" i="10"/>
  <c r="L366" i="10"/>
  <c r="M365" i="10"/>
  <c r="L365" i="10"/>
  <c r="M364" i="10"/>
  <c r="L364" i="10"/>
  <c r="M363" i="10"/>
  <c r="L363" i="10"/>
  <c r="M362" i="10"/>
  <c r="L362" i="10"/>
  <c r="M361" i="10"/>
  <c r="L361" i="10"/>
  <c r="M360" i="10"/>
  <c r="L360" i="10"/>
  <c r="M359" i="10"/>
  <c r="L359" i="10"/>
  <c r="M358" i="10"/>
  <c r="L358" i="10"/>
  <c r="M357" i="10"/>
  <c r="L357" i="10"/>
  <c r="M356" i="10"/>
  <c r="L356" i="10"/>
  <c r="M355" i="10"/>
  <c r="L355" i="10"/>
  <c r="M354" i="10"/>
  <c r="L354" i="10"/>
  <c r="M353" i="10"/>
  <c r="L353" i="10"/>
  <c r="M352" i="10"/>
  <c r="L352" i="10"/>
  <c r="M351" i="10"/>
  <c r="L351" i="10"/>
  <c r="M350" i="10"/>
  <c r="L350" i="10"/>
  <c r="M349" i="10"/>
  <c r="L349" i="10"/>
  <c r="M348" i="10"/>
  <c r="L348" i="10"/>
  <c r="M347" i="10"/>
  <c r="L347" i="10"/>
  <c r="M346" i="10"/>
  <c r="L346" i="10"/>
  <c r="M345" i="10"/>
  <c r="L345" i="10"/>
  <c r="M344" i="10"/>
  <c r="L344" i="10"/>
  <c r="M343" i="10"/>
  <c r="L343" i="10"/>
  <c r="M342" i="10"/>
  <c r="L342" i="10"/>
  <c r="M341" i="10"/>
  <c r="L341" i="10"/>
  <c r="M340" i="10"/>
  <c r="L340" i="10"/>
  <c r="M339" i="10"/>
  <c r="L339" i="10"/>
  <c r="M338" i="10"/>
  <c r="L338" i="10"/>
  <c r="M337" i="10"/>
  <c r="L337" i="10"/>
  <c r="M336" i="10"/>
  <c r="L336" i="10"/>
  <c r="M335" i="10"/>
  <c r="L335" i="10"/>
  <c r="M334" i="10"/>
  <c r="L334" i="10"/>
  <c r="M333" i="10"/>
  <c r="L333" i="10"/>
  <c r="M332" i="10"/>
  <c r="L332" i="10"/>
  <c r="M331" i="10"/>
  <c r="L331" i="10"/>
  <c r="M330" i="10"/>
  <c r="L330" i="10"/>
  <c r="M329" i="10"/>
  <c r="L329" i="10"/>
  <c r="M328" i="10"/>
  <c r="L328" i="10"/>
  <c r="M327" i="10"/>
  <c r="L327" i="10"/>
  <c r="M326" i="10"/>
  <c r="L326" i="10"/>
  <c r="M325" i="10"/>
  <c r="L325" i="10"/>
  <c r="M324" i="10"/>
  <c r="L324" i="10"/>
  <c r="M323" i="10"/>
  <c r="L323" i="10"/>
  <c r="M322" i="10"/>
  <c r="L322" i="10"/>
  <c r="M321" i="10"/>
  <c r="L321" i="10"/>
  <c r="M320" i="10"/>
  <c r="L320" i="10"/>
  <c r="M319" i="10"/>
  <c r="L319" i="10"/>
  <c r="M318" i="10"/>
  <c r="L318" i="10"/>
  <c r="M317" i="10"/>
  <c r="L317" i="10"/>
  <c r="M316" i="10"/>
  <c r="L316" i="10"/>
  <c r="M315" i="10"/>
  <c r="L315" i="10"/>
  <c r="M314" i="10"/>
  <c r="L314" i="10"/>
  <c r="M313" i="10"/>
  <c r="L313" i="10"/>
  <c r="M312" i="10"/>
  <c r="L312" i="10"/>
  <c r="M311" i="10"/>
  <c r="L311" i="10"/>
  <c r="M310" i="10"/>
  <c r="L310" i="10"/>
  <c r="M309" i="10"/>
  <c r="L309" i="10"/>
  <c r="M308" i="10"/>
  <c r="L308" i="10"/>
  <c r="M307" i="10"/>
  <c r="L307" i="10"/>
  <c r="M306" i="10"/>
  <c r="L306" i="10"/>
  <c r="M305" i="10"/>
  <c r="L305" i="10"/>
  <c r="M304" i="10"/>
  <c r="L304" i="10"/>
  <c r="M303" i="10"/>
  <c r="L303" i="10"/>
  <c r="M302" i="10"/>
  <c r="L302" i="10"/>
  <c r="M301" i="10"/>
  <c r="L301" i="10"/>
  <c r="M300" i="10"/>
  <c r="L300" i="10"/>
  <c r="M299" i="10"/>
  <c r="L299" i="10"/>
  <c r="M298" i="10"/>
  <c r="L298" i="10"/>
  <c r="M297" i="10"/>
  <c r="L297" i="10"/>
  <c r="M296" i="10"/>
  <c r="L296" i="10"/>
  <c r="M295" i="10"/>
  <c r="L295" i="10"/>
  <c r="M294" i="10"/>
  <c r="L294" i="10"/>
  <c r="M293" i="10"/>
  <c r="L293" i="10"/>
  <c r="M292" i="10"/>
  <c r="L292" i="10"/>
  <c r="M291" i="10"/>
  <c r="L291" i="10"/>
  <c r="M290" i="10"/>
  <c r="L290" i="10"/>
  <c r="M289" i="10"/>
  <c r="L289" i="10"/>
  <c r="M288" i="10"/>
  <c r="L288" i="10"/>
  <c r="M287" i="10"/>
  <c r="L287" i="10"/>
  <c r="M286" i="10"/>
  <c r="L286" i="10"/>
  <c r="M285" i="10"/>
  <c r="L285" i="10"/>
  <c r="M284" i="10"/>
  <c r="L284" i="10"/>
  <c r="M283" i="10"/>
  <c r="L283" i="10"/>
  <c r="M282" i="10"/>
  <c r="L282" i="10"/>
  <c r="M281" i="10"/>
  <c r="L281" i="10"/>
  <c r="M280" i="10"/>
  <c r="L280" i="10"/>
  <c r="M279" i="10"/>
  <c r="L279" i="10"/>
  <c r="M278" i="10"/>
  <c r="L278" i="10"/>
  <c r="M277" i="10"/>
  <c r="L277" i="10"/>
  <c r="M276" i="10"/>
  <c r="L276" i="10"/>
  <c r="M275" i="10"/>
  <c r="L275" i="10"/>
  <c r="M274" i="10"/>
  <c r="L274" i="10"/>
  <c r="M273" i="10"/>
  <c r="L273" i="10"/>
  <c r="M272" i="10"/>
  <c r="L272" i="10"/>
  <c r="M271" i="10"/>
  <c r="L271" i="10"/>
  <c r="M270" i="10"/>
  <c r="L270" i="10"/>
  <c r="M269" i="10"/>
  <c r="L269" i="10"/>
  <c r="M268" i="10"/>
  <c r="L268" i="10"/>
  <c r="M267" i="10"/>
  <c r="L267" i="10"/>
  <c r="M266" i="10"/>
  <c r="L266" i="10"/>
  <c r="M265" i="10"/>
  <c r="L265" i="10"/>
  <c r="M264" i="10"/>
  <c r="L264" i="10"/>
  <c r="M263" i="10"/>
  <c r="L263" i="10"/>
  <c r="M262" i="10"/>
  <c r="L262" i="10"/>
  <c r="M261" i="10"/>
  <c r="L261" i="10"/>
  <c r="M260" i="10"/>
  <c r="L260" i="10"/>
  <c r="M259" i="10"/>
  <c r="L259" i="10"/>
  <c r="M258" i="10"/>
  <c r="L258" i="10"/>
  <c r="M257" i="10"/>
  <c r="L257" i="10"/>
  <c r="M256" i="10"/>
  <c r="L256" i="10"/>
  <c r="M255" i="10"/>
  <c r="L255" i="10"/>
  <c r="M254" i="10"/>
  <c r="L254" i="10"/>
  <c r="M253" i="10"/>
  <c r="L253" i="10"/>
  <c r="M252" i="10"/>
  <c r="L252" i="10"/>
  <c r="M251" i="10"/>
  <c r="L251" i="10"/>
  <c r="M250" i="10"/>
  <c r="L250" i="10"/>
  <c r="M249" i="10"/>
  <c r="L249" i="10"/>
  <c r="M248" i="10"/>
  <c r="L248" i="10"/>
  <c r="M247" i="10"/>
  <c r="L247" i="10"/>
  <c r="M246" i="10"/>
  <c r="L246" i="10"/>
  <c r="M245" i="10"/>
  <c r="L245" i="10"/>
  <c r="M244" i="10"/>
  <c r="L244" i="10"/>
  <c r="M243" i="10"/>
  <c r="L243" i="10"/>
  <c r="M242" i="10"/>
  <c r="L242" i="10"/>
  <c r="M241" i="10"/>
  <c r="L241" i="10"/>
  <c r="M240" i="10"/>
  <c r="L240" i="10"/>
  <c r="M239" i="10"/>
  <c r="L239" i="10"/>
  <c r="M238" i="10"/>
  <c r="L238" i="10"/>
  <c r="M237" i="10"/>
  <c r="L237" i="10"/>
  <c r="M236" i="10"/>
  <c r="L236" i="10"/>
  <c r="M235" i="10"/>
  <c r="L235" i="10"/>
  <c r="M234" i="10"/>
  <c r="L234" i="10"/>
  <c r="M233" i="10"/>
  <c r="L233" i="10"/>
  <c r="M232" i="10"/>
  <c r="L232" i="10"/>
  <c r="M231" i="10"/>
  <c r="L231" i="10"/>
  <c r="M230" i="10"/>
  <c r="L230" i="10"/>
  <c r="M229" i="10"/>
  <c r="L229" i="10"/>
  <c r="M228" i="10"/>
  <c r="L228" i="10"/>
  <c r="M227" i="10"/>
  <c r="L227" i="10"/>
  <c r="M226" i="10"/>
  <c r="L226" i="10"/>
  <c r="M225" i="10"/>
  <c r="L225" i="10"/>
  <c r="M224" i="10"/>
  <c r="L224" i="10"/>
  <c r="M223" i="10"/>
  <c r="L223" i="10"/>
  <c r="M222" i="10"/>
  <c r="L222" i="10"/>
  <c r="M221" i="10"/>
  <c r="L221" i="10"/>
  <c r="M220" i="10"/>
  <c r="L220" i="10"/>
  <c r="M219" i="10"/>
  <c r="L219" i="10"/>
  <c r="M218" i="10"/>
  <c r="L218" i="10"/>
  <c r="M217" i="10"/>
  <c r="L217" i="10"/>
  <c r="M216" i="10"/>
  <c r="L216" i="10"/>
  <c r="M215" i="10"/>
  <c r="L215" i="10"/>
  <c r="M214" i="10"/>
  <c r="L214" i="10"/>
  <c r="M213" i="10"/>
  <c r="L213" i="10"/>
  <c r="M212" i="10"/>
  <c r="L212" i="10"/>
  <c r="M211" i="10"/>
  <c r="L211" i="10"/>
  <c r="M210" i="10"/>
  <c r="L210" i="10"/>
  <c r="M209" i="10"/>
  <c r="L209" i="10"/>
  <c r="M208" i="10"/>
  <c r="L208" i="10"/>
  <c r="M207" i="10"/>
  <c r="L207" i="10"/>
  <c r="M206" i="10"/>
  <c r="L206" i="10"/>
  <c r="M205" i="10"/>
  <c r="L205" i="10"/>
  <c r="M204" i="10"/>
  <c r="L204" i="10"/>
  <c r="M203" i="10"/>
  <c r="L203" i="10"/>
  <c r="M202" i="10"/>
  <c r="L202" i="10"/>
  <c r="M201" i="10"/>
  <c r="L201" i="10"/>
  <c r="M200" i="10"/>
  <c r="L200" i="10"/>
  <c r="M199" i="10"/>
  <c r="L199" i="10"/>
  <c r="M198" i="10"/>
  <c r="L198" i="10"/>
  <c r="M197" i="10"/>
  <c r="L197" i="10"/>
  <c r="M196" i="10"/>
  <c r="L196" i="10"/>
  <c r="M195" i="10"/>
  <c r="L195" i="10"/>
  <c r="M194" i="10"/>
  <c r="L194" i="10"/>
  <c r="M193" i="10"/>
  <c r="L193" i="10"/>
  <c r="M192" i="10"/>
  <c r="L192" i="10"/>
  <c r="M191" i="10"/>
  <c r="L191" i="10"/>
  <c r="M190" i="10"/>
  <c r="L190" i="10"/>
  <c r="M189" i="10"/>
  <c r="L189" i="10"/>
  <c r="M188" i="10"/>
  <c r="L188" i="10"/>
  <c r="M187" i="10"/>
  <c r="L187" i="10"/>
  <c r="M186" i="10"/>
  <c r="L186" i="10"/>
  <c r="M185" i="10"/>
  <c r="L185" i="10"/>
  <c r="M184" i="10"/>
  <c r="L184" i="10"/>
  <c r="M183" i="10"/>
  <c r="L183" i="10"/>
  <c r="M182" i="10"/>
  <c r="L182" i="10"/>
  <c r="M181" i="10"/>
  <c r="L181" i="10"/>
  <c r="M180" i="10"/>
  <c r="L180" i="10"/>
  <c r="M179" i="10"/>
  <c r="L179" i="10"/>
  <c r="M178" i="10"/>
  <c r="L178" i="10"/>
  <c r="M177" i="10"/>
  <c r="L177" i="10"/>
  <c r="M176" i="10"/>
  <c r="L176" i="10"/>
  <c r="M175" i="10"/>
  <c r="L175" i="10"/>
  <c r="M174" i="10"/>
  <c r="L174" i="10"/>
  <c r="M173" i="10"/>
  <c r="L173" i="10"/>
  <c r="M172" i="10"/>
  <c r="L172" i="10"/>
  <c r="M171" i="10"/>
  <c r="L171" i="10"/>
  <c r="M170" i="10"/>
  <c r="L170" i="10"/>
  <c r="M169" i="10"/>
  <c r="L169" i="10"/>
  <c r="M168" i="10"/>
  <c r="L168" i="10"/>
  <c r="M167" i="10"/>
  <c r="L167" i="10"/>
  <c r="M166" i="10"/>
  <c r="L166" i="10"/>
  <c r="M165" i="10"/>
  <c r="L165" i="10"/>
  <c r="M164" i="10"/>
  <c r="L164" i="10"/>
  <c r="M163" i="10"/>
  <c r="L163" i="10"/>
  <c r="M162" i="10"/>
  <c r="L162" i="10"/>
  <c r="M161" i="10"/>
  <c r="L161" i="10"/>
  <c r="M160" i="10"/>
  <c r="L160" i="10"/>
  <c r="M159" i="10"/>
  <c r="L159" i="10"/>
  <c r="M158" i="10"/>
  <c r="L158" i="10"/>
  <c r="M157" i="10"/>
  <c r="L157" i="10"/>
  <c r="M156" i="10"/>
  <c r="L156" i="10"/>
  <c r="M155" i="10"/>
  <c r="L155" i="10"/>
  <c r="M154" i="10"/>
  <c r="L154" i="10"/>
  <c r="M153" i="10"/>
  <c r="L153" i="10"/>
  <c r="M152" i="10"/>
  <c r="L152" i="10"/>
  <c r="M151" i="10"/>
  <c r="L151" i="10"/>
  <c r="M150" i="10"/>
  <c r="L150" i="10"/>
  <c r="M149" i="10"/>
  <c r="L149" i="10"/>
  <c r="M148" i="10"/>
  <c r="L148" i="10"/>
  <c r="M147" i="10"/>
  <c r="L147" i="10"/>
  <c r="M146" i="10"/>
  <c r="L146" i="10"/>
  <c r="M145" i="10"/>
  <c r="L145" i="10"/>
  <c r="M144" i="10"/>
  <c r="L144" i="10"/>
  <c r="M143" i="10"/>
  <c r="L143" i="10"/>
  <c r="M142" i="10"/>
  <c r="L142" i="10"/>
  <c r="M141" i="10"/>
  <c r="L141" i="10"/>
  <c r="M140" i="10"/>
  <c r="L140" i="10"/>
  <c r="M139" i="10"/>
  <c r="L139" i="10"/>
  <c r="M138" i="10"/>
  <c r="L138" i="10"/>
  <c r="M137" i="10"/>
  <c r="L137" i="10"/>
  <c r="M136" i="10"/>
  <c r="L136" i="10"/>
  <c r="M135" i="10"/>
  <c r="L135" i="10"/>
  <c r="M134" i="10"/>
  <c r="L134" i="10"/>
  <c r="M133" i="10"/>
  <c r="L133" i="10"/>
  <c r="M132" i="10"/>
  <c r="L132" i="10"/>
  <c r="M131" i="10"/>
  <c r="L131" i="10"/>
  <c r="M130" i="10"/>
  <c r="L130" i="10"/>
  <c r="M129" i="10"/>
  <c r="L129" i="10"/>
  <c r="M128" i="10"/>
  <c r="L128" i="10"/>
  <c r="M127" i="10"/>
  <c r="L127" i="10"/>
  <c r="M126" i="10"/>
  <c r="L126" i="10"/>
  <c r="M125" i="10"/>
  <c r="L125" i="10"/>
  <c r="M124" i="10"/>
  <c r="L124" i="10"/>
  <c r="M123" i="10"/>
  <c r="L123" i="10"/>
  <c r="M122" i="10"/>
  <c r="L122" i="10"/>
  <c r="M121" i="10"/>
  <c r="L121" i="10"/>
  <c r="M120" i="10"/>
  <c r="L120" i="10"/>
  <c r="M119" i="10"/>
  <c r="L119" i="10"/>
  <c r="M118" i="10"/>
  <c r="L118" i="10"/>
  <c r="M117" i="10"/>
  <c r="L117" i="10"/>
  <c r="M116" i="10"/>
  <c r="L116" i="10"/>
  <c r="M115" i="10"/>
  <c r="L115" i="10"/>
  <c r="M114" i="10"/>
  <c r="L114" i="10"/>
  <c r="M113" i="10"/>
  <c r="L113" i="10"/>
  <c r="M112" i="10"/>
  <c r="L112" i="10"/>
  <c r="M111" i="10"/>
  <c r="L111" i="10"/>
  <c r="M110" i="10"/>
  <c r="L110" i="10"/>
  <c r="M109" i="10"/>
  <c r="L109" i="10"/>
  <c r="M108" i="10"/>
  <c r="L108" i="10"/>
  <c r="M107" i="10"/>
  <c r="L107" i="10"/>
  <c r="M106" i="10"/>
  <c r="L106" i="10"/>
  <c r="M105" i="10"/>
  <c r="L105" i="10"/>
  <c r="M104" i="10"/>
  <c r="L104" i="10"/>
  <c r="M103" i="10"/>
  <c r="L103" i="10"/>
  <c r="M102" i="10"/>
  <c r="L102" i="10"/>
  <c r="M101" i="10"/>
  <c r="L101" i="10"/>
  <c r="M100" i="10"/>
  <c r="L100" i="10"/>
  <c r="M99" i="10"/>
  <c r="L99" i="10"/>
  <c r="M98" i="10"/>
  <c r="L98" i="10"/>
  <c r="M97" i="10"/>
  <c r="L97" i="10"/>
  <c r="M96" i="10"/>
  <c r="L96" i="10"/>
  <c r="M95" i="10"/>
  <c r="L95" i="10"/>
  <c r="M94" i="10"/>
  <c r="L94" i="10"/>
  <c r="M93" i="10"/>
  <c r="L93" i="10"/>
  <c r="M92" i="10"/>
  <c r="L92" i="10"/>
  <c r="M91" i="10"/>
  <c r="L91" i="10"/>
  <c r="M90" i="10"/>
  <c r="L90" i="10"/>
  <c r="M89" i="10"/>
  <c r="L89" i="10"/>
  <c r="M88" i="10"/>
  <c r="L88" i="10"/>
  <c r="M87" i="10"/>
  <c r="L87" i="10"/>
  <c r="M86" i="10"/>
  <c r="L86" i="10"/>
  <c r="M85" i="10"/>
  <c r="L85" i="10"/>
  <c r="M84" i="10"/>
  <c r="L84" i="10"/>
  <c r="M83" i="10"/>
  <c r="L83" i="10"/>
  <c r="M82" i="10"/>
  <c r="L82" i="10"/>
  <c r="M81" i="10"/>
  <c r="L81" i="10"/>
  <c r="M80" i="10"/>
  <c r="L80" i="10"/>
  <c r="M79" i="10"/>
  <c r="L79" i="10"/>
  <c r="M78" i="10"/>
  <c r="L78" i="10"/>
  <c r="M77" i="10"/>
  <c r="L77" i="10"/>
  <c r="M76" i="10"/>
  <c r="L76" i="10"/>
  <c r="M75" i="10"/>
  <c r="L75" i="10"/>
  <c r="M74" i="10"/>
  <c r="L74" i="10"/>
  <c r="M73" i="10"/>
  <c r="L73" i="10"/>
  <c r="M72" i="10"/>
  <c r="L72" i="10"/>
  <c r="M71" i="10"/>
  <c r="L71" i="10"/>
  <c r="M70" i="10"/>
  <c r="L70" i="10"/>
  <c r="M69" i="10"/>
  <c r="L69" i="10"/>
  <c r="M68" i="10"/>
  <c r="L68" i="10"/>
  <c r="M67" i="10"/>
  <c r="L67" i="10"/>
  <c r="M66" i="10"/>
  <c r="L66" i="10"/>
  <c r="M65" i="10"/>
  <c r="L65" i="10"/>
  <c r="M64" i="10"/>
  <c r="L64" i="10"/>
  <c r="M63" i="10"/>
  <c r="L63" i="10"/>
  <c r="M62" i="10"/>
  <c r="L62" i="10"/>
  <c r="M61" i="10"/>
  <c r="L61" i="10"/>
  <c r="M60" i="10"/>
  <c r="L60" i="10"/>
  <c r="M59" i="10"/>
  <c r="L59" i="10"/>
  <c r="M58" i="10"/>
  <c r="L58" i="10"/>
  <c r="M57" i="10"/>
  <c r="L57" i="10"/>
  <c r="M56" i="10"/>
  <c r="L56" i="10"/>
  <c r="M55" i="10"/>
  <c r="L55" i="10"/>
  <c r="M54" i="10"/>
  <c r="L54" i="10"/>
  <c r="M53" i="10"/>
  <c r="L53" i="10"/>
  <c r="M52" i="10"/>
  <c r="L52" i="10"/>
  <c r="M51" i="10"/>
  <c r="L51" i="10"/>
  <c r="M50" i="10"/>
  <c r="L50" i="10"/>
  <c r="M49" i="10"/>
  <c r="L49" i="10"/>
  <c r="M48" i="10"/>
  <c r="L48" i="10"/>
  <c r="M47" i="10"/>
  <c r="L47" i="10"/>
  <c r="M46" i="10"/>
  <c r="L46" i="10"/>
  <c r="M45" i="10"/>
  <c r="L45" i="10"/>
  <c r="M44" i="10"/>
  <c r="L44" i="10"/>
  <c r="M43" i="10"/>
  <c r="L43" i="10"/>
  <c r="M42" i="10"/>
  <c r="L42" i="10"/>
  <c r="M41" i="10"/>
  <c r="L41" i="10"/>
  <c r="M40" i="10"/>
  <c r="L40" i="10"/>
  <c r="M39" i="10"/>
  <c r="L39" i="10"/>
  <c r="M38" i="10"/>
  <c r="L38" i="10"/>
  <c r="M33" i="10"/>
  <c r="L33" i="10"/>
  <c r="M29" i="10"/>
  <c r="L29" i="10"/>
  <c r="M28" i="10"/>
  <c r="L28" i="10"/>
  <c r="M27" i="10"/>
  <c r="L27" i="10"/>
  <c r="M26" i="10"/>
  <c r="L26" i="10"/>
  <c r="M25" i="10"/>
  <c r="L25" i="10"/>
  <c r="M24" i="10"/>
  <c r="L24" i="10"/>
  <c r="M23" i="10"/>
  <c r="L23" i="10"/>
  <c r="M22" i="10"/>
  <c r="L22" i="10"/>
  <c r="M21" i="10"/>
  <c r="L21" i="10"/>
  <c r="M20" i="10"/>
  <c r="L20" i="10"/>
  <c r="M19" i="10"/>
  <c r="L19" i="10"/>
  <c r="M18" i="10"/>
  <c r="L18" i="10"/>
  <c r="M17" i="10"/>
  <c r="L17" i="10"/>
  <c r="M16" i="10"/>
  <c r="L16" i="10"/>
  <c r="M15" i="10"/>
  <c r="L15" i="10"/>
  <c r="M14" i="10"/>
  <c r="L14" i="10"/>
  <c r="M13" i="10"/>
  <c r="L13" i="10"/>
  <c r="M531" i="9"/>
  <c r="L531" i="9"/>
  <c r="M530" i="9"/>
  <c r="L530" i="9"/>
  <c r="M529" i="9"/>
  <c r="L529" i="9"/>
  <c r="M528" i="9"/>
  <c r="L528" i="9"/>
  <c r="M527" i="9"/>
  <c r="L527" i="9"/>
  <c r="M526" i="9"/>
  <c r="L526" i="9"/>
  <c r="M525" i="9"/>
  <c r="L525" i="9"/>
  <c r="M524" i="9"/>
  <c r="L524" i="9"/>
  <c r="M523" i="9"/>
  <c r="L523" i="9"/>
  <c r="M522" i="9"/>
  <c r="L522" i="9"/>
  <c r="M521" i="9"/>
  <c r="L521" i="9"/>
  <c r="M520" i="9"/>
  <c r="L520" i="9"/>
  <c r="M519" i="9"/>
  <c r="L519" i="9"/>
  <c r="M518" i="9"/>
  <c r="L518" i="9"/>
  <c r="M517" i="9"/>
  <c r="L517" i="9"/>
  <c r="M516" i="9"/>
  <c r="L516" i="9"/>
  <c r="M515" i="9"/>
  <c r="L515" i="9"/>
  <c r="M514" i="9"/>
  <c r="L514" i="9"/>
  <c r="M513" i="9"/>
  <c r="L513" i="9"/>
  <c r="M512" i="9"/>
  <c r="L512" i="9"/>
  <c r="M511" i="9"/>
  <c r="L511" i="9"/>
  <c r="M510" i="9"/>
  <c r="L510" i="9"/>
  <c r="M509" i="9"/>
  <c r="L509" i="9"/>
  <c r="M508" i="9"/>
  <c r="L508" i="9"/>
  <c r="M507" i="9"/>
  <c r="L507" i="9"/>
  <c r="M506" i="9"/>
  <c r="L506" i="9"/>
  <c r="M505" i="9"/>
  <c r="L505" i="9"/>
  <c r="M504" i="9"/>
  <c r="L504" i="9"/>
  <c r="M503" i="9"/>
  <c r="L503" i="9"/>
  <c r="M502" i="9"/>
  <c r="L502" i="9"/>
  <c r="M501" i="9"/>
  <c r="L501" i="9"/>
  <c r="M500" i="9"/>
  <c r="L500" i="9"/>
  <c r="M499" i="9"/>
  <c r="L499" i="9"/>
  <c r="M498" i="9"/>
  <c r="L498" i="9"/>
  <c r="M497" i="9"/>
  <c r="L497" i="9"/>
  <c r="M496" i="9"/>
  <c r="L496" i="9"/>
  <c r="M495" i="9"/>
  <c r="L495" i="9"/>
  <c r="M494" i="9"/>
  <c r="L494" i="9"/>
  <c r="M493" i="9"/>
  <c r="L493" i="9"/>
  <c r="M492" i="9"/>
  <c r="L492" i="9"/>
  <c r="M491" i="9"/>
  <c r="L491" i="9"/>
  <c r="M490" i="9"/>
  <c r="L490" i="9"/>
  <c r="M489" i="9"/>
  <c r="L489" i="9"/>
  <c r="M488" i="9"/>
  <c r="L488" i="9"/>
  <c r="M487" i="9"/>
  <c r="L487" i="9"/>
  <c r="M486" i="9"/>
  <c r="L486" i="9"/>
  <c r="M485" i="9"/>
  <c r="L485" i="9"/>
  <c r="M484" i="9"/>
  <c r="L484" i="9"/>
  <c r="M483" i="9"/>
  <c r="L483" i="9"/>
  <c r="M482" i="9"/>
  <c r="L482" i="9"/>
  <c r="M481" i="9"/>
  <c r="L481" i="9"/>
  <c r="M480" i="9"/>
  <c r="L480" i="9"/>
  <c r="M479" i="9"/>
  <c r="L479" i="9"/>
  <c r="M478" i="9"/>
  <c r="L478" i="9"/>
  <c r="M477" i="9"/>
  <c r="L477" i="9"/>
  <c r="M476" i="9"/>
  <c r="L476" i="9"/>
  <c r="M475" i="9"/>
  <c r="L475" i="9"/>
  <c r="M474" i="9"/>
  <c r="L474" i="9"/>
  <c r="M473" i="9"/>
  <c r="L473" i="9"/>
  <c r="M472" i="9"/>
  <c r="L472" i="9"/>
  <c r="M471" i="9"/>
  <c r="L471" i="9"/>
  <c r="M470" i="9"/>
  <c r="L470" i="9"/>
  <c r="M469" i="9"/>
  <c r="L469" i="9"/>
  <c r="M468" i="9"/>
  <c r="L468" i="9"/>
  <c r="M467" i="9"/>
  <c r="L467" i="9"/>
  <c r="M466" i="9"/>
  <c r="L466" i="9"/>
  <c r="M465" i="9"/>
  <c r="L465" i="9"/>
  <c r="M464" i="9"/>
  <c r="L464" i="9"/>
  <c r="M463" i="9"/>
  <c r="L463" i="9"/>
  <c r="M462" i="9"/>
  <c r="L462" i="9"/>
  <c r="M461" i="9"/>
  <c r="L461" i="9"/>
  <c r="M460" i="9"/>
  <c r="L460" i="9"/>
  <c r="M459" i="9"/>
  <c r="L459" i="9"/>
  <c r="M458" i="9"/>
  <c r="L458" i="9"/>
  <c r="M457" i="9"/>
  <c r="L457" i="9"/>
  <c r="M456" i="9"/>
  <c r="L456" i="9"/>
  <c r="M455" i="9"/>
  <c r="L455" i="9"/>
  <c r="M454" i="9"/>
  <c r="L454" i="9"/>
  <c r="M453" i="9"/>
  <c r="L453" i="9"/>
  <c r="M452" i="9"/>
  <c r="L452" i="9"/>
  <c r="M451" i="9"/>
  <c r="L451" i="9"/>
  <c r="M450" i="9"/>
  <c r="L450" i="9"/>
  <c r="M449" i="9"/>
  <c r="L449" i="9"/>
  <c r="M448" i="9"/>
  <c r="L448" i="9"/>
  <c r="M447" i="9"/>
  <c r="L447" i="9"/>
  <c r="M446" i="9"/>
  <c r="L446" i="9"/>
  <c r="M445" i="9"/>
  <c r="L445" i="9"/>
  <c r="M444" i="9"/>
  <c r="L444" i="9"/>
  <c r="M443" i="9"/>
  <c r="L443" i="9"/>
  <c r="M442" i="9"/>
  <c r="L442" i="9"/>
  <c r="M441" i="9"/>
  <c r="L441" i="9"/>
  <c r="M440" i="9"/>
  <c r="L440" i="9"/>
  <c r="M439" i="9"/>
  <c r="L439" i="9"/>
  <c r="M438" i="9"/>
  <c r="L438" i="9"/>
  <c r="M437" i="9"/>
  <c r="L437" i="9"/>
  <c r="M436" i="9"/>
  <c r="L436" i="9"/>
  <c r="M435" i="9"/>
  <c r="L435" i="9"/>
  <c r="M434" i="9"/>
  <c r="L434" i="9"/>
  <c r="M433" i="9"/>
  <c r="L433" i="9"/>
  <c r="M432" i="9"/>
  <c r="L432" i="9"/>
  <c r="M431" i="9"/>
  <c r="L431" i="9"/>
  <c r="M430" i="9"/>
  <c r="L430" i="9"/>
  <c r="M429" i="9"/>
  <c r="L429" i="9"/>
  <c r="M428" i="9"/>
  <c r="L428" i="9"/>
  <c r="M427" i="9"/>
  <c r="L427" i="9"/>
  <c r="M426" i="9"/>
  <c r="L426" i="9"/>
  <c r="M425" i="9"/>
  <c r="L425" i="9"/>
  <c r="M424" i="9"/>
  <c r="L424" i="9"/>
  <c r="M423" i="9"/>
  <c r="L423" i="9"/>
  <c r="M422" i="9"/>
  <c r="L422" i="9"/>
  <c r="M421" i="9"/>
  <c r="L421" i="9"/>
  <c r="M420" i="9"/>
  <c r="L420" i="9"/>
  <c r="M419" i="9"/>
  <c r="L419" i="9"/>
  <c r="M418" i="9"/>
  <c r="L418" i="9"/>
  <c r="M417" i="9"/>
  <c r="L417" i="9"/>
  <c r="M416" i="9"/>
  <c r="L416" i="9"/>
  <c r="M415" i="9"/>
  <c r="L415" i="9"/>
  <c r="M414" i="9"/>
  <c r="L414" i="9"/>
  <c r="M413" i="9"/>
  <c r="L413" i="9"/>
  <c r="M412" i="9"/>
  <c r="L412" i="9"/>
  <c r="M411" i="9"/>
  <c r="L411" i="9"/>
  <c r="M410" i="9"/>
  <c r="L410" i="9"/>
  <c r="M409" i="9"/>
  <c r="L409" i="9"/>
  <c r="M408" i="9"/>
  <c r="L408" i="9"/>
  <c r="M407" i="9"/>
  <c r="L407" i="9"/>
  <c r="M406" i="9"/>
  <c r="L406" i="9"/>
  <c r="M405" i="9"/>
  <c r="L405" i="9"/>
  <c r="M404" i="9"/>
  <c r="L404" i="9"/>
  <c r="M403" i="9"/>
  <c r="L403" i="9"/>
  <c r="M402" i="9"/>
  <c r="L402" i="9"/>
  <c r="M401" i="9"/>
  <c r="L401" i="9"/>
  <c r="M400" i="9"/>
  <c r="L400" i="9"/>
  <c r="M399" i="9"/>
  <c r="L399" i="9"/>
  <c r="M398" i="9"/>
  <c r="L398" i="9"/>
  <c r="M397" i="9"/>
  <c r="L397" i="9"/>
  <c r="M396" i="9"/>
  <c r="L396" i="9"/>
  <c r="M395" i="9"/>
  <c r="L395" i="9"/>
  <c r="M394" i="9"/>
  <c r="L394" i="9"/>
  <c r="M393" i="9"/>
  <c r="L393" i="9"/>
  <c r="M392" i="9"/>
  <c r="L392" i="9"/>
  <c r="M391" i="9"/>
  <c r="L391" i="9"/>
  <c r="M390" i="9"/>
  <c r="L390" i="9"/>
  <c r="M389" i="9"/>
  <c r="L389" i="9"/>
  <c r="M388" i="9"/>
  <c r="L388" i="9"/>
  <c r="M387" i="9"/>
  <c r="L387" i="9"/>
  <c r="M386" i="9"/>
  <c r="L386" i="9"/>
  <c r="M385" i="9"/>
  <c r="L385" i="9"/>
  <c r="M384" i="9"/>
  <c r="L384" i="9"/>
  <c r="M383" i="9"/>
  <c r="L383" i="9"/>
  <c r="M382" i="9"/>
  <c r="L382" i="9"/>
  <c r="M381" i="9"/>
  <c r="L381" i="9"/>
  <c r="M380" i="9"/>
  <c r="L380" i="9"/>
  <c r="M379" i="9"/>
  <c r="L379" i="9"/>
  <c r="M378" i="9"/>
  <c r="L378" i="9"/>
  <c r="M377" i="9"/>
  <c r="L377" i="9"/>
  <c r="M376" i="9"/>
  <c r="L376" i="9"/>
  <c r="M375" i="9"/>
  <c r="L375" i="9"/>
  <c r="M374" i="9"/>
  <c r="L374" i="9"/>
  <c r="M373" i="9"/>
  <c r="L373" i="9"/>
  <c r="M372" i="9"/>
  <c r="L372" i="9"/>
  <c r="M371" i="9"/>
  <c r="L371" i="9"/>
  <c r="M370" i="9"/>
  <c r="L370" i="9"/>
  <c r="M369" i="9"/>
  <c r="L369" i="9"/>
  <c r="M368" i="9"/>
  <c r="L368" i="9"/>
  <c r="M367" i="9"/>
  <c r="L367" i="9"/>
  <c r="M366" i="9"/>
  <c r="L366" i="9"/>
  <c r="M365" i="9"/>
  <c r="L365" i="9"/>
  <c r="M364" i="9"/>
  <c r="L364" i="9"/>
  <c r="M363" i="9"/>
  <c r="L363" i="9"/>
  <c r="M362" i="9"/>
  <c r="L362" i="9"/>
  <c r="M361" i="9"/>
  <c r="L361" i="9"/>
  <c r="M360" i="9"/>
  <c r="L360" i="9"/>
  <c r="M359" i="9"/>
  <c r="L359" i="9"/>
  <c r="M358" i="9"/>
  <c r="L358" i="9"/>
  <c r="M357" i="9"/>
  <c r="L357" i="9"/>
  <c r="M356" i="9"/>
  <c r="L356" i="9"/>
  <c r="M355" i="9"/>
  <c r="L355" i="9"/>
  <c r="M354" i="9"/>
  <c r="L354" i="9"/>
  <c r="M353" i="9"/>
  <c r="L353" i="9"/>
  <c r="M352" i="9"/>
  <c r="L352" i="9"/>
  <c r="M351" i="9"/>
  <c r="L351" i="9"/>
  <c r="M350" i="9"/>
  <c r="L350" i="9"/>
  <c r="M349" i="9"/>
  <c r="L349" i="9"/>
  <c r="M348" i="9"/>
  <c r="L348" i="9"/>
  <c r="M347" i="9"/>
  <c r="L347" i="9"/>
  <c r="M346" i="9"/>
  <c r="L346" i="9"/>
  <c r="M345" i="9"/>
  <c r="L345" i="9"/>
  <c r="M344" i="9"/>
  <c r="L344" i="9"/>
  <c r="M343" i="9"/>
  <c r="L343" i="9"/>
  <c r="M342" i="9"/>
  <c r="L342" i="9"/>
  <c r="M341" i="9"/>
  <c r="L341" i="9"/>
  <c r="M340" i="9"/>
  <c r="L340" i="9"/>
  <c r="M339" i="9"/>
  <c r="L339" i="9"/>
  <c r="M338" i="9"/>
  <c r="L338" i="9"/>
  <c r="M337" i="9"/>
  <c r="L337" i="9"/>
  <c r="M336" i="9"/>
  <c r="L336" i="9"/>
  <c r="M335" i="9"/>
  <c r="L335" i="9"/>
  <c r="M334" i="9"/>
  <c r="L334" i="9"/>
  <c r="M333" i="9"/>
  <c r="L333" i="9"/>
  <c r="M332" i="9"/>
  <c r="L332" i="9"/>
  <c r="M331" i="9"/>
  <c r="L331" i="9"/>
  <c r="M330" i="9"/>
  <c r="L330" i="9"/>
  <c r="M329" i="9"/>
  <c r="L329" i="9"/>
  <c r="M328" i="9"/>
  <c r="L328" i="9"/>
  <c r="M327" i="9"/>
  <c r="L327" i="9"/>
  <c r="M326" i="9"/>
  <c r="L326" i="9"/>
  <c r="M325" i="9"/>
  <c r="L325" i="9"/>
  <c r="M324" i="9"/>
  <c r="L324" i="9"/>
  <c r="M323" i="9"/>
  <c r="L323" i="9"/>
  <c r="M322" i="9"/>
  <c r="L322" i="9"/>
  <c r="M321" i="9"/>
  <c r="L321" i="9"/>
  <c r="M320" i="9"/>
  <c r="L320" i="9"/>
  <c r="M319" i="9"/>
  <c r="L319" i="9"/>
  <c r="M318" i="9"/>
  <c r="L318" i="9"/>
  <c r="M317" i="9"/>
  <c r="L317" i="9"/>
  <c r="M316" i="9"/>
  <c r="L316" i="9"/>
  <c r="M315" i="9"/>
  <c r="L315" i="9"/>
  <c r="M314" i="9"/>
  <c r="L314" i="9"/>
  <c r="M313" i="9"/>
  <c r="L313" i="9"/>
  <c r="M312" i="9"/>
  <c r="L312" i="9"/>
  <c r="M311" i="9"/>
  <c r="L311" i="9"/>
  <c r="M310" i="9"/>
  <c r="L310" i="9"/>
  <c r="M309" i="9"/>
  <c r="L309" i="9"/>
  <c r="M308" i="9"/>
  <c r="L308" i="9"/>
  <c r="M307" i="9"/>
  <c r="L307" i="9"/>
  <c r="M306" i="9"/>
  <c r="L306" i="9"/>
  <c r="M305" i="9"/>
  <c r="L305" i="9"/>
  <c r="M304" i="9"/>
  <c r="L304" i="9"/>
  <c r="M303" i="9"/>
  <c r="L303" i="9"/>
  <c r="M302" i="9"/>
  <c r="L302" i="9"/>
  <c r="M301" i="9"/>
  <c r="L301" i="9"/>
  <c r="M300" i="9"/>
  <c r="L300" i="9"/>
  <c r="M299" i="9"/>
  <c r="L299" i="9"/>
  <c r="M298" i="9"/>
  <c r="L298" i="9"/>
  <c r="M297" i="9"/>
  <c r="L297" i="9"/>
  <c r="M296" i="9"/>
  <c r="L296" i="9"/>
  <c r="M295" i="9"/>
  <c r="L295" i="9"/>
  <c r="M294" i="9"/>
  <c r="L294" i="9"/>
  <c r="M293" i="9"/>
  <c r="L293" i="9"/>
  <c r="M292" i="9"/>
  <c r="L292" i="9"/>
  <c r="M291" i="9"/>
  <c r="L291" i="9"/>
  <c r="M290" i="9"/>
  <c r="L290" i="9"/>
  <c r="M289" i="9"/>
  <c r="L289" i="9"/>
  <c r="M288" i="9"/>
  <c r="L288" i="9"/>
  <c r="M287" i="9"/>
  <c r="L287" i="9"/>
  <c r="M286" i="9"/>
  <c r="L286" i="9"/>
  <c r="M285" i="9"/>
  <c r="L285" i="9"/>
  <c r="M284" i="9"/>
  <c r="L284" i="9"/>
  <c r="M283" i="9"/>
  <c r="L283" i="9"/>
  <c r="M282" i="9"/>
  <c r="L282" i="9"/>
  <c r="M281" i="9"/>
  <c r="L281" i="9"/>
  <c r="M280" i="9"/>
  <c r="L280" i="9"/>
  <c r="M279" i="9"/>
  <c r="L279" i="9"/>
  <c r="M278" i="9"/>
  <c r="L278" i="9"/>
  <c r="M277" i="9"/>
  <c r="L277" i="9"/>
  <c r="M276" i="9"/>
  <c r="L276" i="9"/>
  <c r="M275" i="9"/>
  <c r="L275" i="9"/>
  <c r="M274" i="9"/>
  <c r="L274" i="9"/>
  <c r="M273" i="9"/>
  <c r="L273" i="9"/>
  <c r="M272" i="9"/>
  <c r="L272" i="9"/>
  <c r="M271" i="9"/>
  <c r="L271" i="9"/>
  <c r="M270" i="9"/>
  <c r="L270" i="9"/>
  <c r="M269" i="9"/>
  <c r="L269" i="9"/>
  <c r="M268" i="9"/>
  <c r="L268" i="9"/>
  <c r="M267" i="9"/>
  <c r="L267" i="9"/>
  <c r="M266" i="9"/>
  <c r="L266" i="9"/>
  <c r="M265" i="9"/>
  <c r="L265" i="9"/>
  <c r="M264" i="9"/>
  <c r="L264" i="9"/>
  <c r="M263" i="9"/>
  <c r="L263" i="9"/>
  <c r="M262" i="9"/>
  <c r="L262" i="9"/>
  <c r="M261" i="9"/>
  <c r="L261" i="9"/>
  <c r="M260" i="9"/>
  <c r="L260" i="9"/>
  <c r="M259" i="9"/>
  <c r="L259" i="9"/>
  <c r="M258" i="9"/>
  <c r="L258" i="9"/>
  <c r="M257" i="9"/>
  <c r="L257" i="9"/>
  <c r="M256" i="9"/>
  <c r="L256" i="9"/>
  <c r="M255" i="9"/>
  <c r="L255" i="9"/>
  <c r="M254" i="9"/>
  <c r="L254" i="9"/>
  <c r="M253" i="9"/>
  <c r="L253" i="9"/>
  <c r="M252" i="9"/>
  <c r="L252" i="9"/>
  <c r="M251" i="9"/>
  <c r="L251" i="9"/>
  <c r="M250" i="9"/>
  <c r="L250" i="9"/>
  <c r="M249" i="9"/>
  <c r="L249" i="9"/>
  <c r="M248" i="9"/>
  <c r="L248" i="9"/>
  <c r="M247" i="9"/>
  <c r="L247" i="9"/>
  <c r="M246" i="9"/>
  <c r="L246" i="9"/>
  <c r="M245" i="9"/>
  <c r="L245" i="9"/>
  <c r="M244" i="9"/>
  <c r="L244" i="9"/>
  <c r="M243" i="9"/>
  <c r="L243" i="9"/>
  <c r="M242" i="9"/>
  <c r="L242" i="9"/>
  <c r="M241" i="9"/>
  <c r="L241" i="9"/>
  <c r="M240" i="9"/>
  <c r="L240" i="9"/>
  <c r="M239" i="9"/>
  <c r="L239" i="9"/>
  <c r="M238" i="9"/>
  <c r="L238" i="9"/>
  <c r="M237" i="9"/>
  <c r="L237" i="9"/>
  <c r="M236" i="9"/>
  <c r="L236" i="9"/>
  <c r="M235" i="9"/>
  <c r="L235" i="9"/>
  <c r="M234" i="9"/>
  <c r="L234" i="9"/>
  <c r="M233" i="9"/>
  <c r="L233" i="9"/>
  <c r="M232" i="9"/>
  <c r="L232" i="9"/>
  <c r="M231" i="9"/>
  <c r="L231" i="9"/>
  <c r="M230" i="9"/>
  <c r="L230" i="9"/>
  <c r="M229" i="9"/>
  <c r="L229" i="9"/>
  <c r="M228" i="9"/>
  <c r="L228" i="9"/>
  <c r="M227" i="9"/>
  <c r="L227" i="9"/>
  <c r="M226" i="9"/>
  <c r="L226" i="9"/>
  <c r="M225" i="9"/>
  <c r="L225" i="9"/>
  <c r="M224" i="9"/>
  <c r="L224" i="9"/>
  <c r="M223" i="9"/>
  <c r="L223" i="9"/>
  <c r="M222" i="9"/>
  <c r="L222" i="9"/>
  <c r="M221" i="9"/>
  <c r="L221" i="9"/>
  <c r="M220" i="9"/>
  <c r="L220" i="9"/>
  <c r="M219" i="9"/>
  <c r="L219" i="9"/>
  <c r="M218" i="9"/>
  <c r="L218" i="9"/>
  <c r="M217" i="9"/>
  <c r="L217" i="9"/>
  <c r="M216" i="9"/>
  <c r="L216" i="9"/>
  <c r="M215" i="9"/>
  <c r="L215" i="9"/>
  <c r="M214" i="9"/>
  <c r="L214" i="9"/>
  <c r="M213" i="9"/>
  <c r="L213" i="9"/>
  <c r="M212" i="9"/>
  <c r="L212" i="9"/>
  <c r="M211" i="9"/>
  <c r="L211" i="9"/>
  <c r="M210" i="9"/>
  <c r="L210" i="9"/>
  <c r="M209" i="9"/>
  <c r="L209" i="9"/>
  <c r="M208" i="9"/>
  <c r="L208" i="9"/>
  <c r="M207" i="9"/>
  <c r="L207" i="9"/>
  <c r="M206" i="9"/>
  <c r="L206" i="9"/>
  <c r="M205" i="9"/>
  <c r="L205" i="9"/>
  <c r="M204" i="9"/>
  <c r="L204" i="9"/>
  <c r="M203" i="9"/>
  <c r="L203" i="9"/>
  <c r="M202" i="9"/>
  <c r="L202" i="9"/>
  <c r="M201" i="9"/>
  <c r="L201" i="9"/>
  <c r="M200" i="9"/>
  <c r="L200" i="9"/>
  <c r="M199" i="9"/>
  <c r="L199" i="9"/>
  <c r="M198" i="9"/>
  <c r="L198" i="9"/>
  <c r="M197" i="9"/>
  <c r="L197" i="9"/>
  <c r="M196" i="9"/>
  <c r="L196" i="9"/>
  <c r="M195" i="9"/>
  <c r="L195" i="9"/>
  <c r="M194" i="9"/>
  <c r="L194" i="9"/>
  <c r="M193" i="9"/>
  <c r="L193" i="9"/>
  <c r="M192" i="9"/>
  <c r="L192" i="9"/>
  <c r="M191" i="9"/>
  <c r="L191" i="9"/>
  <c r="M190" i="9"/>
  <c r="L190" i="9"/>
  <c r="M189" i="9"/>
  <c r="L189" i="9"/>
  <c r="M188" i="9"/>
  <c r="L188" i="9"/>
  <c r="M187" i="9"/>
  <c r="L187" i="9"/>
  <c r="M186" i="9"/>
  <c r="L186" i="9"/>
  <c r="M185" i="9"/>
  <c r="L185" i="9"/>
  <c r="M184" i="9"/>
  <c r="L184" i="9"/>
  <c r="M183" i="9"/>
  <c r="L183" i="9"/>
  <c r="M182" i="9"/>
  <c r="L182" i="9"/>
  <c r="M181" i="9"/>
  <c r="L181" i="9"/>
  <c r="M180" i="9"/>
  <c r="L180" i="9"/>
  <c r="M179" i="9"/>
  <c r="L179" i="9"/>
  <c r="M178" i="9"/>
  <c r="L178" i="9"/>
  <c r="M177" i="9"/>
  <c r="L177" i="9"/>
  <c r="M176" i="9"/>
  <c r="L176" i="9"/>
  <c r="M175" i="9"/>
  <c r="L175" i="9"/>
  <c r="M174" i="9"/>
  <c r="L174" i="9"/>
  <c r="M173" i="9"/>
  <c r="L173" i="9"/>
  <c r="M172" i="9"/>
  <c r="L172" i="9"/>
  <c r="M171" i="9"/>
  <c r="L171" i="9"/>
  <c r="M170" i="9"/>
  <c r="L170" i="9"/>
  <c r="M169" i="9"/>
  <c r="L169" i="9"/>
  <c r="M168" i="9"/>
  <c r="L168" i="9"/>
  <c r="M167" i="9"/>
  <c r="L167" i="9"/>
  <c r="M166" i="9"/>
  <c r="L166" i="9"/>
  <c r="M165" i="9"/>
  <c r="L165" i="9"/>
  <c r="M164" i="9"/>
  <c r="L164" i="9"/>
  <c r="M163" i="9"/>
  <c r="L163" i="9"/>
  <c r="M162" i="9"/>
  <c r="L162" i="9"/>
  <c r="M161" i="9"/>
  <c r="L161" i="9"/>
  <c r="M160" i="9"/>
  <c r="L160" i="9"/>
  <c r="M159" i="9"/>
  <c r="L159" i="9"/>
  <c r="M158" i="9"/>
  <c r="L158" i="9"/>
  <c r="M157" i="9"/>
  <c r="L157" i="9"/>
  <c r="M156" i="9"/>
  <c r="L156" i="9"/>
  <c r="M155" i="9"/>
  <c r="L155" i="9"/>
  <c r="M154" i="9"/>
  <c r="L154" i="9"/>
  <c r="M153" i="9"/>
  <c r="L153" i="9"/>
  <c r="M152" i="9"/>
  <c r="L152" i="9"/>
  <c r="M151" i="9"/>
  <c r="L151" i="9"/>
  <c r="M150" i="9"/>
  <c r="L150" i="9"/>
  <c r="M149" i="9"/>
  <c r="L149" i="9"/>
  <c r="M148" i="9"/>
  <c r="L148" i="9"/>
  <c r="M147" i="9"/>
  <c r="L147" i="9"/>
  <c r="M146" i="9"/>
  <c r="L146" i="9"/>
  <c r="M145" i="9"/>
  <c r="L145" i="9"/>
  <c r="M144" i="9"/>
  <c r="L144" i="9"/>
  <c r="M143" i="9"/>
  <c r="L143" i="9"/>
  <c r="M142" i="9"/>
  <c r="L142" i="9"/>
  <c r="M141" i="9"/>
  <c r="L141" i="9"/>
  <c r="M140" i="9"/>
  <c r="L140" i="9"/>
  <c r="M139" i="9"/>
  <c r="L139" i="9"/>
  <c r="M138" i="9"/>
  <c r="L138" i="9"/>
  <c r="M137" i="9"/>
  <c r="L137" i="9"/>
  <c r="M127" i="9"/>
  <c r="L127" i="9"/>
  <c r="M126" i="9"/>
  <c r="L126" i="9"/>
  <c r="M125" i="9"/>
  <c r="L125" i="9"/>
  <c r="M124" i="9"/>
  <c r="L124" i="9"/>
  <c r="M123" i="9"/>
  <c r="L123" i="9"/>
  <c r="M122" i="9"/>
  <c r="L122" i="9"/>
  <c r="M121" i="9"/>
  <c r="L121" i="9"/>
  <c r="M120" i="9"/>
  <c r="L120" i="9"/>
  <c r="M119" i="9"/>
  <c r="L119" i="9"/>
  <c r="M118" i="9"/>
  <c r="L118" i="9"/>
  <c r="M117" i="9"/>
  <c r="L117" i="9"/>
  <c r="M116" i="9"/>
  <c r="L116" i="9"/>
  <c r="M115" i="9"/>
  <c r="L115" i="9"/>
  <c r="M114" i="9"/>
  <c r="L114" i="9"/>
  <c r="M113" i="9"/>
  <c r="L113" i="9"/>
  <c r="M112" i="9"/>
  <c r="L112" i="9"/>
  <c r="M111" i="9"/>
  <c r="L111" i="9"/>
  <c r="M110" i="9"/>
  <c r="L110" i="9"/>
  <c r="M109" i="9"/>
  <c r="L109" i="9"/>
  <c r="M108" i="9"/>
  <c r="L108" i="9"/>
  <c r="M107" i="9"/>
  <c r="L107" i="9"/>
  <c r="M106" i="9"/>
  <c r="L106" i="9"/>
  <c r="M105" i="9"/>
  <c r="L105" i="9"/>
  <c r="M104" i="9"/>
  <c r="L104" i="9"/>
  <c r="M103" i="9"/>
  <c r="L103" i="9"/>
  <c r="M102" i="9"/>
  <c r="L102" i="9"/>
  <c r="M101" i="9"/>
  <c r="L101" i="9"/>
  <c r="M100" i="9"/>
  <c r="L100" i="9"/>
  <c r="M99" i="9"/>
  <c r="L99" i="9"/>
  <c r="M98" i="9"/>
  <c r="L98" i="9"/>
  <c r="M97" i="9"/>
  <c r="L97" i="9"/>
  <c r="M96" i="9"/>
  <c r="L96" i="9"/>
  <c r="M95" i="9"/>
  <c r="L95" i="9"/>
  <c r="M94" i="9"/>
  <c r="L94" i="9"/>
  <c r="M93" i="9"/>
  <c r="L93" i="9"/>
  <c r="M92" i="9"/>
  <c r="L92" i="9"/>
  <c r="M91" i="9"/>
  <c r="L91" i="9"/>
  <c r="M90" i="9"/>
  <c r="L90" i="9"/>
  <c r="M89" i="9"/>
  <c r="L89" i="9"/>
  <c r="M88" i="9"/>
  <c r="L88" i="9"/>
  <c r="M87" i="9"/>
  <c r="L87" i="9"/>
  <c r="M86" i="9"/>
  <c r="L86" i="9"/>
  <c r="M85" i="9"/>
  <c r="L85" i="9"/>
  <c r="M84" i="9"/>
  <c r="L84" i="9"/>
  <c r="M83" i="9"/>
  <c r="L83" i="9"/>
  <c r="M82" i="9"/>
  <c r="L82" i="9"/>
  <c r="M81" i="9"/>
  <c r="L81" i="9"/>
  <c r="M80" i="9"/>
  <c r="L80" i="9"/>
  <c r="M79" i="9"/>
  <c r="L79" i="9"/>
  <c r="M78" i="9"/>
  <c r="L78" i="9"/>
  <c r="M77" i="9"/>
  <c r="L77" i="9"/>
  <c r="M76" i="9"/>
  <c r="L76" i="9"/>
  <c r="M75" i="9"/>
  <c r="L75" i="9"/>
  <c r="M74" i="9"/>
  <c r="L74" i="9"/>
  <c r="M73" i="9"/>
  <c r="L73" i="9"/>
  <c r="M72" i="9"/>
  <c r="L72" i="9"/>
  <c r="M71" i="9"/>
  <c r="L71" i="9"/>
  <c r="M70" i="9"/>
  <c r="L70" i="9"/>
  <c r="M69" i="9"/>
  <c r="L69" i="9"/>
  <c r="M68" i="9"/>
  <c r="L68" i="9"/>
  <c r="M67" i="9"/>
  <c r="L67" i="9"/>
  <c r="M66" i="9"/>
  <c r="L66" i="9"/>
  <c r="M65" i="9"/>
  <c r="L65" i="9"/>
  <c r="M64" i="9"/>
  <c r="L64" i="9"/>
  <c r="M63" i="9"/>
  <c r="L63" i="9"/>
  <c r="M62" i="9"/>
  <c r="L62" i="9"/>
  <c r="M61" i="9"/>
  <c r="L61" i="9"/>
  <c r="M60" i="9"/>
  <c r="L60" i="9"/>
  <c r="M59" i="9"/>
  <c r="L59" i="9"/>
  <c r="M58" i="9"/>
  <c r="L58" i="9"/>
  <c r="M57" i="9"/>
  <c r="L57" i="9"/>
  <c r="M56" i="9"/>
  <c r="L56" i="9"/>
  <c r="M55" i="9"/>
  <c r="L55" i="9"/>
  <c r="M54" i="9"/>
  <c r="L54" i="9"/>
  <c r="M53" i="9"/>
  <c r="L53" i="9"/>
  <c r="M52" i="9"/>
  <c r="L52" i="9"/>
  <c r="M51" i="9"/>
  <c r="L51" i="9"/>
  <c r="M50" i="9"/>
  <c r="L50" i="9"/>
  <c r="M49" i="9"/>
  <c r="L49" i="9"/>
  <c r="M48" i="9"/>
  <c r="L48" i="9"/>
  <c r="M47" i="9"/>
  <c r="L47" i="9"/>
  <c r="M46" i="9"/>
  <c r="L46" i="9"/>
  <c r="M45" i="9"/>
  <c r="L45" i="9"/>
  <c r="M44" i="9"/>
  <c r="L44" i="9"/>
  <c r="M43" i="9"/>
  <c r="L43" i="9"/>
  <c r="M42" i="9"/>
  <c r="L42" i="9"/>
  <c r="M41" i="9"/>
  <c r="L41" i="9"/>
  <c r="M40" i="9"/>
  <c r="L40" i="9"/>
  <c r="M39" i="9"/>
  <c r="L39" i="9"/>
  <c r="M38" i="9"/>
  <c r="L38" i="9"/>
  <c r="M37" i="9"/>
  <c r="L37" i="9"/>
  <c r="M36" i="9"/>
  <c r="L36" i="9"/>
  <c r="M35" i="9"/>
  <c r="L35" i="9"/>
  <c r="M34" i="9"/>
  <c r="L34" i="9"/>
  <c r="M33" i="9"/>
  <c r="L33" i="9"/>
  <c r="M32" i="9"/>
  <c r="L32" i="9"/>
  <c r="M31" i="9"/>
  <c r="L31" i="9"/>
  <c r="M30" i="9"/>
  <c r="L30" i="9"/>
  <c r="M29" i="9"/>
  <c r="L29" i="9"/>
  <c r="M28" i="9"/>
  <c r="L28" i="9"/>
  <c r="M27" i="9"/>
  <c r="L27" i="9"/>
  <c r="M26" i="9"/>
  <c r="L26" i="9"/>
  <c r="M25" i="9"/>
  <c r="L25" i="9"/>
  <c r="M24" i="9"/>
  <c r="L24" i="9"/>
  <c r="M23" i="9"/>
  <c r="L23" i="9"/>
  <c r="M22" i="9"/>
  <c r="L22" i="9"/>
  <c r="M21" i="9"/>
  <c r="L21" i="9"/>
  <c r="M20" i="9"/>
  <c r="L20" i="9"/>
  <c r="M19" i="9"/>
  <c r="L19" i="9"/>
  <c r="M18" i="9"/>
  <c r="L18" i="9"/>
  <c r="M17" i="9"/>
  <c r="L17" i="9"/>
  <c r="M16" i="9"/>
  <c r="L16" i="9"/>
  <c r="M15" i="9"/>
  <c r="L15" i="9"/>
  <c r="M14" i="9"/>
  <c r="L14" i="9"/>
  <c r="M13" i="9"/>
  <c r="L13" i="9"/>
  <c r="M544" i="8"/>
  <c r="L544" i="8"/>
  <c r="M543" i="8"/>
  <c r="L543" i="8"/>
  <c r="M542" i="8"/>
  <c r="L542" i="8"/>
  <c r="M541" i="8"/>
  <c r="L541" i="8"/>
  <c r="M540" i="8"/>
  <c r="L540" i="8"/>
  <c r="M539" i="8"/>
  <c r="L539" i="8"/>
  <c r="M538" i="8"/>
  <c r="L538" i="8"/>
  <c r="M537" i="8"/>
  <c r="L537" i="8"/>
  <c r="M536" i="8"/>
  <c r="L536" i="8"/>
  <c r="M535" i="8"/>
  <c r="L535" i="8"/>
  <c r="M534" i="8"/>
  <c r="L534" i="8"/>
  <c r="M533" i="8"/>
  <c r="L533" i="8"/>
  <c r="M532" i="8"/>
  <c r="L532" i="8"/>
  <c r="M531" i="8"/>
  <c r="L531" i="8"/>
  <c r="M530" i="8"/>
  <c r="L530" i="8"/>
  <c r="M529" i="8"/>
  <c r="L529" i="8"/>
  <c r="M528" i="8"/>
  <c r="L528" i="8"/>
  <c r="M527" i="8"/>
  <c r="L527" i="8"/>
  <c r="M526" i="8"/>
  <c r="L526" i="8"/>
  <c r="M525" i="8"/>
  <c r="L525" i="8"/>
  <c r="M524" i="8"/>
  <c r="L524" i="8"/>
  <c r="M523" i="8"/>
  <c r="L523" i="8"/>
  <c r="M522" i="8"/>
  <c r="L522" i="8"/>
  <c r="M521" i="8"/>
  <c r="L521" i="8"/>
  <c r="M520" i="8"/>
  <c r="L520" i="8"/>
  <c r="M519" i="8"/>
  <c r="L519" i="8"/>
  <c r="M518" i="8"/>
  <c r="L518" i="8"/>
  <c r="M517" i="8"/>
  <c r="L517" i="8"/>
  <c r="M516" i="8"/>
  <c r="L516" i="8"/>
  <c r="M515" i="8"/>
  <c r="L515" i="8"/>
  <c r="M514" i="8"/>
  <c r="L514" i="8"/>
  <c r="M513" i="8"/>
  <c r="L513" i="8"/>
  <c r="M512" i="8"/>
  <c r="L512" i="8"/>
  <c r="M511" i="8"/>
  <c r="L511" i="8"/>
  <c r="M510" i="8"/>
  <c r="L510" i="8"/>
  <c r="M509" i="8"/>
  <c r="L509" i="8"/>
  <c r="M508" i="8"/>
  <c r="L508" i="8"/>
  <c r="M507" i="8"/>
  <c r="L507" i="8"/>
  <c r="M506" i="8"/>
  <c r="L506" i="8"/>
  <c r="M505" i="8"/>
  <c r="L505" i="8"/>
  <c r="M504" i="8"/>
  <c r="L504" i="8"/>
  <c r="M503" i="8"/>
  <c r="L503" i="8"/>
  <c r="M502" i="8"/>
  <c r="L502" i="8"/>
  <c r="M501" i="8"/>
  <c r="L501" i="8"/>
  <c r="M500" i="8"/>
  <c r="L500" i="8"/>
  <c r="M499" i="8"/>
  <c r="L499" i="8"/>
  <c r="M498" i="8"/>
  <c r="L498" i="8"/>
  <c r="M497" i="8"/>
  <c r="L497" i="8"/>
  <c r="M496" i="8"/>
  <c r="L496" i="8"/>
  <c r="M495" i="8"/>
  <c r="L495" i="8"/>
  <c r="M494" i="8"/>
  <c r="L494" i="8"/>
  <c r="M493" i="8"/>
  <c r="L493" i="8"/>
  <c r="M492" i="8"/>
  <c r="L492" i="8"/>
  <c r="M491" i="8"/>
  <c r="L491" i="8"/>
  <c r="M490" i="8"/>
  <c r="L490" i="8"/>
  <c r="M489" i="8"/>
  <c r="L489" i="8"/>
  <c r="M488" i="8"/>
  <c r="L488" i="8"/>
  <c r="M487" i="8"/>
  <c r="L487" i="8"/>
  <c r="M486" i="8"/>
  <c r="L486" i="8"/>
  <c r="M485" i="8"/>
  <c r="L485" i="8"/>
  <c r="M484" i="8"/>
  <c r="L484" i="8"/>
  <c r="M483" i="8"/>
  <c r="L483" i="8"/>
  <c r="M482" i="8"/>
  <c r="L482" i="8"/>
  <c r="M481" i="8"/>
  <c r="L481" i="8"/>
  <c r="M480" i="8"/>
  <c r="L480" i="8"/>
  <c r="M479" i="8"/>
  <c r="L479" i="8"/>
  <c r="M478" i="8"/>
  <c r="L478" i="8"/>
  <c r="M477" i="8"/>
  <c r="L477" i="8"/>
  <c r="M476" i="8"/>
  <c r="L476" i="8"/>
  <c r="M475" i="8"/>
  <c r="L475" i="8"/>
  <c r="M474" i="8"/>
  <c r="L474" i="8"/>
  <c r="M473" i="8"/>
  <c r="L473" i="8"/>
  <c r="M472" i="8"/>
  <c r="L472" i="8"/>
  <c r="M471" i="8"/>
  <c r="L471" i="8"/>
  <c r="M470" i="8"/>
  <c r="L470" i="8"/>
  <c r="M469" i="8"/>
  <c r="L469" i="8"/>
  <c r="M468" i="8"/>
  <c r="L468" i="8"/>
  <c r="M467" i="8"/>
  <c r="L467" i="8"/>
  <c r="M466" i="8"/>
  <c r="L466" i="8"/>
  <c r="M465" i="8"/>
  <c r="L465" i="8"/>
  <c r="M464" i="8"/>
  <c r="L464" i="8"/>
  <c r="M463" i="8"/>
  <c r="L463" i="8"/>
  <c r="M462" i="8"/>
  <c r="L462" i="8"/>
  <c r="M461" i="8"/>
  <c r="L461" i="8"/>
  <c r="M460" i="8"/>
  <c r="L460" i="8"/>
  <c r="M459" i="8"/>
  <c r="L459" i="8"/>
  <c r="M458" i="8"/>
  <c r="L458" i="8"/>
  <c r="M457" i="8"/>
  <c r="L457" i="8"/>
  <c r="M456" i="8"/>
  <c r="L456" i="8"/>
  <c r="M455" i="8"/>
  <c r="L455" i="8"/>
  <c r="M454" i="8"/>
  <c r="L454" i="8"/>
  <c r="M453" i="8"/>
  <c r="L453" i="8"/>
  <c r="M452" i="8"/>
  <c r="L452" i="8"/>
  <c r="M451" i="8"/>
  <c r="L451" i="8"/>
  <c r="M450" i="8"/>
  <c r="L450" i="8"/>
  <c r="M449" i="8"/>
  <c r="L449" i="8"/>
  <c r="M448" i="8"/>
  <c r="L448" i="8"/>
  <c r="M447" i="8"/>
  <c r="L447" i="8"/>
  <c r="M446" i="8"/>
  <c r="L446" i="8"/>
  <c r="M445" i="8"/>
  <c r="L445" i="8"/>
  <c r="M444" i="8"/>
  <c r="L444" i="8"/>
  <c r="M443" i="8"/>
  <c r="L443" i="8"/>
  <c r="M442" i="8"/>
  <c r="L442" i="8"/>
  <c r="M441" i="8"/>
  <c r="L441" i="8"/>
  <c r="M440" i="8"/>
  <c r="L440" i="8"/>
  <c r="M439" i="8"/>
  <c r="L439" i="8"/>
  <c r="M438" i="8"/>
  <c r="L438" i="8"/>
  <c r="M437" i="8"/>
  <c r="L437" i="8"/>
  <c r="M436" i="8"/>
  <c r="L436" i="8"/>
  <c r="M435" i="8"/>
  <c r="L435" i="8"/>
  <c r="M434" i="8"/>
  <c r="L434" i="8"/>
  <c r="M433" i="8"/>
  <c r="L433" i="8"/>
  <c r="M432" i="8"/>
  <c r="L432" i="8"/>
  <c r="M431" i="8"/>
  <c r="L431" i="8"/>
  <c r="M430" i="8"/>
  <c r="L430" i="8"/>
  <c r="M429" i="8"/>
  <c r="L429" i="8"/>
  <c r="M428" i="8"/>
  <c r="L428" i="8"/>
  <c r="M427" i="8"/>
  <c r="L427" i="8"/>
  <c r="M426" i="8"/>
  <c r="L426" i="8"/>
  <c r="M425" i="8"/>
  <c r="L425" i="8"/>
  <c r="M424" i="8"/>
  <c r="L424" i="8"/>
  <c r="M423" i="8"/>
  <c r="L423" i="8"/>
  <c r="M422" i="8"/>
  <c r="L422" i="8"/>
  <c r="M421" i="8"/>
  <c r="L421" i="8"/>
  <c r="M420" i="8"/>
  <c r="L420" i="8"/>
  <c r="M419" i="8"/>
  <c r="L419" i="8"/>
  <c r="M418" i="8"/>
  <c r="L418" i="8"/>
  <c r="M417" i="8"/>
  <c r="L417" i="8"/>
  <c r="M416" i="8"/>
  <c r="L416" i="8"/>
  <c r="M415" i="8"/>
  <c r="L415" i="8"/>
  <c r="M414" i="8"/>
  <c r="L414" i="8"/>
  <c r="M413" i="8"/>
  <c r="L413" i="8"/>
  <c r="M412" i="8"/>
  <c r="L412" i="8"/>
  <c r="M411" i="8"/>
  <c r="L411" i="8"/>
  <c r="M410" i="8"/>
  <c r="L410" i="8"/>
  <c r="M409" i="8"/>
  <c r="L409" i="8"/>
  <c r="M408" i="8"/>
  <c r="L408" i="8"/>
  <c r="M407" i="8"/>
  <c r="L407" i="8"/>
  <c r="M406" i="8"/>
  <c r="L406" i="8"/>
  <c r="M405" i="8"/>
  <c r="L405" i="8"/>
  <c r="M404" i="8"/>
  <c r="L404" i="8"/>
  <c r="M403" i="8"/>
  <c r="L403" i="8"/>
  <c r="M402" i="8"/>
  <c r="L402" i="8"/>
  <c r="M401" i="8"/>
  <c r="L401" i="8"/>
  <c r="M400" i="8"/>
  <c r="L400" i="8"/>
  <c r="M399" i="8"/>
  <c r="L399" i="8"/>
  <c r="M398" i="8"/>
  <c r="L398" i="8"/>
  <c r="M397" i="8"/>
  <c r="L397" i="8"/>
  <c r="M396" i="8"/>
  <c r="L396" i="8"/>
  <c r="M395" i="8"/>
  <c r="L395" i="8"/>
  <c r="M394" i="8"/>
  <c r="L394" i="8"/>
  <c r="M393" i="8"/>
  <c r="L393" i="8"/>
  <c r="M392" i="8"/>
  <c r="L392" i="8"/>
  <c r="M391" i="8"/>
  <c r="L391" i="8"/>
  <c r="M390" i="8"/>
  <c r="L390" i="8"/>
  <c r="M389" i="8"/>
  <c r="L389" i="8"/>
  <c r="M388" i="8"/>
  <c r="L388" i="8"/>
  <c r="M387" i="8"/>
  <c r="L387" i="8"/>
  <c r="M386" i="8"/>
  <c r="L386" i="8"/>
  <c r="M385" i="8"/>
  <c r="L385" i="8"/>
  <c r="M384" i="8"/>
  <c r="L384" i="8"/>
  <c r="M383" i="8"/>
  <c r="L383" i="8"/>
  <c r="M382" i="8"/>
  <c r="L382" i="8"/>
  <c r="M381" i="8"/>
  <c r="L381" i="8"/>
  <c r="M380" i="8"/>
  <c r="L380" i="8"/>
  <c r="M379" i="8"/>
  <c r="L379" i="8"/>
  <c r="M378" i="8"/>
  <c r="L378" i="8"/>
  <c r="M377" i="8"/>
  <c r="L377" i="8"/>
  <c r="M376" i="8"/>
  <c r="L376" i="8"/>
  <c r="M375" i="8"/>
  <c r="L375" i="8"/>
  <c r="M374" i="8"/>
  <c r="L374" i="8"/>
  <c r="M373" i="8"/>
  <c r="L373" i="8"/>
  <c r="M372" i="8"/>
  <c r="L372" i="8"/>
  <c r="M371" i="8"/>
  <c r="L371" i="8"/>
  <c r="M370" i="8"/>
  <c r="L370" i="8"/>
  <c r="M369" i="8"/>
  <c r="L369" i="8"/>
  <c r="M368" i="8"/>
  <c r="L368" i="8"/>
  <c r="M367" i="8"/>
  <c r="L367" i="8"/>
  <c r="M366" i="8"/>
  <c r="L366" i="8"/>
  <c r="M365" i="8"/>
  <c r="L365" i="8"/>
  <c r="M364" i="8"/>
  <c r="L364" i="8"/>
  <c r="M363" i="8"/>
  <c r="L363" i="8"/>
  <c r="M362" i="8"/>
  <c r="L362" i="8"/>
  <c r="M361" i="8"/>
  <c r="L361" i="8"/>
  <c r="M360" i="8"/>
  <c r="L360" i="8"/>
  <c r="M359" i="8"/>
  <c r="L359" i="8"/>
  <c r="M358" i="8"/>
  <c r="L358" i="8"/>
  <c r="M357" i="8"/>
  <c r="L357" i="8"/>
  <c r="M356" i="8"/>
  <c r="L356" i="8"/>
  <c r="M355" i="8"/>
  <c r="L355" i="8"/>
  <c r="M354" i="8"/>
  <c r="L354" i="8"/>
  <c r="M353" i="8"/>
  <c r="L353" i="8"/>
  <c r="M352" i="8"/>
  <c r="L352" i="8"/>
  <c r="M351" i="8"/>
  <c r="L351" i="8"/>
  <c r="M350" i="8"/>
  <c r="L350" i="8"/>
  <c r="M349" i="8"/>
  <c r="L349" i="8"/>
  <c r="M348" i="8"/>
  <c r="L348" i="8"/>
  <c r="M347" i="8"/>
  <c r="L347" i="8"/>
  <c r="M346" i="8"/>
  <c r="L346" i="8"/>
  <c r="M345" i="8"/>
  <c r="L345" i="8"/>
  <c r="M344" i="8"/>
  <c r="L344" i="8"/>
  <c r="M343" i="8"/>
  <c r="L343" i="8"/>
  <c r="M342" i="8"/>
  <c r="L342" i="8"/>
  <c r="M341" i="8"/>
  <c r="L341" i="8"/>
  <c r="M340" i="8"/>
  <c r="L340" i="8"/>
  <c r="M339" i="8"/>
  <c r="L339" i="8"/>
  <c r="M338" i="8"/>
  <c r="L338" i="8"/>
  <c r="M337" i="8"/>
  <c r="L337" i="8"/>
  <c r="M336" i="8"/>
  <c r="L336" i="8"/>
  <c r="M335" i="8"/>
  <c r="L335" i="8"/>
  <c r="M334" i="8"/>
  <c r="L334" i="8"/>
  <c r="M333" i="8"/>
  <c r="L333" i="8"/>
  <c r="M332" i="8"/>
  <c r="L332" i="8"/>
  <c r="M331" i="8"/>
  <c r="L331" i="8"/>
  <c r="M330" i="8"/>
  <c r="L330" i="8"/>
  <c r="M329" i="8"/>
  <c r="L329" i="8"/>
  <c r="M328" i="8"/>
  <c r="L328" i="8"/>
  <c r="M327" i="8"/>
  <c r="L327" i="8"/>
  <c r="M326" i="8"/>
  <c r="L326" i="8"/>
  <c r="M325" i="8"/>
  <c r="L325" i="8"/>
  <c r="M324" i="8"/>
  <c r="L324" i="8"/>
  <c r="M323" i="8"/>
  <c r="L323" i="8"/>
  <c r="M322" i="8"/>
  <c r="L322" i="8"/>
  <c r="M321" i="8"/>
  <c r="L321" i="8"/>
  <c r="M320" i="8"/>
  <c r="L320" i="8"/>
  <c r="M319" i="8"/>
  <c r="L319" i="8"/>
  <c r="M318" i="8"/>
  <c r="L318" i="8"/>
  <c r="M317" i="8"/>
  <c r="L317" i="8"/>
  <c r="M316" i="8"/>
  <c r="L316" i="8"/>
  <c r="M315" i="8"/>
  <c r="L315" i="8"/>
  <c r="M314" i="8"/>
  <c r="L314" i="8"/>
  <c r="M313" i="8"/>
  <c r="L313" i="8"/>
  <c r="M312" i="8"/>
  <c r="L312" i="8"/>
  <c r="M311" i="8"/>
  <c r="L311" i="8"/>
  <c r="M310" i="8"/>
  <c r="L310" i="8"/>
  <c r="M309" i="8"/>
  <c r="L309" i="8"/>
  <c r="M308" i="8"/>
  <c r="L308" i="8"/>
  <c r="M307" i="8"/>
  <c r="L307" i="8"/>
  <c r="M306" i="8"/>
  <c r="L306" i="8"/>
  <c r="M305" i="8"/>
  <c r="L305" i="8"/>
  <c r="M304" i="8"/>
  <c r="L304" i="8"/>
  <c r="M303" i="8"/>
  <c r="L303" i="8"/>
  <c r="M302" i="8"/>
  <c r="L302" i="8"/>
  <c r="M301" i="8"/>
  <c r="L301" i="8"/>
  <c r="M300" i="8"/>
  <c r="L300" i="8"/>
  <c r="M299" i="8"/>
  <c r="L299" i="8"/>
  <c r="M298" i="8"/>
  <c r="L298" i="8"/>
  <c r="M297" i="8"/>
  <c r="L297" i="8"/>
  <c r="M296" i="8"/>
  <c r="L296" i="8"/>
  <c r="M295" i="8"/>
  <c r="L295" i="8"/>
  <c r="M294" i="8"/>
  <c r="L294" i="8"/>
  <c r="M293" i="8"/>
  <c r="L293" i="8"/>
  <c r="M292" i="8"/>
  <c r="L292" i="8"/>
  <c r="M291" i="8"/>
  <c r="L291" i="8"/>
  <c r="M290" i="8"/>
  <c r="L290" i="8"/>
  <c r="M289" i="8"/>
  <c r="L289" i="8"/>
  <c r="M288" i="8"/>
  <c r="L288" i="8"/>
  <c r="M287" i="8"/>
  <c r="L287" i="8"/>
  <c r="M286" i="8"/>
  <c r="L286" i="8"/>
  <c r="M285" i="8"/>
  <c r="L285" i="8"/>
  <c r="M284" i="8"/>
  <c r="L284" i="8"/>
  <c r="M283" i="8"/>
  <c r="L283" i="8"/>
  <c r="M282" i="8"/>
  <c r="L282" i="8"/>
  <c r="M281" i="8"/>
  <c r="L281" i="8"/>
  <c r="M280" i="8"/>
  <c r="L280" i="8"/>
  <c r="M279" i="8"/>
  <c r="L279" i="8"/>
  <c r="M278" i="8"/>
  <c r="L278" i="8"/>
  <c r="M277" i="8"/>
  <c r="L277" i="8"/>
  <c r="M276" i="8"/>
  <c r="L276" i="8"/>
  <c r="M275" i="8"/>
  <c r="L275" i="8"/>
  <c r="M274" i="8"/>
  <c r="L274" i="8"/>
  <c r="M273" i="8"/>
  <c r="L273" i="8"/>
  <c r="M272" i="8"/>
  <c r="L272" i="8"/>
  <c r="M271" i="8"/>
  <c r="L271" i="8"/>
  <c r="M270" i="8"/>
  <c r="L270" i="8"/>
  <c r="M269" i="8"/>
  <c r="L269" i="8"/>
  <c r="M268" i="8"/>
  <c r="L268" i="8"/>
  <c r="M267" i="8"/>
  <c r="L267" i="8"/>
  <c r="M266" i="8"/>
  <c r="L266" i="8"/>
  <c r="M265" i="8"/>
  <c r="L265" i="8"/>
  <c r="M264" i="8"/>
  <c r="L264" i="8"/>
  <c r="M263" i="8"/>
  <c r="L263" i="8"/>
  <c r="M262" i="8"/>
  <c r="L262" i="8"/>
  <c r="M261" i="8"/>
  <c r="L261" i="8"/>
  <c r="M260" i="8"/>
  <c r="L260" i="8"/>
  <c r="M259" i="8"/>
  <c r="L259" i="8"/>
  <c r="M258" i="8"/>
  <c r="L258" i="8"/>
  <c r="M257" i="8"/>
  <c r="L257" i="8"/>
  <c r="M256" i="8"/>
  <c r="L256" i="8"/>
  <c r="M255" i="8"/>
  <c r="L255" i="8"/>
  <c r="M254" i="8"/>
  <c r="L254" i="8"/>
  <c r="M253" i="8"/>
  <c r="L253" i="8"/>
  <c r="M252" i="8"/>
  <c r="L252" i="8"/>
  <c r="M251" i="8"/>
  <c r="L251" i="8"/>
  <c r="M250" i="8"/>
  <c r="L250" i="8"/>
  <c r="M249" i="8"/>
  <c r="L249" i="8"/>
  <c r="M248" i="8"/>
  <c r="L248" i="8"/>
  <c r="M247" i="8"/>
  <c r="L247" i="8"/>
  <c r="M246" i="8"/>
  <c r="L246" i="8"/>
  <c r="M245" i="8"/>
  <c r="L245" i="8"/>
  <c r="M244" i="8"/>
  <c r="L244" i="8"/>
  <c r="M243" i="8"/>
  <c r="L243" i="8"/>
  <c r="M242" i="8"/>
  <c r="L242" i="8"/>
  <c r="M241" i="8"/>
  <c r="L241" i="8"/>
  <c r="M240" i="8"/>
  <c r="L240" i="8"/>
  <c r="M239" i="8"/>
  <c r="L239" i="8"/>
  <c r="M238" i="8"/>
  <c r="L238" i="8"/>
  <c r="M237" i="8"/>
  <c r="L237" i="8"/>
  <c r="M236" i="8"/>
  <c r="L236" i="8"/>
  <c r="M235" i="8"/>
  <c r="L235" i="8"/>
  <c r="M234" i="8"/>
  <c r="L234" i="8"/>
  <c r="M233" i="8"/>
  <c r="L233" i="8"/>
  <c r="M232" i="8"/>
  <c r="L232" i="8"/>
  <c r="M231" i="8"/>
  <c r="L231" i="8"/>
  <c r="M230" i="8"/>
  <c r="L230" i="8"/>
  <c r="M229" i="8"/>
  <c r="L229" i="8"/>
  <c r="M228" i="8"/>
  <c r="L228" i="8"/>
  <c r="M227" i="8"/>
  <c r="L227" i="8"/>
  <c r="M226" i="8"/>
  <c r="L226" i="8"/>
  <c r="M225" i="8"/>
  <c r="L225" i="8"/>
  <c r="M224" i="8"/>
  <c r="L224" i="8"/>
  <c r="M223" i="8"/>
  <c r="L223" i="8"/>
  <c r="M222" i="8"/>
  <c r="L222" i="8"/>
  <c r="M221" i="8"/>
  <c r="L221" i="8"/>
  <c r="M220" i="8"/>
  <c r="L220" i="8"/>
  <c r="M219" i="8"/>
  <c r="L219" i="8"/>
  <c r="M218" i="8"/>
  <c r="L218" i="8"/>
  <c r="M217" i="8"/>
  <c r="L217" i="8"/>
  <c r="M216" i="8"/>
  <c r="L216" i="8"/>
  <c r="M215" i="8"/>
  <c r="L215" i="8"/>
  <c r="M214" i="8"/>
  <c r="L214" i="8"/>
  <c r="M213" i="8"/>
  <c r="L213" i="8"/>
  <c r="M212" i="8"/>
  <c r="L212" i="8"/>
  <c r="M211" i="8"/>
  <c r="L211" i="8"/>
  <c r="M210" i="8"/>
  <c r="L210" i="8"/>
  <c r="M209" i="8"/>
  <c r="L209" i="8"/>
  <c r="M208" i="8"/>
  <c r="L208" i="8"/>
  <c r="M207" i="8"/>
  <c r="L207" i="8"/>
  <c r="M206" i="8"/>
  <c r="L206" i="8"/>
  <c r="M205" i="8"/>
  <c r="L205" i="8"/>
  <c r="M204" i="8"/>
  <c r="L204" i="8"/>
  <c r="M203" i="8"/>
  <c r="L203" i="8"/>
  <c r="M202" i="8"/>
  <c r="L202" i="8"/>
  <c r="M201" i="8"/>
  <c r="L201" i="8"/>
  <c r="M200" i="8"/>
  <c r="L200" i="8"/>
  <c r="M199" i="8"/>
  <c r="L199" i="8"/>
  <c r="M198" i="8"/>
  <c r="L198" i="8"/>
  <c r="M197" i="8"/>
  <c r="L197" i="8"/>
  <c r="M196" i="8"/>
  <c r="L196" i="8"/>
  <c r="M195" i="8"/>
  <c r="L195" i="8"/>
  <c r="M194" i="8"/>
  <c r="L194" i="8"/>
  <c r="M193" i="8"/>
  <c r="L193" i="8"/>
  <c r="M192" i="8"/>
  <c r="L192" i="8"/>
  <c r="M191" i="8"/>
  <c r="L191" i="8"/>
  <c r="M190" i="8"/>
  <c r="L190" i="8"/>
  <c r="M189" i="8"/>
  <c r="L189" i="8"/>
  <c r="M188" i="8"/>
  <c r="L188" i="8"/>
  <c r="M187" i="8"/>
  <c r="L187" i="8"/>
  <c r="M186" i="8"/>
  <c r="L186" i="8"/>
  <c r="M185" i="8"/>
  <c r="L185" i="8"/>
  <c r="M184" i="8"/>
  <c r="L184" i="8"/>
  <c r="M183" i="8"/>
  <c r="L183" i="8"/>
  <c r="M182" i="8"/>
  <c r="L182" i="8"/>
  <c r="M181" i="8"/>
  <c r="L181" i="8"/>
  <c r="M180" i="8"/>
  <c r="L180" i="8"/>
  <c r="M179" i="8"/>
  <c r="L179" i="8"/>
  <c r="M178" i="8"/>
  <c r="L178" i="8"/>
  <c r="M177" i="8"/>
  <c r="L177" i="8"/>
  <c r="M176" i="8"/>
  <c r="L176" i="8"/>
  <c r="M175" i="8"/>
  <c r="L175" i="8"/>
  <c r="M174" i="8"/>
  <c r="L174" i="8"/>
  <c r="M173" i="8"/>
  <c r="L173" i="8"/>
  <c r="M172" i="8"/>
  <c r="L172" i="8"/>
  <c r="M171" i="8"/>
  <c r="L171" i="8"/>
  <c r="M170" i="8"/>
  <c r="L170" i="8"/>
  <c r="M169" i="8"/>
  <c r="L169" i="8"/>
  <c r="M168" i="8"/>
  <c r="L168" i="8"/>
  <c r="M167" i="8"/>
  <c r="L167" i="8"/>
  <c r="M166" i="8"/>
  <c r="L166" i="8"/>
  <c r="M165" i="8"/>
  <c r="L165" i="8"/>
  <c r="M164" i="8"/>
  <c r="L164" i="8"/>
  <c r="M163" i="8"/>
  <c r="L163" i="8"/>
  <c r="M162" i="8"/>
  <c r="L162" i="8"/>
  <c r="M161" i="8"/>
  <c r="L161" i="8"/>
  <c r="M160" i="8"/>
  <c r="L160" i="8"/>
  <c r="M159" i="8"/>
  <c r="L159" i="8"/>
  <c r="M158" i="8"/>
  <c r="L158" i="8"/>
  <c r="M157" i="8"/>
  <c r="L157" i="8"/>
  <c r="M156" i="8"/>
  <c r="L156" i="8"/>
  <c r="M155" i="8"/>
  <c r="L155" i="8"/>
  <c r="M154" i="8"/>
  <c r="L154" i="8"/>
  <c r="M153" i="8"/>
  <c r="L153" i="8"/>
  <c r="M152" i="8"/>
  <c r="L152" i="8"/>
  <c r="M151" i="8"/>
  <c r="L151" i="8"/>
  <c r="M150" i="8"/>
  <c r="L150" i="8"/>
  <c r="M149" i="8"/>
  <c r="L149" i="8"/>
  <c r="M148" i="8"/>
  <c r="L148" i="8"/>
  <c r="M147" i="8"/>
  <c r="L147" i="8"/>
  <c r="M146" i="8"/>
  <c r="L146" i="8"/>
  <c r="M145" i="8"/>
  <c r="L145" i="8"/>
  <c r="M144" i="8"/>
  <c r="L144" i="8"/>
  <c r="M143" i="8"/>
  <c r="L143" i="8"/>
  <c r="M142" i="8"/>
  <c r="L142" i="8"/>
  <c r="M141" i="8"/>
  <c r="L141" i="8"/>
  <c r="M140" i="8"/>
  <c r="L140" i="8"/>
  <c r="M139" i="8"/>
  <c r="L139" i="8"/>
  <c r="M138" i="8"/>
  <c r="L138" i="8"/>
  <c r="M137" i="8"/>
  <c r="L137" i="8"/>
  <c r="M136" i="8"/>
  <c r="L136" i="8"/>
  <c r="M135" i="8"/>
  <c r="L135" i="8"/>
  <c r="M134" i="8"/>
  <c r="L134" i="8"/>
  <c r="M133" i="8"/>
  <c r="L133" i="8"/>
  <c r="M132" i="8"/>
  <c r="L132" i="8"/>
  <c r="M131" i="8"/>
  <c r="L131" i="8"/>
  <c r="M130" i="8"/>
  <c r="L130" i="8"/>
  <c r="M129" i="8"/>
  <c r="L129" i="8"/>
  <c r="M128" i="8"/>
  <c r="L128" i="8"/>
  <c r="M127" i="8"/>
  <c r="L127" i="8"/>
  <c r="M126" i="8"/>
  <c r="L126" i="8"/>
  <c r="M125" i="8"/>
  <c r="L125" i="8"/>
  <c r="M124" i="8"/>
  <c r="L124" i="8"/>
  <c r="M123" i="8"/>
  <c r="L123" i="8"/>
  <c r="M122" i="8"/>
  <c r="L122" i="8"/>
  <c r="M121" i="8"/>
  <c r="L121" i="8"/>
  <c r="M120" i="8"/>
  <c r="L120" i="8"/>
  <c r="M119" i="8"/>
  <c r="L119" i="8"/>
  <c r="M118" i="8"/>
  <c r="L118" i="8"/>
  <c r="M117" i="8"/>
  <c r="L117" i="8"/>
  <c r="M116" i="8"/>
  <c r="L116" i="8"/>
  <c r="M115" i="8"/>
  <c r="L115" i="8"/>
  <c r="M114" i="8"/>
  <c r="L114" i="8"/>
  <c r="M113" i="8"/>
  <c r="L113" i="8"/>
  <c r="M112" i="8"/>
  <c r="L112" i="8"/>
  <c r="M111" i="8"/>
  <c r="L111" i="8"/>
  <c r="M110" i="8"/>
  <c r="L110" i="8"/>
  <c r="M109" i="8"/>
  <c r="L109" i="8"/>
  <c r="M108" i="8"/>
  <c r="L108" i="8"/>
  <c r="M107" i="8"/>
  <c r="L107" i="8"/>
  <c r="M106" i="8"/>
  <c r="L106" i="8"/>
  <c r="M105" i="8"/>
  <c r="L105" i="8"/>
  <c r="M104" i="8"/>
  <c r="L104" i="8"/>
  <c r="M103" i="8"/>
  <c r="L103" i="8"/>
  <c r="M102" i="8"/>
  <c r="L102" i="8"/>
  <c r="M101" i="8"/>
  <c r="L101" i="8"/>
  <c r="M100" i="8"/>
  <c r="L100" i="8"/>
  <c r="M99" i="8"/>
  <c r="L99" i="8"/>
  <c r="M98" i="8"/>
  <c r="L98" i="8"/>
  <c r="M97" i="8"/>
  <c r="L97" i="8"/>
  <c r="M96" i="8"/>
  <c r="L96" i="8"/>
  <c r="M95" i="8"/>
  <c r="L95" i="8"/>
  <c r="M94" i="8"/>
  <c r="L94" i="8"/>
  <c r="M93" i="8"/>
  <c r="L93" i="8"/>
  <c r="M92" i="8"/>
  <c r="L92" i="8"/>
  <c r="M91" i="8"/>
  <c r="L91" i="8"/>
  <c r="M90" i="8"/>
  <c r="L90" i="8"/>
  <c r="M89" i="8"/>
  <c r="L89" i="8"/>
  <c r="M88" i="8"/>
  <c r="L88" i="8"/>
  <c r="M87" i="8"/>
  <c r="L87" i="8"/>
  <c r="M86" i="8"/>
  <c r="L86" i="8"/>
  <c r="M85" i="8"/>
  <c r="L85" i="8"/>
  <c r="M84" i="8"/>
  <c r="L84" i="8"/>
  <c r="M83" i="8"/>
  <c r="L83" i="8"/>
  <c r="M82" i="8"/>
  <c r="L82" i="8"/>
  <c r="M81" i="8"/>
  <c r="L81" i="8"/>
  <c r="M80" i="8"/>
  <c r="L80" i="8"/>
  <c r="M79" i="8"/>
  <c r="L79" i="8"/>
  <c r="M78" i="8"/>
  <c r="L78" i="8"/>
  <c r="M77" i="8"/>
  <c r="L77" i="8"/>
  <c r="M76" i="8"/>
  <c r="L76" i="8"/>
  <c r="M75" i="8"/>
  <c r="L75" i="8"/>
  <c r="M74" i="8"/>
  <c r="L74" i="8"/>
  <c r="M73" i="8"/>
  <c r="L73" i="8"/>
  <c r="M72" i="8"/>
  <c r="L72" i="8"/>
  <c r="M71" i="8"/>
  <c r="L71" i="8"/>
  <c r="M70" i="8"/>
  <c r="L70" i="8"/>
  <c r="M69" i="8"/>
  <c r="L69" i="8"/>
  <c r="M68" i="8"/>
  <c r="L68" i="8"/>
  <c r="M67" i="8"/>
  <c r="L67" i="8"/>
  <c r="M64" i="8"/>
  <c r="L64" i="8"/>
  <c r="M50" i="8"/>
  <c r="L50" i="8"/>
  <c r="M49" i="8"/>
  <c r="L49" i="8"/>
  <c r="M48" i="8"/>
  <c r="L48" i="8"/>
  <c r="M47" i="8"/>
  <c r="L47" i="8"/>
  <c r="M46" i="8"/>
  <c r="L46" i="8"/>
  <c r="M45" i="8"/>
  <c r="L45" i="8"/>
  <c r="M44" i="8"/>
  <c r="L44" i="8"/>
  <c r="M43" i="8"/>
  <c r="L43" i="8"/>
  <c r="M42" i="8"/>
  <c r="L42" i="8"/>
  <c r="M41" i="8"/>
  <c r="L41" i="8"/>
  <c r="M40" i="8"/>
  <c r="L40" i="8"/>
  <c r="M39" i="8"/>
  <c r="L39" i="8"/>
  <c r="M38" i="8"/>
  <c r="L38" i="8"/>
  <c r="M37" i="8"/>
  <c r="L37" i="8"/>
  <c r="M36" i="8"/>
  <c r="L36" i="8"/>
  <c r="M35" i="8"/>
  <c r="L35" i="8"/>
  <c r="M34" i="8"/>
  <c r="L34" i="8"/>
  <c r="M33" i="8"/>
  <c r="L33" i="8"/>
  <c r="M32" i="8"/>
  <c r="L32" i="8"/>
  <c r="M31" i="8"/>
  <c r="L31" i="8"/>
  <c r="M30" i="8"/>
  <c r="L30" i="8"/>
  <c r="M29" i="8"/>
  <c r="L29" i="8"/>
  <c r="M28" i="8"/>
  <c r="L28" i="8"/>
  <c r="M27" i="8"/>
  <c r="L27" i="8"/>
  <c r="M26" i="8"/>
  <c r="L26" i="8"/>
  <c r="M25" i="8"/>
  <c r="L25" i="8"/>
  <c r="M24" i="8"/>
  <c r="L24" i="8"/>
  <c r="M23" i="8"/>
  <c r="L23" i="8"/>
  <c r="M22" i="8"/>
  <c r="L22" i="8"/>
  <c r="M21" i="8"/>
  <c r="L21" i="8"/>
  <c r="M20" i="8"/>
  <c r="L20" i="8"/>
  <c r="M19" i="8"/>
  <c r="L19" i="8"/>
  <c r="M18" i="8"/>
  <c r="L18" i="8"/>
  <c r="M17" i="8"/>
  <c r="L17" i="8"/>
  <c r="M16" i="8"/>
  <c r="L16" i="8"/>
  <c r="M15" i="8"/>
  <c r="L15" i="8"/>
  <c r="M14" i="8"/>
  <c r="L14" i="8"/>
  <c r="M13" i="8"/>
  <c r="L13" i="8"/>
  <c r="M531" i="7"/>
  <c r="L531" i="7"/>
  <c r="M530" i="7"/>
  <c r="L530" i="7"/>
  <c r="M529" i="7"/>
  <c r="L529" i="7"/>
  <c r="M528" i="7"/>
  <c r="L528" i="7"/>
  <c r="M527" i="7"/>
  <c r="L527" i="7"/>
  <c r="M526" i="7"/>
  <c r="L526" i="7"/>
  <c r="M525" i="7"/>
  <c r="L525" i="7"/>
  <c r="M524" i="7"/>
  <c r="L524" i="7"/>
  <c r="M523" i="7"/>
  <c r="L523" i="7"/>
  <c r="M522" i="7"/>
  <c r="L522" i="7"/>
  <c r="M521" i="7"/>
  <c r="L521" i="7"/>
  <c r="M520" i="7"/>
  <c r="L520" i="7"/>
  <c r="M519" i="7"/>
  <c r="L519" i="7"/>
  <c r="M518" i="7"/>
  <c r="L518" i="7"/>
  <c r="M517" i="7"/>
  <c r="L517" i="7"/>
  <c r="M516" i="7"/>
  <c r="L516" i="7"/>
  <c r="M515" i="7"/>
  <c r="L515" i="7"/>
  <c r="M514" i="7"/>
  <c r="L514" i="7"/>
  <c r="M513" i="7"/>
  <c r="L513" i="7"/>
  <c r="M512" i="7"/>
  <c r="L512" i="7"/>
  <c r="M511" i="7"/>
  <c r="L511" i="7"/>
  <c r="M510" i="7"/>
  <c r="L510" i="7"/>
  <c r="M509" i="7"/>
  <c r="L509" i="7"/>
  <c r="M508" i="7"/>
  <c r="L508" i="7"/>
  <c r="M507" i="7"/>
  <c r="L507" i="7"/>
  <c r="M506" i="7"/>
  <c r="L506" i="7"/>
  <c r="M505" i="7"/>
  <c r="L505" i="7"/>
  <c r="M504" i="7"/>
  <c r="L504" i="7"/>
  <c r="M503" i="7"/>
  <c r="L503" i="7"/>
  <c r="M502" i="7"/>
  <c r="L502" i="7"/>
  <c r="M501" i="7"/>
  <c r="L501" i="7"/>
  <c r="M500" i="7"/>
  <c r="L500" i="7"/>
  <c r="M499" i="7"/>
  <c r="L499" i="7"/>
  <c r="M498" i="7"/>
  <c r="L498" i="7"/>
  <c r="M497" i="7"/>
  <c r="L497" i="7"/>
  <c r="M496" i="7"/>
  <c r="L496" i="7"/>
  <c r="M495" i="7"/>
  <c r="L495" i="7"/>
  <c r="M494" i="7"/>
  <c r="L494" i="7"/>
  <c r="M493" i="7"/>
  <c r="L493" i="7"/>
  <c r="M492" i="7"/>
  <c r="L492" i="7"/>
  <c r="M491" i="7"/>
  <c r="L491" i="7"/>
  <c r="M490" i="7"/>
  <c r="L490" i="7"/>
  <c r="M489" i="7"/>
  <c r="L489" i="7"/>
  <c r="M488" i="7"/>
  <c r="L488" i="7"/>
  <c r="M487" i="7"/>
  <c r="L487" i="7"/>
  <c r="M486" i="7"/>
  <c r="L486" i="7"/>
  <c r="M485" i="7"/>
  <c r="L485" i="7"/>
  <c r="M484" i="7"/>
  <c r="L484" i="7"/>
  <c r="M483" i="7"/>
  <c r="L483" i="7"/>
  <c r="M482" i="7"/>
  <c r="L482" i="7"/>
  <c r="M481" i="7"/>
  <c r="L481" i="7"/>
  <c r="M480" i="7"/>
  <c r="L480" i="7"/>
  <c r="M479" i="7"/>
  <c r="L479" i="7"/>
  <c r="M478" i="7"/>
  <c r="L478" i="7"/>
  <c r="M477" i="7"/>
  <c r="L477" i="7"/>
  <c r="M476" i="7"/>
  <c r="L476" i="7"/>
  <c r="M475" i="7"/>
  <c r="L475" i="7"/>
  <c r="M474" i="7"/>
  <c r="L474" i="7"/>
  <c r="M473" i="7"/>
  <c r="L473" i="7"/>
  <c r="M472" i="7"/>
  <c r="L472" i="7"/>
  <c r="M471" i="7"/>
  <c r="L471" i="7"/>
  <c r="M470" i="7"/>
  <c r="L470" i="7"/>
  <c r="M469" i="7"/>
  <c r="L469" i="7"/>
  <c r="M468" i="7"/>
  <c r="L468" i="7"/>
  <c r="M467" i="7"/>
  <c r="L467" i="7"/>
  <c r="M466" i="7"/>
  <c r="L466" i="7"/>
  <c r="M465" i="7"/>
  <c r="L465" i="7"/>
  <c r="M464" i="7"/>
  <c r="L464" i="7"/>
  <c r="M463" i="7"/>
  <c r="L463" i="7"/>
  <c r="M462" i="7"/>
  <c r="L462" i="7"/>
  <c r="M461" i="7"/>
  <c r="L461" i="7"/>
  <c r="M460" i="7"/>
  <c r="L460" i="7"/>
  <c r="M459" i="7"/>
  <c r="L459" i="7"/>
  <c r="M458" i="7"/>
  <c r="L458" i="7"/>
  <c r="M457" i="7"/>
  <c r="L457" i="7"/>
  <c r="M456" i="7"/>
  <c r="L456" i="7"/>
  <c r="M455" i="7"/>
  <c r="L455" i="7"/>
  <c r="M454" i="7"/>
  <c r="L454" i="7"/>
  <c r="M453" i="7"/>
  <c r="L453" i="7"/>
  <c r="M452" i="7"/>
  <c r="L452" i="7"/>
  <c r="M451" i="7"/>
  <c r="L451" i="7"/>
  <c r="M450" i="7"/>
  <c r="L450" i="7"/>
  <c r="M449" i="7"/>
  <c r="L449" i="7"/>
  <c r="M448" i="7"/>
  <c r="L448" i="7"/>
  <c r="M447" i="7"/>
  <c r="L447" i="7"/>
  <c r="M446" i="7"/>
  <c r="L446" i="7"/>
  <c r="M445" i="7"/>
  <c r="L445" i="7"/>
  <c r="M444" i="7"/>
  <c r="L444" i="7"/>
  <c r="M443" i="7"/>
  <c r="L443" i="7"/>
  <c r="M442" i="7"/>
  <c r="L442" i="7"/>
  <c r="M441" i="7"/>
  <c r="L441" i="7"/>
  <c r="M440" i="7"/>
  <c r="L440" i="7"/>
  <c r="M439" i="7"/>
  <c r="L439" i="7"/>
  <c r="M438" i="7"/>
  <c r="L438" i="7"/>
  <c r="M437" i="7"/>
  <c r="L437" i="7"/>
  <c r="M436" i="7"/>
  <c r="L436" i="7"/>
  <c r="M435" i="7"/>
  <c r="L435" i="7"/>
  <c r="M434" i="7"/>
  <c r="L434" i="7"/>
  <c r="M433" i="7"/>
  <c r="L433" i="7"/>
  <c r="M432" i="7"/>
  <c r="L432" i="7"/>
  <c r="M431" i="7"/>
  <c r="L431" i="7"/>
  <c r="M430" i="7"/>
  <c r="L430" i="7"/>
  <c r="M429" i="7"/>
  <c r="L429" i="7"/>
  <c r="M428" i="7"/>
  <c r="L428" i="7"/>
  <c r="M427" i="7"/>
  <c r="L427" i="7"/>
  <c r="M426" i="7"/>
  <c r="L426" i="7"/>
  <c r="M425" i="7"/>
  <c r="L425" i="7"/>
  <c r="M424" i="7"/>
  <c r="L424" i="7"/>
  <c r="M423" i="7"/>
  <c r="L423" i="7"/>
  <c r="M422" i="7"/>
  <c r="L422" i="7"/>
  <c r="M421" i="7"/>
  <c r="L421" i="7"/>
  <c r="M420" i="7"/>
  <c r="L420" i="7"/>
  <c r="M419" i="7"/>
  <c r="L419" i="7"/>
  <c r="M418" i="7"/>
  <c r="L418" i="7"/>
  <c r="M417" i="7"/>
  <c r="L417" i="7"/>
  <c r="M416" i="7"/>
  <c r="L416" i="7"/>
  <c r="M415" i="7"/>
  <c r="L415" i="7"/>
  <c r="M414" i="7"/>
  <c r="L414" i="7"/>
  <c r="M413" i="7"/>
  <c r="L413" i="7"/>
  <c r="M412" i="7"/>
  <c r="L412" i="7"/>
  <c r="M411" i="7"/>
  <c r="L411" i="7"/>
  <c r="M410" i="7"/>
  <c r="L410" i="7"/>
  <c r="M409" i="7"/>
  <c r="L409" i="7"/>
  <c r="M408" i="7"/>
  <c r="L408" i="7"/>
  <c r="M407" i="7"/>
  <c r="L407" i="7"/>
  <c r="M406" i="7"/>
  <c r="L406" i="7"/>
  <c r="M405" i="7"/>
  <c r="L405" i="7"/>
  <c r="M404" i="7"/>
  <c r="L404" i="7"/>
  <c r="M403" i="7"/>
  <c r="L403" i="7"/>
  <c r="M402" i="7"/>
  <c r="L402" i="7"/>
  <c r="M401" i="7"/>
  <c r="L401" i="7"/>
  <c r="M400" i="7"/>
  <c r="L400" i="7"/>
  <c r="M399" i="7"/>
  <c r="L399" i="7"/>
  <c r="M398" i="7"/>
  <c r="L398" i="7"/>
  <c r="M397" i="7"/>
  <c r="L397" i="7"/>
  <c r="M396" i="7"/>
  <c r="L396" i="7"/>
  <c r="M395" i="7"/>
  <c r="L395" i="7"/>
  <c r="M394" i="7"/>
  <c r="L394" i="7"/>
  <c r="M393" i="7"/>
  <c r="L393" i="7"/>
  <c r="M392" i="7"/>
  <c r="L392" i="7"/>
  <c r="M391" i="7"/>
  <c r="L391" i="7"/>
  <c r="M390" i="7"/>
  <c r="L390" i="7"/>
  <c r="M389" i="7"/>
  <c r="L389" i="7"/>
  <c r="M388" i="7"/>
  <c r="L388" i="7"/>
  <c r="M387" i="7"/>
  <c r="L387" i="7"/>
  <c r="M386" i="7"/>
  <c r="L386" i="7"/>
  <c r="M385" i="7"/>
  <c r="L385" i="7"/>
  <c r="M384" i="7"/>
  <c r="L384" i="7"/>
  <c r="M383" i="7"/>
  <c r="L383" i="7"/>
  <c r="M382" i="7"/>
  <c r="L382" i="7"/>
  <c r="M381" i="7"/>
  <c r="L381" i="7"/>
  <c r="M380" i="7"/>
  <c r="L380" i="7"/>
  <c r="M379" i="7"/>
  <c r="L379" i="7"/>
  <c r="M378" i="7"/>
  <c r="L378" i="7"/>
  <c r="M377" i="7"/>
  <c r="L377" i="7"/>
  <c r="M376" i="7"/>
  <c r="L376" i="7"/>
  <c r="M375" i="7"/>
  <c r="L375" i="7"/>
  <c r="M374" i="7"/>
  <c r="L374" i="7"/>
  <c r="M373" i="7"/>
  <c r="L373" i="7"/>
  <c r="M372" i="7"/>
  <c r="L372" i="7"/>
  <c r="M371" i="7"/>
  <c r="L371" i="7"/>
  <c r="M370" i="7"/>
  <c r="L370" i="7"/>
  <c r="M369" i="7"/>
  <c r="L369" i="7"/>
  <c r="M368" i="7"/>
  <c r="L368" i="7"/>
  <c r="M367" i="7"/>
  <c r="L367" i="7"/>
  <c r="M366" i="7"/>
  <c r="L366" i="7"/>
  <c r="M365" i="7"/>
  <c r="L365" i="7"/>
  <c r="M364" i="7"/>
  <c r="L364" i="7"/>
  <c r="M363" i="7"/>
  <c r="L363" i="7"/>
  <c r="M362" i="7"/>
  <c r="L362" i="7"/>
  <c r="M361" i="7"/>
  <c r="L361" i="7"/>
  <c r="M360" i="7"/>
  <c r="L360" i="7"/>
  <c r="M359" i="7"/>
  <c r="L359" i="7"/>
  <c r="M358" i="7"/>
  <c r="L358" i="7"/>
  <c r="M357" i="7"/>
  <c r="L357" i="7"/>
  <c r="M356" i="7"/>
  <c r="L356" i="7"/>
  <c r="M355" i="7"/>
  <c r="L355" i="7"/>
  <c r="M354" i="7"/>
  <c r="L354" i="7"/>
  <c r="M353" i="7"/>
  <c r="L353" i="7"/>
  <c r="M352" i="7"/>
  <c r="L352" i="7"/>
  <c r="M351" i="7"/>
  <c r="L351" i="7"/>
  <c r="M350" i="7"/>
  <c r="L350" i="7"/>
  <c r="M349" i="7"/>
  <c r="L349" i="7"/>
  <c r="M348" i="7"/>
  <c r="L348" i="7"/>
  <c r="M347" i="7"/>
  <c r="L347" i="7"/>
  <c r="M346" i="7"/>
  <c r="L346" i="7"/>
  <c r="M345" i="7"/>
  <c r="L345" i="7"/>
  <c r="M344" i="7"/>
  <c r="L344" i="7"/>
  <c r="M343" i="7"/>
  <c r="L343" i="7"/>
  <c r="M342" i="7"/>
  <c r="L342" i="7"/>
  <c r="M341" i="7"/>
  <c r="L341" i="7"/>
  <c r="M340" i="7"/>
  <c r="L340" i="7"/>
  <c r="M339" i="7"/>
  <c r="L339" i="7"/>
  <c r="M338" i="7"/>
  <c r="L338" i="7"/>
  <c r="M337" i="7"/>
  <c r="L337" i="7"/>
  <c r="M336" i="7"/>
  <c r="L336" i="7"/>
  <c r="M335" i="7"/>
  <c r="L335" i="7"/>
  <c r="M334" i="7"/>
  <c r="L334" i="7"/>
  <c r="M333" i="7"/>
  <c r="L333" i="7"/>
  <c r="M332" i="7"/>
  <c r="L332" i="7"/>
  <c r="M331" i="7"/>
  <c r="L331" i="7"/>
  <c r="M330" i="7"/>
  <c r="L330" i="7"/>
  <c r="M329" i="7"/>
  <c r="L329" i="7"/>
  <c r="M328" i="7"/>
  <c r="L328" i="7"/>
  <c r="M327" i="7"/>
  <c r="L327" i="7"/>
  <c r="M326" i="7"/>
  <c r="L326" i="7"/>
  <c r="M325" i="7"/>
  <c r="L325" i="7"/>
  <c r="M324" i="7"/>
  <c r="L324" i="7"/>
  <c r="M323" i="7"/>
  <c r="L323" i="7"/>
  <c r="M322" i="7"/>
  <c r="L322" i="7"/>
  <c r="M321" i="7"/>
  <c r="L321" i="7"/>
  <c r="M320" i="7"/>
  <c r="L320" i="7"/>
  <c r="M319" i="7"/>
  <c r="L319" i="7"/>
  <c r="M318" i="7"/>
  <c r="L318" i="7"/>
  <c r="M317" i="7"/>
  <c r="L317" i="7"/>
  <c r="M316" i="7"/>
  <c r="L316" i="7"/>
  <c r="M315" i="7"/>
  <c r="L315" i="7"/>
  <c r="M314" i="7"/>
  <c r="L314" i="7"/>
  <c r="M313" i="7"/>
  <c r="L313" i="7"/>
  <c r="M312" i="7"/>
  <c r="L312" i="7"/>
  <c r="M311" i="7"/>
  <c r="L311" i="7"/>
  <c r="M310" i="7"/>
  <c r="L310" i="7"/>
  <c r="M309" i="7"/>
  <c r="L309" i="7"/>
  <c r="M308" i="7"/>
  <c r="L308" i="7"/>
  <c r="M307" i="7"/>
  <c r="L307" i="7"/>
  <c r="M306" i="7"/>
  <c r="L306" i="7"/>
  <c r="M305" i="7"/>
  <c r="L305" i="7"/>
  <c r="M304" i="7"/>
  <c r="L304" i="7"/>
  <c r="M303" i="7"/>
  <c r="L303" i="7"/>
  <c r="M302" i="7"/>
  <c r="L302" i="7"/>
  <c r="M301" i="7"/>
  <c r="L301" i="7"/>
  <c r="M300" i="7"/>
  <c r="L300" i="7"/>
  <c r="M299" i="7"/>
  <c r="L299" i="7"/>
  <c r="M298" i="7"/>
  <c r="L298" i="7"/>
  <c r="M297" i="7"/>
  <c r="L297" i="7"/>
  <c r="M296" i="7"/>
  <c r="L296" i="7"/>
  <c r="M295" i="7"/>
  <c r="L295" i="7"/>
  <c r="M294" i="7"/>
  <c r="L294" i="7"/>
  <c r="M293" i="7"/>
  <c r="L293" i="7"/>
  <c r="M292" i="7"/>
  <c r="L292" i="7"/>
  <c r="M291" i="7"/>
  <c r="L291" i="7"/>
  <c r="M290" i="7"/>
  <c r="L290" i="7"/>
  <c r="M289" i="7"/>
  <c r="L289" i="7"/>
  <c r="M288" i="7"/>
  <c r="L288" i="7"/>
  <c r="M287" i="7"/>
  <c r="L287" i="7"/>
  <c r="M286" i="7"/>
  <c r="L286" i="7"/>
  <c r="M285" i="7"/>
  <c r="L285" i="7"/>
  <c r="M284" i="7"/>
  <c r="L284" i="7"/>
  <c r="M283" i="7"/>
  <c r="L283" i="7"/>
  <c r="M282" i="7"/>
  <c r="L282" i="7"/>
  <c r="M281" i="7"/>
  <c r="L281" i="7"/>
  <c r="M280" i="7"/>
  <c r="L280" i="7"/>
  <c r="M279" i="7"/>
  <c r="L279" i="7"/>
  <c r="M278" i="7"/>
  <c r="L278" i="7"/>
  <c r="M277" i="7"/>
  <c r="L277" i="7"/>
  <c r="M276" i="7"/>
  <c r="L276" i="7"/>
  <c r="M275" i="7"/>
  <c r="L275" i="7"/>
  <c r="M274" i="7"/>
  <c r="L274" i="7"/>
  <c r="M273" i="7"/>
  <c r="L273" i="7"/>
  <c r="M272" i="7"/>
  <c r="L272" i="7"/>
  <c r="M271" i="7"/>
  <c r="L271" i="7"/>
  <c r="M270" i="7"/>
  <c r="L270" i="7"/>
  <c r="M269" i="7"/>
  <c r="L269" i="7"/>
  <c r="M268" i="7"/>
  <c r="L268" i="7"/>
  <c r="M267" i="7"/>
  <c r="L267" i="7"/>
  <c r="M266" i="7"/>
  <c r="L266" i="7"/>
  <c r="M265" i="7"/>
  <c r="L265" i="7"/>
  <c r="M264" i="7"/>
  <c r="L264" i="7"/>
  <c r="M263" i="7"/>
  <c r="L263" i="7"/>
  <c r="M262" i="7"/>
  <c r="L262" i="7"/>
  <c r="M261" i="7"/>
  <c r="L261" i="7"/>
  <c r="M260" i="7"/>
  <c r="L260" i="7"/>
  <c r="M259" i="7"/>
  <c r="L259" i="7"/>
  <c r="M258" i="7"/>
  <c r="L258" i="7"/>
  <c r="M257" i="7"/>
  <c r="L257" i="7"/>
  <c r="M256" i="7"/>
  <c r="L256" i="7"/>
  <c r="M255" i="7"/>
  <c r="L255" i="7"/>
  <c r="M254" i="7"/>
  <c r="L254" i="7"/>
  <c r="M253" i="7"/>
  <c r="L253" i="7"/>
  <c r="M252" i="7"/>
  <c r="L252" i="7"/>
  <c r="M251" i="7"/>
  <c r="L251" i="7"/>
  <c r="M250" i="7"/>
  <c r="L250" i="7"/>
  <c r="M249" i="7"/>
  <c r="L249" i="7"/>
  <c r="M248" i="7"/>
  <c r="L248" i="7"/>
  <c r="M247" i="7"/>
  <c r="L247" i="7"/>
  <c r="M246" i="7"/>
  <c r="L246" i="7"/>
  <c r="M245" i="7"/>
  <c r="L245" i="7"/>
  <c r="M244" i="7"/>
  <c r="L244" i="7"/>
  <c r="M243" i="7"/>
  <c r="L243" i="7"/>
  <c r="M242" i="7"/>
  <c r="L242" i="7"/>
  <c r="M241" i="7"/>
  <c r="L241" i="7"/>
  <c r="M240" i="7"/>
  <c r="L240" i="7"/>
  <c r="M239" i="7"/>
  <c r="L239" i="7"/>
  <c r="M238" i="7"/>
  <c r="L238" i="7"/>
  <c r="M237" i="7"/>
  <c r="L237" i="7"/>
  <c r="M236" i="7"/>
  <c r="L236" i="7"/>
  <c r="M235" i="7"/>
  <c r="L235" i="7"/>
  <c r="M234" i="7"/>
  <c r="L234" i="7"/>
  <c r="M233" i="7"/>
  <c r="L233" i="7"/>
  <c r="M232" i="7"/>
  <c r="L232" i="7"/>
  <c r="M231" i="7"/>
  <c r="L231" i="7"/>
  <c r="M230" i="7"/>
  <c r="L230" i="7"/>
  <c r="M229" i="7"/>
  <c r="L229" i="7"/>
  <c r="M228" i="7"/>
  <c r="L228" i="7"/>
  <c r="M227" i="7"/>
  <c r="L227" i="7"/>
  <c r="M226" i="7"/>
  <c r="L226" i="7"/>
  <c r="M225" i="7"/>
  <c r="L225" i="7"/>
  <c r="M224" i="7"/>
  <c r="L224" i="7"/>
  <c r="M223" i="7"/>
  <c r="L223" i="7"/>
  <c r="M222" i="7"/>
  <c r="L222" i="7"/>
  <c r="M221" i="7"/>
  <c r="L221" i="7"/>
  <c r="M220" i="7"/>
  <c r="L220" i="7"/>
  <c r="M219" i="7"/>
  <c r="L219" i="7"/>
  <c r="M218" i="7"/>
  <c r="L218" i="7"/>
  <c r="M217" i="7"/>
  <c r="L217" i="7"/>
  <c r="M216" i="7"/>
  <c r="L216" i="7"/>
  <c r="M215" i="7"/>
  <c r="L215" i="7"/>
  <c r="M214" i="7"/>
  <c r="L214" i="7"/>
  <c r="M213" i="7"/>
  <c r="L213" i="7"/>
  <c r="M212" i="7"/>
  <c r="L212" i="7"/>
  <c r="M211" i="7"/>
  <c r="L211" i="7"/>
  <c r="M210" i="7"/>
  <c r="L210" i="7"/>
  <c r="M209" i="7"/>
  <c r="L209" i="7"/>
  <c r="M208" i="7"/>
  <c r="L208" i="7"/>
  <c r="M207" i="7"/>
  <c r="L207" i="7"/>
  <c r="M206" i="7"/>
  <c r="L206" i="7"/>
  <c r="M205" i="7"/>
  <c r="L205" i="7"/>
  <c r="M204" i="7"/>
  <c r="L204" i="7"/>
  <c r="M203" i="7"/>
  <c r="L203" i="7"/>
  <c r="M202" i="7"/>
  <c r="L202" i="7"/>
  <c r="M201" i="7"/>
  <c r="L201" i="7"/>
  <c r="M200" i="7"/>
  <c r="L200" i="7"/>
  <c r="M199" i="7"/>
  <c r="L199" i="7"/>
  <c r="M198" i="7"/>
  <c r="L198" i="7"/>
  <c r="M197" i="7"/>
  <c r="L197" i="7"/>
  <c r="M196" i="7"/>
  <c r="L196" i="7"/>
  <c r="M195" i="7"/>
  <c r="L195" i="7"/>
  <c r="M194" i="7"/>
  <c r="L194" i="7"/>
  <c r="M193" i="7"/>
  <c r="L193" i="7"/>
  <c r="M192" i="7"/>
  <c r="L192" i="7"/>
  <c r="M191" i="7"/>
  <c r="L191" i="7"/>
  <c r="M190" i="7"/>
  <c r="L190" i="7"/>
  <c r="M189" i="7"/>
  <c r="L189" i="7"/>
  <c r="M188" i="7"/>
  <c r="L188" i="7"/>
  <c r="M187" i="7"/>
  <c r="L187" i="7"/>
  <c r="M186" i="7"/>
  <c r="L186" i="7"/>
  <c r="M185" i="7"/>
  <c r="L185" i="7"/>
  <c r="M184" i="7"/>
  <c r="L184" i="7"/>
  <c r="M183" i="7"/>
  <c r="L183" i="7"/>
  <c r="M182" i="7"/>
  <c r="L182" i="7"/>
  <c r="M181" i="7"/>
  <c r="L181" i="7"/>
  <c r="M180" i="7"/>
  <c r="L180" i="7"/>
  <c r="M179" i="7"/>
  <c r="L179" i="7"/>
  <c r="M178" i="7"/>
  <c r="L178" i="7"/>
  <c r="M177" i="7"/>
  <c r="L177" i="7"/>
  <c r="M176" i="7"/>
  <c r="L176" i="7"/>
  <c r="M175" i="7"/>
  <c r="L175" i="7"/>
  <c r="M174" i="7"/>
  <c r="L174" i="7"/>
  <c r="M173" i="7"/>
  <c r="L173" i="7"/>
  <c r="M172" i="7"/>
  <c r="L172" i="7"/>
  <c r="M171" i="7"/>
  <c r="L171" i="7"/>
  <c r="M170" i="7"/>
  <c r="L170" i="7"/>
  <c r="M169" i="7"/>
  <c r="L169" i="7"/>
  <c r="M168" i="7"/>
  <c r="L168" i="7"/>
  <c r="M167" i="7"/>
  <c r="L167" i="7"/>
  <c r="M166" i="7"/>
  <c r="L166" i="7"/>
  <c r="M165" i="7"/>
  <c r="L165" i="7"/>
  <c r="M164" i="7"/>
  <c r="L164" i="7"/>
  <c r="M163" i="7"/>
  <c r="L163" i="7"/>
  <c r="M162" i="7"/>
  <c r="L162" i="7"/>
  <c r="M161" i="7"/>
  <c r="L161" i="7"/>
  <c r="M160" i="7"/>
  <c r="L160" i="7"/>
  <c r="M159" i="7"/>
  <c r="L159" i="7"/>
  <c r="M158" i="7"/>
  <c r="L158" i="7"/>
  <c r="M157" i="7"/>
  <c r="L157" i="7"/>
  <c r="M156" i="7"/>
  <c r="L156" i="7"/>
  <c r="M155" i="7"/>
  <c r="L155" i="7"/>
  <c r="M154" i="7"/>
  <c r="L154" i="7"/>
  <c r="M153" i="7"/>
  <c r="L153" i="7"/>
  <c r="M152" i="7"/>
  <c r="L152" i="7"/>
  <c r="M151" i="7"/>
  <c r="L151" i="7"/>
  <c r="M150" i="7"/>
  <c r="L150" i="7"/>
  <c r="M149" i="7"/>
  <c r="L149" i="7"/>
  <c r="M148" i="7"/>
  <c r="L148" i="7"/>
  <c r="M147" i="7"/>
  <c r="L147" i="7"/>
  <c r="M146" i="7"/>
  <c r="L146" i="7"/>
  <c r="M145" i="7"/>
  <c r="L145" i="7"/>
  <c r="M144" i="7"/>
  <c r="L144" i="7"/>
  <c r="M143" i="7"/>
  <c r="L143" i="7"/>
  <c r="M142" i="7"/>
  <c r="L142" i="7"/>
  <c r="M141" i="7"/>
  <c r="L141" i="7"/>
  <c r="M140" i="7"/>
  <c r="L140" i="7"/>
  <c r="M139" i="7"/>
  <c r="L139" i="7"/>
  <c r="M138" i="7"/>
  <c r="L138" i="7"/>
  <c r="M137" i="7"/>
  <c r="L137" i="7"/>
  <c r="M136" i="7"/>
  <c r="L136" i="7"/>
  <c r="M135" i="7"/>
  <c r="L135" i="7"/>
  <c r="M134" i="7"/>
  <c r="L134" i="7"/>
  <c r="M133" i="7"/>
  <c r="L133" i="7"/>
  <c r="M132" i="7"/>
  <c r="L132" i="7"/>
  <c r="M131" i="7"/>
  <c r="L131" i="7"/>
  <c r="M130" i="7"/>
  <c r="L130" i="7"/>
  <c r="M129" i="7"/>
  <c r="L129" i="7"/>
  <c r="M128" i="7"/>
  <c r="L128" i="7"/>
  <c r="M127" i="7"/>
  <c r="L127" i="7"/>
  <c r="M126" i="7"/>
  <c r="L126" i="7"/>
  <c r="M125" i="7"/>
  <c r="L125" i="7"/>
  <c r="M124" i="7"/>
  <c r="L124" i="7"/>
  <c r="M123" i="7"/>
  <c r="L123" i="7"/>
  <c r="M122" i="7"/>
  <c r="L122" i="7"/>
  <c r="M121" i="7"/>
  <c r="L121" i="7"/>
  <c r="M120" i="7"/>
  <c r="L120" i="7"/>
  <c r="M119" i="7"/>
  <c r="L119" i="7"/>
  <c r="M118" i="7"/>
  <c r="L118" i="7"/>
  <c r="M117" i="7"/>
  <c r="L117" i="7"/>
  <c r="M116" i="7"/>
  <c r="L116" i="7"/>
  <c r="M115" i="7"/>
  <c r="L115" i="7"/>
  <c r="M114" i="7"/>
  <c r="L114" i="7"/>
  <c r="M109" i="7"/>
  <c r="L109" i="7"/>
  <c r="M108" i="7"/>
  <c r="L108" i="7"/>
  <c r="M107" i="7"/>
  <c r="L107" i="7"/>
  <c r="M106" i="7"/>
  <c r="L106" i="7"/>
  <c r="M105" i="7"/>
  <c r="L105" i="7"/>
  <c r="M104" i="7"/>
  <c r="L104" i="7"/>
  <c r="M103" i="7"/>
  <c r="L103" i="7"/>
  <c r="M102" i="7"/>
  <c r="L102" i="7"/>
  <c r="M101" i="7"/>
  <c r="L101" i="7"/>
  <c r="M100" i="7"/>
  <c r="L100" i="7"/>
  <c r="M99" i="7"/>
  <c r="L99" i="7"/>
  <c r="M98" i="7"/>
  <c r="L98" i="7"/>
  <c r="M97" i="7"/>
  <c r="L97" i="7"/>
  <c r="M96" i="7"/>
  <c r="L96" i="7"/>
  <c r="M95" i="7"/>
  <c r="L95" i="7"/>
  <c r="M94" i="7"/>
  <c r="L94" i="7"/>
  <c r="M93" i="7"/>
  <c r="L93" i="7"/>
  <c r="M92" i="7"/>
  <c r="L92" i="7"/>
  <c r="M91" i="7"/>
  <c r="L91" i="7"/>
  <c r="M90" i="7"/>
  <c r="L90" i="7"/>
  <c r="M89" i="7"/>
  <c r="L89" i="7"/>
  <c r="M88" i="7"/>
  <c r="L88" i="7"/>
  <c r="M87" i="7"/>
  <c r="L87" i="7"/>
  <c r="M86" i="7"/>
  <c r="L86" i="7"/>
  <c r="M85" i="7"/>
  <c r="L85" i="7"/>
  <c r="M84" i="7"/>
  <c r="L84" i="7"/>
  <c r="M83" i="7"/>
  <c r="L83" i="7"/>
  <c r="M82" i="7"/>
  <c r="L82" i="7"/>
  <c r="M81" i="7"/>
  <c r="L81" i="7"/>
  <c r="M80" i="7"/>
  <c r="L80" i="7"/>
  <c r="M79" i="7"/>
  <c r="L79" i="7"/>
  <c r="M78" i="7"/>
  <c r="L78" i="7"/>
  <c r="M77" i="7"/>
  <c r="L77" i="7"/>
  <c r="M76" i="7"/>
  <c r="L76" i="7"/>
  <c r="M75" i="7"/>
  <c r="L75" i="7"/>
  <c r="M74" i="7"/>
  <c r="L74" i="7"/>
  <c r="M73" i="7"/>
  <c r="L73" i="7"/>
  <c r="M72" i="7"/>
  <c r="L72" i="7"/>
  <c r="M71" i="7"/>
  <c r="L71" i="7"/>
  <c r="M70" i="7"/>
  <c r="L70" i="7"/>
  <c r="M69" i="7"/>
  <c r="L69" i="7"/>
  <c r="M68" i="7"/>
  <c r="L68" i="7"/>
  <c r="M67" i="7"/>
  <c r="L67" i="7"/>
  <c r="M66" i="7"/>
  <c r="L66" i="7"/>
  <c r="M65" i="7"/>
  <c r="L65" i="7"/>
  <c r="M64" i="7"/>
  <c r="L64" i="7"/>
  <c r="M63" i="7"/>
  <c r="L63" i="7"/>
  <c r="M62" i="7"/>
  <c r="L62" i="7"/>
  <c r="M61" i="7"/>
  <c r="L61" i="7"/>
  <c r="M60" i="7"/>
  <c r="L60" i="7"/>
  <c r="M59" i="7"/>
  <c r="L59" i="7"/>
  <c r="M58" i="7"/>
  <c r="L58" i="7"/>
  <c r="M57" i="7"/>
  <c r="L57" i="7"/>
  <c r="M56" i="7"/>
  <c r="L56" i="7"/>
  <c r="M55" i="7"/>
  <c r="L55" i="7"/>
  <c r="M54" i="7"/>
  <c r="L54" i="7"/>
  <c r="M53" i="7"/>
  <c r="L53" i="7"/>
  <c r="M52" i="7"/>
  <c r="L52" i="7"/>
  <c r="M51" i="7"/>
  <c r="L51" i="7"/>
  <c r="M50" i="7"/>
  <c r="L50" i="7"/>
  <c r="M49" i="7"/>
  <c r="L49" i="7"/>
  <c r="M48" i="7"/>
  <c r="L48" i="7"/>
  <c r="M47" i="7"/>
  <c r="L47" i="7"/>
  <c r="M46" i="7"/>
  <c r="L46" i="7"/>
  <c r="M45" i="7"/>
  <c r="L45" i="7"/>
  <c r="M44" i="7"/>
  <c r="L44" i="7"/>
  <c r="M43" i="7"/>
  <c r="L43" i="7"/>
  <c r="M42" i="7"/>
  <c r="L42" i="7"/>
  <c r="M41" i="7"/>
  <c r="L41" i="7"/>
  <c r="M40" i="7"/>
  <c r="L40" i="7"/>
  <c r="M39" i="7"/>
  <c r="L39" i="7"/>
  <c r="M38" i="7"/>
  <c r="L38" i="7"/>
  <c r="M37" i="7"/>
  <c r="L37" i="7"/>
  <c r="M36" i="7"/>
  <c r="L36" i="7"/>
  <c r="M35" i="7"/>
  <c r="L35" i="7"/>
  <c r="M34" i="7"/>
  <c r="L34" i="7"/>
  <c r="M33" i="7"/>
  <c r="L33" i="7"/>
  <c r="M32" i="7"/>
  <c r="L32" i="7"/>
  <c r="M31" i="7"/>
  <c r="L31" i="7"/>
  <c r="M30" i="7"/>
  <c r="L30" i="7"/>
  <c r="M29" i="7"/>
  <c r="L29" i="7"/>
  <c r="M28" i="7"/>
  <c r="L28" i="7"/>
  <c r="M27" i="7"/>
  <c r="L27" i="7"/>
  <c r="M26" i="7"/>
  <c r="L26" i="7"/>
  <c r="M25" i="7"/>
  <c r="L25" i="7"/>
  <c r="M24" i="7"/>
  <c r="L24" i="7"/>
  <c r="M23" i="7"/>
  <c r="L23" i="7"/>
  <c r="M22" i="7"/>
  <c r="L22" i="7"/>
  <c r="M21" i="7"/>
  <c r="L21" i="7"/>
  <c r="M20" i="7"/>
  <c r="L20" i="7"/>
  <c r="M19" i="7"/>
  <c r="L19" i="7"/>
  <c r="M18" i="7"/>
  <c r="L18" i="7"/>
  <c r="M17" i="7"/>
  <c r="L17" i="7"/>
  <c r="M16" i="7"/>
  <c r="L16" i="7"/>
  <c r="M15" i="7"/>
  <c r="L15" i="7"/>
  <c r="M14" i="7"/>
  <c r="L14" i="7"/>
  <c r="M13" i="7"/>
  <c r="L13" i="7"/>
  <c r="M531" i="6"/>
  <c r="L531" i="6"/>
  <c r="M530" i="6"/>
  <c r="L530" i="6"/>
  <c r="M529" i="6"/>
  <c r="L529" i="6"/>
  <c r="M528" i="6"/>
  <c r="L528" i="6"/>
  <c r="M527" i="6"/>
  <c r="L527" i="6"/>
  <c r="M526" i="6"/>
  <c r="L526" i="6"/>
  <c r="M525" i="6"/>
  <c r="L525" i="6"/>
  <c r="M524" i="6"/>
  <c r="L524" i="6"/>
  <c r="M523" i="6"/>
  <c r="L523" i="6"/>
  <c r="M522" i="6"/>
  <c r="L522" i="6"/>
  <c r="M521" i="6"/>
  <c r="L521" i="6"/>
  <c r="M520" i="6"/>
  <c r="L520" i="6"/>
  <c r="M519" i="6"/>
  <c r="L519" i="6"/>
  <c r="M518" i="6"/>
  <c r="L518" i="6"/>
  <c r="M517" i="6"/>
  <c r="L517" i="6"/>
  <c r="M516" i="6"/>
  <c r="L516" i="6"/>
  <c r="M515" i="6"/>
  <c r="L515" i="6"/>
  <c r="M514" i="6"/>
  <c r="L514" i="6"/>
  <c r="M513" i="6"/>
  <c r="L513" i="6"/>
  <c r="M512" i="6"/>
  <c r="L512" i="6"/>
  <c r="M511" i="6"/>
  <c r="L511" i="6"/>
  <c r="M510" i="6"/>
  <c r="L510" i="6"/>
  <c r="M509" i="6"/>
  <c r="L509" i="6"/>
  <c r="M508" i="6"/>
  <c r="L508" i="6"/>
  <c r="M507" i="6"/>
  <c r="L507" i="6"/>
  <c r="M506" i="6"/>
  <c r="L506" i="6"/>
  <c r="M505" i="6"/>
  <c r="L505" i="6"/>
  <c r="M504" i="6"/>
  <c r="L504" i="6"/>
  <c r="M503" i="6"/>
  <c r="L503" i="6"/>
  <c r="M502" i="6"/>
  <c r="L502" i="6"/>
  <c r="M501" i="6"/>
  <c r="L501" i="6"/>
  <c r="M500" i="6"/>
  <c r="L500" i="6"/>
  <c r="M499" i="6"/>
  <c r="L499" i="6"/>
  <c r="M498" i="6"/>
  <c r="L498" i="6"/>
  <c r="M497" i="6"/>
  <c r="L497" i="6"/>
  <c r="M496" i="6"/>
  <c r="L496" i="6"/>
  <c r="M495" i="6"/>
  <c r="L495" i="6"/>
  <c r="M494" i="6"/>
  <c r="L494" i="6"/>
  <c r="M493" i="6"/>
  <c r="L493" i="6"/>
  <c r="M492" i="6"/>
  <c r="L492" i="6"/>
  <c r="M491" i="6"/>
  <c r="L491" i="6"/>
  <c r="M490" i="6"/>
  <c r="L490" i="6"/>
  <c r="M489" i="6"/>
  <c r="L489" i="6"/>
  <c r="M488" i="6"/>
  <c r="L488" i="6"/>
  <c r="M487" i="6"/>
  <c r="L487" i="6"/>
  <c r="M486" i="6"/>
  <c r="L486" i="6"/>
  <c r="M485" i="6"/>
  <c r="L485" i="6"/>
  <c r="M484" i="6"/>
  <c r="L484" i="6"/>
  <c r="M483" i="6"/>
  <c r="L483" i="6"/>
  <c r="M482" i="6"/>
  <c r="L482" i="6"/>
  <c r="M481" i="6"/>
  <c r="L481" i="6"/>
  <c r="M480" i="6"/>
  <c r="L480" i="6"/>
  <c r="M479" i="6"/>
  <c r="L479" i="6"/>
  <c r="M478" i="6"/>
  <c r="L478" i="6"/>
  <c r="M477" i="6"/>
  <c r="L477" i="6"/>
  <c r="M476" i="6"/>
  <c r="L476" i="6"/>
  <c r="M475" i="6"/>
  <c r="L475" i="6"/>
  <c r="M474" i="6"/>
  <c r="L474" i="6"/>
  <c r="M473" i="6"/>
  <c r="L473" i="6"/>
  <c r="M472" i="6"/>
  <c r="L472" i="6"/>
  <c r="M471" i="6"/>
  <c r="L471" i="6"/>
  <c r="M470" i="6"/>
  <c r="L470" i="6"/>
  <c r="M469" i="6"/>
  <c r="L469" i="6"/>
  <c r="M468" i="6"/>
  <c r="L468" i="6"/>
  <c r="M467" i="6"/>
  <c r="L467" i="6"/>
  <c r="M466" i="6"/>
  <c r="L466" i="6"/>
  <c r="M465" i="6"/>
  <c r="L465" i="6"/>
  <c r="M464" i="6"/>
  <c r="L464" i="6"/>
  <c r="M463" i="6"/>
  <c r="L463" i="6"/>
  <c r="M462" i="6"/>
  <c r="L462" i="6"/>
  <c r="M461" i="6"/>
  <c r="L461" i="6"/>
  <c r="M460" i="6"/>
  <c r="L460" i="6"/>
  <c r="M459" i="6"/>
  <c r="L459" i="6"/>
  <c r="M458" i="6"/>
  <c r="L458" i="6"/>
  <c r="M457" i="6"/>
  <c r="L457" i="6"/>
  <c r="M456" i="6"/>
  <c r="L456" i="6"/>
  <c r="M455" i="6"/>
  <c r="L455" i="6"/>
  <c r="M454" i="6"/>
  <c r="L454" i="6"/>
  <c r="M453" i="6"/>
  <c r="L453" i="6"/>
  <c r="M452" i="6"/>
  <c r="L452" i="6"/>
  <c r="M451" i="6"/>
  <c r="L451" i="6"/>
  <c r="M450" i="6"/>
  <c r="L450" i="6"/>
  <c r="M449" i="6"/>
  <c r="L449" i="6"/>
  <c r="M448" i="6"/>
  <c r="L448" i="6"/>
  <c r="M447" i="6"/>
  <c r="L447" i="6"/>
  <c r="M446" i="6"/>
  <c r="L446" i="6"/>
  <c r="M445" i="6"/>
  <c r="L445" i="6"/>
  <c r="M444" i="6"/>
  <c r="L444" i="6"/>
  <c r="M443" i="6"/>
  <c r="L443" i="6"/>
  <c r="M442" i="6"/>
  <c r="L442" i="6"/>
  <c r="M441" i="6"/>
  <c r="L441" i="6"/>
  <c r="M440" i="6"/>
  <c r="L440" i="6"/>
  <c r="M439" i="6"/>
  <c r="L439" i="6"/>
  <c r="M438" i="6"/>
  <c r="L438" i="6"/>
  <c r="M437" i="6"/>
  <c r="L437" i="6"/>
  <c r="M436" i="6"/>
  <c r="L436" i="6"/>
  <c r="M435" i="6"/>
  <c r="L435" i="6"/>
  <c r="M434" i="6"/>
  <c r="L434" i="6"/>
  <c r="M433" i="6"/>
  <c r="L433" i="6"/>
  <c r="M432" i="6"/>
  <c r="L432" i="6"/>
  <c r="M431" i="6"/>
  <c r="L431" i="6"/>
  <c r="M430" i="6"/>
  <c r="L430" i="6"/>
  <c r="M429" i="6"/>
  <c r="L429" i="6"/>
  <c r="M428" i="6"/>
  <c r="L428" i="6"/>
  <c r="M427" i="6"/>
  <c r="L427" i="6"/>
  <c r="M426" i="6"/>
  <c r="L426" i="6"/>
  <c r="M425" i="6"/>
  <c r="L425" i="6"/>
  <c r="M424" i="6"/>
  <c r="L424" i="6"/>
  <c r="M423" i="6"/>
  <c r="L423" i="6"/>
  <c r="M422" i="6"/>
  <c r="L422" i="6"/>
  <c r="M421" i="6"/>
  <c r="L421" i="6"/>
  <c r="M420" i="6"/>
  <c r="L420" i="6"/>
  <c r="M419" i="6"/>
  <c r="L419" i="6"/>
  <c r="M418" i="6"/>
  <c r="L418" i="6"/>
  <c r="M417" i="6"/>
  <c r="L417" i="6"/>
  <c r="M416" i="6"/>
  <c r="L416" i="6"/>
  <c r="M415" i="6"/>
  <c r="L415" i="6"/>
  <c r="M414" i="6"/>
  <c r="L414" i="6"/>
  <c r="M413" i="6"/>
  <c r="L413" i="6"/>
  <c r="M412" i="6"/>
  <c r="L412" i="6"/>
  <c r="M411" i="6"/>
  <c r="L411" i="6"/>
  <c r="M410" i="6"/>
  <c r="L410" i="6"/>
  <c r="M409" i="6"/>
  <c r="L409" i="6"/>
  <c r="M408" i="6"/>
  <c r="L408" i="6"/>
  <c r="M407" i="6"/>
  <c r="L407" i="6"/>
  <c r="M406" i="6"/>
  <c r="L406" i="6"/>
  <c r="M405" i="6"/>
  <c r="L405" i="6"/>
  <c r="M404" i="6"/>
  <c r="L404" i="6"/>
  <c r="M403" i="6"/>
  <c r="L403" i="6"/>
  <c r="M402" i="6"/>
  <c r="L402" i="6"/>
  <c r="M401" i="6"/>
  <c r="L401" i="6"/>
  <c r="M400" i="6"/>
  <c r="L400" i="6"/>
  <c r="M399" i="6"/>
  <c r="L399" i="6"/>
  <c r="M398" i="6"/>
  <c r="L398" i="6"/>
  <c r="M397" i="6"/>
  <c r="L397" i="6"/>
  <c r="M396" i="6"/>
  <c r="L396" i="6"/>
  <c r="M395" i="6"/>
  <c r="L395" i="6"/>
  <c r="M394" i="6"/>
  <c r="L394" i="6"/>
  <c r="M393" i="6"/>
  <c r="L393" i="6"/>
  <c r="M392" i="6"/>
  <c r="L392" i="6"/>
  <c r="M391" i="6"/>
  <c r="L391" i="6"/>
  <c r="M390" i="6"/>
  <c r="L390" i="6"/>
  <c r="M389" i="6"/>
  <c r="L389" i="6"/>
  <c r="M388" i="6"/>
  <c r="L388" i="6"/>
  <c r="M387" i="6"/>
  <c r="L387" i="6"/>
  <c r="M386" i="6"/>
  <c r="L386" i="6"/>
  <c r="M385" i="6"/>
  <c r="L385" i="6"/>
  <c r="M384" i="6"/>
  <c r="L384" i="6"/>
  <c r="M383" i="6"/>
  <c r="L383" i="6"/>
  <c r="M382" i="6"/>
  <c r="L382" i="6"/>
  <c r="M381" i="6"/>
  <c r="L381" i="6"/>
  <c r="M380" i="6"/>
  <c r="L380" i="6"/>
  <c r="M379" i="6"/>
  <c r="L379" i="6"/>
  <c r="M378" i="6"/>
  <c r="L378" i="6"/>
  <c r="M377" i="6"/>
  <c r="L377" i="6"/>
  <c r="M376" i="6"/>
  <c r="L376" i="6"/>
  <c r="M375" i="6"/>
  <c r="L375" i="6"/>
  <c r="M374" i="6"/>
  <c r="L374" i="6"/>
  <c r="M373" i="6"/>
  <c r="L373" i="6"/>
  <c r="M372" i="6"/>
  <c r="L372" i="6"/>
  <c r="M371" i="6"/>
  <c r="L371" i="6"/>
  <c r="M370" i="6"/>
  <c r="L370" i="6"/>
  <c r="M369" i="6"/>
  <c r="L369" i="6"/>
  <c r="M368" i="6"/>
  <c r="L368" i="6"/>
  <c r="M367" i="6"/>
  <c r="L367" i="6"/>
  <c r="M366" i="6"/>
  <c r="L366" i="6"/>
  <c r="M365" i="6"/>
  <c r="L365" i="6"/>
  <c r="M364" i="6"/>
  <c r="L364" i="6"/>
  <c r="M363" i="6"/>
  <c r="L363" i="6"/>
  <c r="M362" i="6"/>
  <c r="L362" i="6"/>
  <c r="M361" i="6"/>
  <c r="L361" i="6"/>
  <c r="M360" i="6"/>
  <c r="L360" i="6"/>
  <c r="M359" i="6"/>
  <c r="L359" i="6"/>
  <c r="M358" i="6"/>
  <c r="L358" i="6"/>
  <c r="M357" i="6"/>
  <c r="L357" i="6"/>
  <c r="M356" i="6"/>
  <c r="L356" i="6"/>
  <c r="M355" i="6"/>
  <c r="L355" i="6"/>
  <c r="M354" i="6"/>
  <c r="L354" i="6"/>
  <c r="M353" i="6"/>
  <c r="L353" i="6"/>
  <c r="M352" i="6"/>
  <c r="L352" i="6"/>
  <c r="M351" i="6"/>
  <c r="L351" i="6"/>
  <c r="M350" i="6"/>
  <c r="L350" i="6"/>
  <c r="M349" i="6"/>
  <c r="L349" i="6"/>
  <c r="M348" i="6"/>
  <c r="L348" i="6"/>
  <c r="M347" i="6"/>
  <c r="L347" i="6"/>
  <c r="M346" i="6"/>
  <c r="L346" i="6"/>
  <c r="M345" i="6"/>
  <c r="L345" i="6"/>
  <c r="M344" i="6"/>
  <c r="L344" i="6"/>
  <c r="M343" i="6"/>
  <c r="L343" i="6"/>
  <c r="M342" i="6"/>
  <c r="L342" i="6"/>
  <c r="M341" i="6"/>
  <c r="L341" i="6"/>
  <c r="M340" i="6"/>
  <c r="L340" i="6"/>
  <c r="M339" i="6"/>
  <c r="L339" i="6"/>
  <c r="M338" i="6"/>
  <c r="L338" i="6"/>
  <c r="M337" i="6"/>
  <c r="L337" i="6"/>
  <c r="M336" i="6"/>
  <c r="L336" i="6"/>
  <c r="M335" i="6"/>
  <c r="L335" i="6"/>
  <c r="M334" i="6"/>
  <c r="L334" i="6"/>
  <c r="M333" i="6"/>
  <c r="L333" i="6"/>
  <c r="M332" i="6"/>
  <c r="L332" i="6"/>
  <c r="M331" i="6"/>
  <c r="L331" i="6"/>
  <c r="M330" i="6"/>
  <c r="L330" i="6"/>
  <c r="M329" i="6"/>
  <c r="L329" i="6"/>
  <c r="M328" i="6"/>
  <c r="L328" i="6"/>
  <c r="M327" i="6"/>
  <c r="L327" i="6"/>
  <c r="M326" i="6"/>
  <c r="L326" i="6"/>
  <c r="M325" i="6"/>
  <c r="L325" i="6"/>
  <c r="M324" i="6"/>
  <c r="L324" i="6"/>
  <c r="M323" i="6"/>
  <c r="L323" i="6"/>
  <c r="M322" i="6"/>
  <c r="L322" i="6"/>
  <c r="M321" i="6"/>
  <c r="L321" i="6"/>
  <c r="M320" i="6"/>
  <c r="L320" i="6"/>
  <c r="M319" i="6"/>
  <c r="L319" i="6"/>
  <c r="M318" i="6"/>
  <c r="L318" i="6"/>
  <c r="M317" i="6"/>
  <c r="L317" i="6"/>
  <c r="M316" i="6"/>
  <c r="L316" i="6"/>
  <c r="M315" i="6"/>
  <c r="L315" i="6"/>
  <c r="M314" i="6"/>
  <c r="L314" i="6"/>
  <c r="M313" i="6"/>
  <c r="L313" i="6"/>
  <c r="M312" i="6"/>
  <c r="L312" i="6"/>
  <c r="M311" i="6"/>
  <c r="L311" i="6"/>
  <c r="M310" i="6"/>
  <c r="L310" i="6"/>
  <c r="M309" i="6"/>
  <c r="L309" i="6"/>
  <c r="M308" i="6"/>
  <c r="L308" i="6"/>
  <c r="M307" i="6"/>
  <c r="L307" i="6"/>
  <c r="M306" i="6"/>
  <c r="L306" i="6"/>
  <c r="M305" i="6"/>
  <c r="L305" i="6"/>
  <c r="M304" i="6"/>
  <c r="L304" i="6"/>
  <c r="M303" i="6"/>
  <c r="L303" i="6"/>
  <c r="M302" i="6"/>
  <c r="L302" i="6"/>
  <c r="M301" i="6"/>
  <c r="L301" i="6"/>
  <c r="M300" i="6"/>
  <c r="L300" i="6"/>
  <c r="M299" i="6"/>
  <c r="L299" i="6"/>
  <c r="M298" i="6"/>
  <c r="L298" i="6"/>
  <c r="M297" i="6"/>
  <c r="L297" i="6"/>
  <c r="M296" i="6"/>
  <c r="L296" i="6"/>
  <c r="M295" i="6"/>
  <c r="L295" i="6"/>
  <c r="M294" i="6"/>
  <c r="L294" i="6"/>
  <c r="M293" i="6"/>
  <c r="L293" i="6"/>
  <c r="M292" i="6"/>
  <c r="L292" i="6"/>
  <c r="M291" i="6"/>
  <c r="L291" i="6"/>
  <c r="M290" i="6"/>
  <c r="L290" i="6"/>
  <c r="M289" i="6"/>
  <c r="L289" i="6"/>
  <c r="M288" i="6"/>
  <c r="L288" i="6"/>
  <c r="M287" i="6"/>
  <c r="L287" i="6"/>
  <c r="M286" i="6"/>
  <c r="L286" i="6"/>
  <c r="M285" i="6"/>
  <c r="L285" i="6"/>
  <c r="M284" i="6"/>
  <c r="L284" i="6"/>
  <c r="M283" i="6"/>
  <c r="L283" i="6"/>
  <c r="M282" i="6"/>
  <c r="L282" i="6"/>
  <c r="M281" i="6"/>
  <c r="L281" i="6"/>
  <c r="M280" i="6"/>
  <c r="L280" i="6"/>
  <c r="M279" i="6"/>
  <c r="L279" i="6"/>
  <c r="M278" i="6"/>
  <c r="L278" i="6"/>
  <c r="M277" i="6"/>
  <c r="L277" i="6"/>
  <c r="M276" i="6"/>
  <c r="L276" i="6"/>
  <c r="M275" i="6"/>
  <c r="L275" i="6"/>
  <c r="M274" i="6"/>
  <c r="L274" i="6"/>
  <c r="M273" i="6"/>
  <c r="L273" i="6"/>
  <c r="M272" i="6"/>
  <c r="L272" i="6"/>
  <c r="M271" i="6"/>
  <c r="L271" i="6"/>
  <c r="M270" i="6"/>
  <c r="L270" i="6"/>
  <c r="M269" i="6"/>
  <c r="L269" i="6"/>
  <c r="M268" i="6"/>
  <c r="L268" i="6"/>
  <c r="M267" i="6"/>
  <c r="L267" i="6"/>
  <c r="M266" i="6"/>
  <c r="L266" i="6"/>
  <c r="M265" i="6"/>
  <c r="L265" i="6"/>
  <c r="M264" i="6"/>
  <c r="L264" i="6"/>
  <c r="M263" i="6"/>
  <c r="L263" i="6"/>
  <c r="M262" i="6"/>
  <c r="L262" i="6"/>
  <c r="M261" i="6"/>
  <c r="L261" i="6"/>
  <c r="M260" i="6"/>
  <c r="L260" i="6"/>
  <c r="M259" i="6"/>
  <c r="L259" i="6"/>
  <c r="M258" i="6"/>
  <c r="L258" i="6"/>
  <c r="M257" i="6"/>
  <c r="L257" i="6"/>
  <c r="M256" i="6"/>
  <c r="L256" i="6"/>
  <c r="M255" i="6"/>
  <c r="L255" i="6"/>
  <c r="M254" i="6"/>
  <c r="L254" i="6"/>
  <c r="M253" i="6"/>
  <c r="L253" i="6"/>
  <c r="M252" i="6"/>
  <c r="L252" i="6"/>
  <c r="M251" i="6"/>
  <c r="L251" i="6"/>
  <c r="M250" i="6"/>
  <c r="L250" i="6"/>
  <c r="M249" i="6"/>
  <c r="L249" i="6"/>
  <c r="M248" i="6"/>
  <c r="L248" i="6"/>
  <c r="M247" i="6"/>
  <c r="L247" i="6"/>
  <c r="M246" i="6"/>
  <c r="L246" i="6"/>
  <c r="M245" i="6"/>
  <c r="L245" i="6"/>
  <c r="M244" i="6"/>
  <c r="L244" i="6"/>
  <c r="M243" i="6"/>
  <c r="L243" i="6"/>
  <c r="M242" i="6"/>
  <c r="L242" i="6"/>
  <c r="M241" i="6"/>
  <c r="L241" i="6"/>
  <c r="M240" i="6"/>
  <c r="L240" i="6"/>
  <c r="M239" i="6"/>
  <c r="L239" i="6"/>
  <c r="M238" i="6"/>
  <c r="L238" i="6"/>
  <c r="M237" i="6"/>
  <c r="L237" i="6"/>
  <c r="M236" i="6"/>
  <c r="L236" i="6"/>
  <c r="M235" i="6"/>
  <c r="L235" i="6"/>
  <c r="M234" i="6"/>
  <c r="L234" i="6"/>
  <c r="M233" i="6"/>
  <c r="L233" i="6"/>
  <c r="M232" i="6"/>
  <c r="L232" i="6"/>
  <c r="M231" i="6"/>
  <c r="L231" i="6"/>
  <c r="M230" i="6"/>
  <c r="L230" i="6"/>
  <c r="M229" i="6"/>
  <c r="L229" i="6"/>
  <c r="M228" i="6"/>
  <c r="L228" i="6"/>
  <c r="M227" i="6"/>
  <c r="L227" i="6"/>
  <c r="M226" i="6"/>
  <c r="L226" i="6"/>
  <c r="M225" i="6"/>
  <c r="L225" i="6"/>
  <c r="M224" i="6"/>
  <c r="L224" i="6"/>
  <c r="M223" i="6"/>
  <c r="L223" i="6"/>
  <c r="M222" i="6"/>
  <c r="L222" i="6"/>
  <c r="M221" i="6"/>
  <c r="L221" i="6"/>
  <c r="M220" i="6"/>
  <c r="L220" i="6"/>
  <c r="M219" i="6"/>
  <c r="L219" i="6"/>
  <c r="M218" i="6"/>
  <c r="L218" i="6"/>
  <c r="M217" i="6"/>
  <c r="L217" i="6"/>
  <c r="M216" i="6"/>
  <c r="L216" i="6"/>
  <c r="M215" i="6"/>
  <c r="L215" i="6"/>
  <c r="M214" i="6"/>
  <c r="L214" i="6"/>
  <c r="M213" i="6"/>
  <c r="L213" i="6"/>
  <c r="M212" i="6"/>
  <c r="L212" i="6"/>
  <c r="M211" i="6"/>
  <c r="L211" i="6"/>
  <c r="M210" i="6"/>
  <c r="L210" i="6"/>
  <c r="M209" i="6"/>
  <c r="L209" i="6"/>
  <c r="M208" i="6"/>
  <c r="L208" i="6"/>
  <c r="M207" i="6"/>
  <c r="L207" i="6"/>
  <c r="M206" i="6"/>
  <c r="L206" i="6"/>
  <c r="M205" i="6"/>
  <c r="L205" i="6"/>
  <c r="M204" i="6"/>
  <c r="L204" i="6"/>
  <c r="M203" i="6"/>
  <c r="L203" i="6"/>
  <c r="M202" i="6"/>
  <c r="L202" i="6"/>
  <c r="M201" i="6"/>
  <c r="L201" i="6"/>
  <c r="M200" i="6"/>
  <c r="L200" i="6"/>
  <c r="M199" i="6"/>
  <c r="L199" i="6"/>
  <c r="M198" i="6"/>
  <c r="L198" i="6"/>
  <c r="M197" i="6"/>
  <c r="L197" i="6"/>
  <c r="M196" i="6"/>
  <c r="L196" i="6"/>
  <c r="M195" i="6"/>
  <c r="L195" i="6"/>
  <c r="M194" i="6"/>
  <c r="L194" i="6"/>
  <c r="M193" i="6"/>
  <c r="L193" i="6"/>
  <c r="M192" i="6"/>
  <c r="L192" i="6"/>
  <c r="M191" i="6"/>
  <c r="L191" i="6"/>
  <c r="M190" i="6"/>
  <c r="L190" i="6"/>
  <c r="M189" i="6"/>
  <c r="L189" i="6"/>
  <c r="M188" i="6"/>
  <c r="L188" i="6"/>
  <c r="M187" i="6"/>
  <c r="L187" i="6"/>
  <c r="M186" i="6"/>
  <c r="L186" i="6"/>
  <c r="M185" i="6"/>
  <c r="L185" i="6"/>
  <c r="M184" i="6"/>
  <c r="L184" i="6"/>
  <c r="M183" i="6"/>
  <c r="L183" i="6"/>
  <c r="M182" i="6"/>
  <c r="L182" i="6"/>
  <c r="M181" i="6"/>
  <c r="L181" i="6"/>
  <c r="M180" i="6"/>
  <c r="L180" i="6"/>
  <c r="M179" i="6"/>
  <c r="L179" i="6"/>
  <c r="M178" i="6"/>
  <c r="L178" i="6"/>
  <c r="M177" i="6"/>
  <c r="L177" i="6"/>
  <c r="M176" i="6"/>
  <c r="L176" i="6"/>
  <c r="M175" i="6"/>
  <c r="L175" i="6"/>
  <c r="M174" i="6"/>
  <c r="L174" i="6"/>
  <c r="M173" i="6"/>
  <c r="L173" i="6"/>
  <c r="M172" i="6"/>
  <c r="L172" i="6"/>
  <c r="M171" i="6"/>
  <c r="L171" i="6"/>
  <c r="M170" i="6"/>
  <c r="L170" i="6"/>
  <c r="M169" i="6"/>
  <c r="L169" i="6"/>
  <c r="M168" i="6"/>
  <c r="L168" i="6"/>
  <c r="M167" i="6"/>
  <c r="L167" i="6"/>
  <c r="M166" i="6"/>
  <c r="L166" i="6"/>
  <c r="M165" i="6"/>
  <c r="L165" i="6"/>
  <c r="M164" i="6"/>
  <c r="L164" i="6"/>
  <c r="M163" i="6"/>
  <c r="L163" i="6"/>
  <c r="M162" i="6"/>
  <c r="L162" i="6"/>
  <c r="M161" i="6"/>
  <c r="L161" i="6"/>
  <c r="M160" i="6"/>
  <c r="L160" i="6"/>
  <c r="M159" i="6"/>
  <c r="L159" i="6"/>
  <c r="M158" i="6"/>
  <c r="L158" i="6"/>
  <c r="M157" i="6"/>
  <c r="L157" i="6"/>
  <c r="M156" i="6"/>
  <c r="L156" i="6"/>
  <c r="M155" i="6"/>
  <c r="L155" i="6"/>
  <c r="M154" i="6"/>
  <c r="L154" i="6"/>
  <c r="M153" i="6"/>
  <c r="L153" i="6"/>
  <c r="M152" i="6"/>
  <c r="L152" i="6"/>
  <c r="M151" i="6"/>
  <c r="L151" i="6"/>
  <c r="M150" i="6"/>
  <c r="L150" i="6"/>
  <c r="M149" i="6"/>
  <c r="L149" i="6"/>
  <c r="M148" i="6"/>
  <c r="L148" i="6"/>
  <c r="M147" i="6"/>
  <c r="L147" i="6"/>
  <c r="M146" i="6"/>
  <c r="L146" i="6"/>
  <c r="M145" i="6"/>
  <c r="L145" i="6"/>
  <c r="M144" i="6"/>
  <c r="L144" i="6"/>
  <c r="M143" i="6"/>
  <c r="L143" i="6"/>
  <c r="M142" i="6"/>
  <c r="L142" i="6"/>
  <c r="M141" i="6"/>
  <c r="L141" i="6"/>
  <c r="M140" i="6"/>
  <c r="L140" i="6"/>
  <c r="M139" i="6"/>
  <c r="L139" i="6"/>
  <c r="M138" i="6"/>
  <c r="L138" i="6"/>
  <c r="M137" i="6"/>
  <c r="L137" i="6"/>
  <c r="M136" i="6"/>
  <c r="L136" i="6"/>
  <c r="M135" i="6"/>
  <c r="L135" i="6"/>
  <c r="M134" i="6"/>
  <c r="L134" i="6"/>
  <c r="M133" i="6"/>
  <c r="L133" i="6"/>
  <c r="M132" i="6"/>
  <c r="L132" i="6"/>
  <c r="M131" i="6"/>
  <c r="L131" i="6"/>
  <c r="M130" i="6"/>
  <c r="L130" i="6"/>
  <c r="M129" i="6"/>
  <c r="L129" i="6"/>
  <c r="M128" i="6"/>
  <c r="L128" i="6"/>
  <c r="M127" i="6"/>
  <c r="L127" i="6"/>
  <c r="M126" i="6"/>
  <c r="L126" i="6"/>
  <c r="M125" i="6"/>
  <c r="L125" i="6"/>
  <c r="M124" i="6"/>
  <c r="L124" i="6"/>
  <c r="M123" i="6"/>
  <c r="L123" i="6"/>
  <c r="M122" i="6"/>
  <c r="L122" i="6"/>
  <c r="M121" i="6"/>
  <c r="L121" i="6"/>
  <c r="M120" i="6"/>
  <c r="L120" i="6"/>
  <c r="M119" i="6"/>
  <c r="L119" i="6"/>
  <c r="M118" i="6"/>
  <c r="L118" i="6"/>
  <c r="M117" i="6"/>
  <c r="L117" i="6"/>
  <c r="M116" i="6"/>
  <c r="L116" i="6"/>
  <c r="M115" i="6"/>
  <c r="L115" i="6"/>
  <c r="M114" i="6"/>
  <c r="L114" i="6"/>
  <c r="M113" i="6"/>
  <c r="L113" i="6"/>
  <c r="M112" i="6"/>
  <c r="L112" i="6"/>
  <c r="M111" i="6"/>
  <c r="L111" i="6"/>
  <c r="M110" i="6"/>
  <c r="L110" i="6"/>
  <c r="M109" i="6"/>
  <c r="L109" i="6"/>
  <c r="M108" i="6"/>
  <c r="L108" i="6"/>
  <c r="M107" i="6"/>
  <c r="L107" i="6"/>
  <c r="M106" i="6"/>
  <c r="L106" i="6"/>
  <c r="M105" i="6"/>
  <c r="L105" i="6"/>
  <c r="M104" i="6"/>
  <c r="L104" i="6"/>
  <c r="M103" i="6"/>
  <c r="L103" i="6"/>
  <c r="M102" i="6"/>
  <c r="L102" i="6"/>
  <c r="M101" i="6"/>
  <c r="L101" i="6"/>
  <c r="M100" i="6"/>
  <c r="L100" i="6"/>
  <c r="M99" i="6"/>
  <c r="L99" i="6"/>
  <c r="M98" i="6"/>
  <c r="L98" i="6"/>
  <c r="M97" i="6"/>
  <c r="L97" i="6"/>
  <c r="M96" i="6"/>
  <c r="L96" i="6"/>
  <c r="M95" i="6"/>
  <c r="L95" i="6"/>
  <c r="M94" i="6"/>
  <c r="L94" i="6"/>
  <c r="M93" i="6"/>
  <c r="L93" i="6"/>
  <c r="M92" i="6"/>
  <c r="L92" i="6"/>
  <c r="M91" i="6"/>
  <c r="L91" i="6"/>
  <c r="M90" i="6"/>
  <c r="L90" i="6"/>
  <c r="M89" i="6"/>
  <c r="L89" i="6"/>
  <c r="M88" i="6"/>
  <c r="L88" i="6"/>
  <c r="M87" i="6"/>
  <c r="L87" i="6"/>
  <c r="M86" i="6"/>
  <c r="L86" i="6"/>
  <c r="M85" i="6"/>
  <c r="L85" i="6"/>
  <c r="M84" i="6"/>
  <c r="L84" i="6"/>
  <c r="M83" i="6"/>
  <c r="L83" i="6"/>
  <c r="M82" i="6"/>
  <c r="L82" i="6"/>
  <c r="M81" i="6"/>
  <c r="L81" i="6"/>
  <c r="M80" i="6"/>
  <c r="L80" i="6"/>
  <c r="M79" i="6"/>
  <c r="L79" i="6"/>
  <c r="M78" i="6"/>
  <c r="L78" i="6"/>
  <c r="M77" i="6"/>
  <c r="L77" i="6"/>
  <c r="M76" i="6"/>
  <c r="L76" i="6"/>
  <c r="M75" i="6"/>
  <c r="L75" i="6"/>
  <c r="M74" i="6"/>
  <c r="L74" i="6"/>
  <c r="M73" i="6"/>
  <c r="L73" i="6"/>
  <c r="M72" i="6"/>
  <c r="L72" i="6"/>
  <c r="M71" i="6"/>
  <c r="L71" i="6"/>
  <c r="M70" i="6"/>
  <c r="L70" i="6"/>
  <c r="M69" i="6"/>
  <c r="L69" i="6"/>
  <c r="M68" i="6"/>
  <c r="L68" i="6"/>
  <c r="M67" i="6"/>
  <c r="L67" i="6"/>
  <c r="M66" i="6"/>
  <c r="L66" i="6"/>
  <c r="M65" i="6"/>
  <c r="L65" i="6"/>
  <c r="M64" i="6"/>
  <c r="L64" i="6"/>
  <c r="M63" i="6"/>
  <c r="L63" i="6"/>
  <c r="M57" i="6"/>
  <c r="L57" i="6"/>
  <c r="M56" i="6"/>
  <c r="L56" i="6"/>
  <c r="M55" i="6"/>
  <c r="L55" i="6"/>
  <c r="M54" i="6"/>
  <c r="L54" i="6"/>
  <c r="M53" i="6"/>
  <c r="L53" i="6"/>
  <c r="M52" i="6"/>
  <c r="L52" i="6"/>
  <c r="M51" i="6"/>
  <c r="L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531" i="5"/>
  <c r="L531" i="5"/>
  <c r="M530" i="5"/>
  <c r="L530" i="5"/>
  <c r="M529" i="5"/>
  <c r="L529" i="5"/>
  <c r="M528" i="5"/>
  <c r="L528" i="5"/>
  <c r="M527" i="5"/>
  <c r="L527" i="5"/>
  <c r="M526" i="5"/>
  <c r="L526" i="5"/>
  <c r="M525" i="5"/>
  <c r="L525" i="5"/>
  <c r="M524" i="5"/>
  <c r="L524" i="5"/>
  <c r="M523" i="5"/>
  <c r="L523" i="5"/>
  <c r="M522" i="5"/>
  <c r="L522" i="5"/>
  <c r="M521" i="5"/>
  <c r="L521" i="5"/>
  <c r="M520" i="5"/>
  <c r="L520" i="5"/>
  <c r="M519" i="5"/>
  <c r="L519" i="5"/>
  <c r="M518" i="5"/>
  <c r="L518" i="5"/>
  <c r="M517" i="5"/>
  <c r="L517" i="5"/>
  <c r="M516" i="5"/>
  <c r="L516" i="5"/>
  <c r="M515" i="5"/>
  <c r="L515" i="5"/>
  <c r="M514" i="5"/>
  <c r="L514" i="5"/>
  <c r="M513" i="5"/>
  <c r="L513" i="5"/>
  <c r="M512" i="5"/>
  <c r="L512" i="5"/>
  <c r="M511" i="5"/>
  <c r="L511" i="5"/>
  <c r="M510" i="5"/>
  <c r="L510" i="5"/>
  <c r="M509" i="5"/>
  <c r="L509" i="5"/>
  <c r="M508" i="5"/>
  <c r="L508" i="5"/>
  <c r="M507" i="5"/>
  <c r="L507" i="5"/>
  <c r="M506" i="5"/>
  <c r="L506" i="5"/>
  <c r="M505" i="5"/>
  <c r="L505" i="5"/>
  <c r="M504" i="5"/>
  <c r="L504" i="5"/>
  <c r="M503" i="5"/>
  <c r="L503" i="5"/>
  <c r="M502" i="5"/>
  <c r="L502" i="5"/>
  <c r="M501" i="5"/>
  <c r="L501" i="5"/>
  <c r="M500" i="5"/>
  <c r="L500" i="5"/>
  <c r="M499" i="5"/>
  <c r="L499" i="5"/>
  <c r="M498" i="5"/>
  <c r="L498" i="5"/>
  <c r="M497" i="5"/>
  <c r="L497" i="5"/>
  <c r="M496" i="5"/>
  <c r="L496" i="5"/>
  <c r="M495" i="5"/>
  <c r="L495" i="5"/>
  <c r="M494" i="5"/>
  <c r="L494" i="5"/>
  <c r="M493" i="5"/>
  <c r="L493" i="5"/>
  <c r="M492" i="5"/>
  <c r="L492" i="5"/>
  <c r="M491" i="5"/>
  <c r="L491" i="5"/>
  <c r="M490" i="5"/>
  <c r="L490" i="5"/>
  <c r="M489" i="5"/>
  <c r="L489" i="5"/>
  <c r="M488" i="5"/>
  <c r="L488" i="5"/>
  <c r="M487" i="5"/>
  <c r="L487" i="5"/>
  <c r="M486" i="5"/>
  <c r="L486" i="5"/>
  <c r="M485" i="5"/>
  <c r="L485" i="5"/>
  <c r="M484" i="5"/>
  <c r="L484" i="5"/>
  <c r="M483" i="5"/>
  <c r="L483" i="5"/>
  <c r="M482" i="5"/>
  <c r="L482" i="5"/>
  <c r="M481" i="5"/>
  <c r="L481" i="5"/>
  <c r="M480" i="5"/>
  <c r="L480" i="5"/>
  <c r="M479" i="5"/>
  <c r="L479" i="5"/>
  <c r="M478" i="5"/>
  <c r="L478" i="5"/>
  <c r="M477" i="5"/>
  <c r="L477" i="5"/>
  <c r="M476" i="5"/>
  <c r="L476" i="5"/>
  <c r="M475" i="5"/>
  <c r="L475" i="5"/>
  <c r="M474" i="5"/>
  <c r="L474" i="5"/>
  <c r="M473" i="5"/>
  <c r="L473" i="5"/>
  <c r="M472" i="5"/>
  <c r="L472" i="5"/>
  <c r="M471" i="5"/>
  <c r="L471" i="5"/>
  <c r="M470" i="5"/>
  <c r="L470" i="5"/>
  <c r="M469" i="5"/>
  <c r="L469" i="5"/>
  <c r="M468" i="5"/>
  <c r="L468" i="5"/>
  <c r="M467" i="5"/>
  <c r="L467" i="5"/>
  <c r="M466" i="5"/>
  <c r="L466" i="5"/>
  <c r="M465" i="5"/>
  <c r="L465" i="5"/>
  <c r="M464" i="5"/>
  <c r="L464" i="5"/>
  <c r="M463" i="5"/>
  <c r="L463" i="5"/>
  <c r="M462" i="5"/>
  <c r="L462" i="5"/>
  <c r="M461" i="5"/>
  <c r="L461" i="5"/>
  <c r="M460" i="5"/>
  <c r="L460" i="5"/>
  <c r="M459" i="5"/>
  <c r="L459" i="5"/>
  <c r="M458" i="5"/>
  <c r="L458" i="5"/>
  <c r="M457" i="5"/>
  <c r="L457" i="5"/>
  <c r="M456" i="5"/>
  <c r="L456" i="5"/>
  <c r="M455" i="5"/>
  <c r="L455" i="5"/>
  <c r="M454" i="5"/>
  <c r="L454" i="5"/>
  <c r="M453" i="5"/>
  <c r="L453" i="5"/>
  <c r="M452" i="5"/>
  <c r="L452" i="5"/>
  <c r="M451" i="5"/>
  <c r="L451" i="5"/>
  <c r="M450" i="5"/>
  <c r="L450" i="5"/>
  <c r="M449" i="5"/>
  <c r="L449" i="5"/>
  <c r="M448" i="5"/>
  <c r="L448" i="5"/>
  <c r="M447" i="5"/>
  <c r="L447" i="5"/>
  <c r="M446" i="5"/>
  <c r="L446" i="5"/>
  <c r="M445" i="5"/>
  <c r="L445" i="5"/>
  <c r="M444" i="5"/>
  <c r="L444" i="5"/>
  <c r="M443" i="5"/>
  <c r="L443" i="5"/>
  <c r="M442" i="5"/>
  <c r="L442" i="5"/>
  <c r="M441" i="5"/>
  <c r="L441" i="5"/>
  <c r="M440" i="5"/>
  <c r="L440" i="5"/>
  <c r="M439" i="5"/>
  <c r="L439" i="5"/>
  <c r="M438" i="5"/>
  <c r="L438" i="5"/>
  <c r="M437" i="5"/>
  <c r="L437" i="5"/>
  <c r="M436" i="5"/>
  <c r="L436" i="5"/>
  <c r="M435" i="5"/>
  <c r="L435" i="5"/>
  <c r="M434" i="5"/>
  <c r="L434" i="5"/>
  <c r="M433" i="5"/>
  <c r="L433" i="5"/>
  <c r="M432" i="5"/>
  <c r="L432" i="5"/>
  <c r="M431" i="5"/>
  <c r="L431" i="5"/>
  <c r="M430" i="5"/>
  <c r="L430" i="5"/>
  <c r="M429" i="5"/>
  <c r="L429" i="5"/>
  <c r="M428" i="5"/>
  <c r="L428" i="5"/>
  <c r="M427" i="5"/>
  <c r="L427" i="5"/>
  <c r="M426" i="5"/>
  <c r="L426" i="5"/>
  <c r="M425" i="5"/>
  <c r="L425" i="5"/>
  <c r="M424" i="5"/>
  <c r="L424" i="5"/>
  <c r="M423" i="5"/>
  <c r="L423" i="5"/>
  <c r="M422" i="5"/>
  <c r="L422" i="5"/>
  <c r="M421" i="5"/>
  <c r="L421" i="5"/>
  <c r="M420" i="5"/>
  <c r="L420" i="5"/>
  <c r="M419" i="5"/>
  <c r="L419" i="5"/>
  <c r="M418" i="5"/>
  <c r="L418" i="5"/>
  <c r="M417" i="5"/>
  <c r="L417" i="5"/>
  <c r="M416" i="5"/>
  <c r="L416" i="5"/>
  <c r="M415" i="5"/>
  <c r="L415" i="5"/>
  <c r="M414" i="5"/>
  <c r="L414" i="5"/>
  <c r="M413" i="5"/>
  <c r="L413" i="5"/>
  <c r="M412" i="5"/>
  <c r="L412" i="5"/>
  <c r="M411" i="5"/>
  <c r="L411" i="5"/>
  <c r="M410" i="5"/>
  <c r="L410" i="5"/>
  <c r="M409" i="5"/>
  <c r="L409" i="5"/>
  <c r="M408" i="5"/>
  <c r="L408" i="5"/>
  <c r="M407" i="5"/>
  <c r="L407" i="5"/>
  <c r="M406" i="5"/>
  <c r="L406" i="5"/>
  <c r="M405" i="5"/>
  <c r="L405" i="5"/>
  <c r="M404" i="5"/>
  <c r="L404" i="5"/>
  <c r="M403" i="5"/>
  <c r="L403" i="5"/>
  <c r="M402" i="5"/>
  <c r="L402" i="5"/>
  <c r="M401" i="5"/>
  <c r="L401" i="5"/>
  <c r="M400" i="5"/>
  <c r="L400" i="5"/>
  <c r="M399" i="5"/>
  <c r="L399" i="5"/>
  <c r="M398" i="5"/>
  <c r="L398" i="5"/>
  <c r="M397" i="5"/>
  <c r="L397" i="5"/>
  <c r="M396" i="5"/>
  <c r="L396" i="5"/>
  <c r="M395" i="5"/>
  <c r="L395" i="5"/>
  <c r="M394" i="5"/>
  <c r="L394" i="5"/>
  <c r="M393" i="5"/>
  <c r="L393" i="5"/>
  <c r="M392" i="5"/>
  <c r="L392" i="5"/>
  <c r="M391" i="5"/>
  <c r="L391" i="5"/>
  <c r="M390" i="5"/>
  <c r="L390" i="5"/>
  <c r="M389" i="5"/>
  <c r="L389" i="5"/>
  <c r="M388" i="5"/>
  <c r="L388" i="5"/>
  <c r="M387" i="5"/>
  <c r="L387" i="5"/>
  <c r="M386" i="5"/>
  <c r="L386" i="5"/>
  <c r="M385" i="5"/>
  <c r="L385" i="5"/>
  <c r="M384" i="5"/>
  <c r="L384" i="5"/>
  <c r="M383" i="5"/>
  <c r="L383" i="5"/>
  <c r="M382" i="5"/>
  <c r="L382" i="5"/>
  <c r="M381" i="5"/>
  <c r="L381" i="5"/>
  <c r="M380" i="5"/>
  <c r="L380" i="5"/>
  <c r="M379" i="5"/>
  <c r="L379" i="5"/>
  <c r="M378" i="5"/>
  <c r="L378" i="5"/>
  <c r="M377" i="5"/>
  <c r="L377" i="5"/>
  <c r="M376" i="5"/>
  <c r="L376" i="5"/>
  <c r="M375" i="5"/>
  <c r="L375" i="5"/>
  <c r="M374" i="5"/>
  <c r="L374" i="5"/>
  <c r="M373" i="5"/>
  <c r="L373" i="5"/>
  <c r="M372" i="5"/>
  <c r="L372" i="5"/>
  <c r="M371" i="5"/>
  <c r="L371" i="5"/>
  <c r="M370" i="5"/>
  <c r="L370" i="5"/>
  <c r="M369" i="5"/>
  <c r="L369" i="5"/>
  <c r="M368" i="5"/>
  <c r="L368" i="5"/>
  <c r="M367" i="5"/>
  <c r="L367" i="5"/>
  <c r="M366" i="5"/>
  <c r="L366" i="5"/>
  <c r="M365" i="5"/>
  <c r="L365" i="5"/>
  <c r="M364" i="5"/>
  <c r="L364" i="5"/>
  <c r="M363" i="5"/>
  <c r="L363" i="5"/>
  <c r="M362" i="5"/>
  <c r="L362" i="5"/>
  <c r="M361" i="5"/>
  <c r="L361" i="5"/>
  <c r="M360" i="5"/>
  <c r="L360" i="5"/>
  <c r="M359" i="5"/>
  <c r="L359" i="5"/>
  <c r="M358" i="5"/>
  <c r="L358" i="5"/>
  <c r="M357" i="5"/>
  <c r="L357" i="5"/>
  <c r="M356" i="5"/>
  <c r="L356" i="5"/>
  <c r="M355" i="5"/>
  <c r="L355" i="5"/>
  <c r="M354" i="5"/>
  <c r="L354" i="5"/>
  <c r="M353" i="5"/>
  <c r="L353" i="5"/>
  <c r="M352" i="5"/>
  <c r="L352" i="5"/>
  <c r="M351" i="5"/>
  <c r="L351" i="5"/>
  <c r="M350" i="5"/>
  <c r="L350" i="5"/>
  <c r="M349" i="5"/>
  <c r="L349" i="5"/>
  <c r="M348" i="5"/>
  <c r="L348" i="5"/>
  <c r="M347" i="5"/>
  <c r="L347" i="5"/>
  <c r="M346" i="5"/>
  <c r="L346" i="5"/>
  <c r="M345" i="5"/>
  <c r="L345" i="5"/>
  <c r="M344" i="5"/>
  <c r="L344" i="5"/>
  <c r="M343" i="5"/>
  <c r="L343" i="5"/>
  <c r="M342" i="5"/>
  <c r="L342" i="5"/>
  <c r="M341" i="5"/>
  <c r="L341" i="5"/>
  <c r="M340" i="5"/>
  <c r="L340" i="5"/>
  <c r="M339" i="5"/>
  <c r="L339" i="5"/>
  <c r="M338" i="5"/>
  <c r="L338" i="5"/>
  <c r="M337" i="5"/>
  <c r="L337" i="5"/>
  <c r="M336" i="5"/>
  <c r="L336" i="5"/>
  <c r="M335" i="5"/>
  <c r="L335" i="5"/>
  <c r="M334" i="5"/>
  <c r="L334" i="5"/>
  <c r="M333" i="5"/>
  <c r="L333" i="5"/>
  <c r="M332" i="5"/>
  <c r="L332" i="5"/>
  <c r="M331" i="5"/>
  <c r="L331" i="5"/>
  <c r="M330" i="5"/>
  <c r="L330" i="5"/>
  <c r="M329" i="5"/>
  <c r="L329" i="5"/>
  <c r="M328" i="5"/>
  <c r="L328" i="5"/>
  <c r="M327" i="5"/>
  <c r="L327" i="5"/>
  <c r="M326" i="5"/>
  <c r="L326" i="5"/>
  <c r="M325" i="5"/>
  <c r="L325" i="5"/>
  <c r="M324" i="5"/>
  <c r="L324" i="5"/>
  <c r="M323" i="5"/>
  <c r="L323" i="5"/>
  <c r="M322" i="5"/>
  <c r="L322" i="5"/>
  <c r="M321" i="5"/>
  <c r="L321" i="5"/>
  <c r="M320" i="5"/>
  <c r="L320" i="5"/>
  <c r="M319" i="5"/>
  <c r="L319" i="5"/>
  <c r="M318" i="5"/>
  <c r="L318" i="5"/>
  <c r="M317" i="5"/>
  <c r="L317" i="5"/>
  <c r="M316" i="5"/>
  <c r="L316" i="5"/>
  <c r="M315" i="5"/>
  <c r="L315" i="5"/>
  <c r="M314" i="5"/>
  <c r="L314" i="5"/>
  <c r="M313" i="5"/>
  <c r="L313" i="5"/>
  <c r="M312" i="5"/>
  <c r="L312" i="5"/>
  <c r="M311" i="5"/>
  <c r="L311" i="5"/>
  <c r="M310" i="5"/>
  <c r="L310" i="5"/>
  <c r="M309" i="5"/>
  <c r="L309" i="5"/>
  <c r="M308" i="5"/>
  <c r="L308" i="5"/>
  <c r="M307" i="5"/>
  <c r="L307" i="5"/>
  <c r="M306" i="5"/>
  <c r="L306" i="5"/>
  <c r="M305" i="5"/>
  <c r="L305" i="5"/>
  <c r="M304" i="5"/>
  <c r="L304" i="5"/>
  <c r="M303" i="5"/>
  <c r="L303" i="5"/>
  <c r="M302" i="5"/>
  <c r="L302" i="5"/>
  <c r="M301" i="5"/>
  <c r="L301" i="5"/>
  <c r="M300" i="5"/>
  <c r="L300" i="5"/>
  <c r="M299" i="5"/>
  <c r="L299" i="5"/>
  <c r="M298" i="5"/>
  <c r="L298" i="5"/>
  <c r="M297" i="5"/>
  <c r="L297" i="5"/>
  <c r="M296" i="5"/>
  <c r="L296" i="5"/>
  <c r="M295" i="5"/>
  <c r="L295" i="5"/>
  <c r="M294" i="5"/>
  <c r="L294" i="5"/>
  <c r="M293" i="5"/>
  <c r="L293" i="5"/>
  <c r="M292" i="5"/>
  <c r="L292" i="5"/>
  <c r="M291" i="5"/>
  <c r="L291" i="5"/>
  <c r="M290" i="5"/>
  <c r="L290" i="5"/>
  <c r="M289" i="5"/>
  <c r="L289" i="5"/>
  <c r="M288" i="5"/>
  <c r="L288" i="5"/>
  <c r="M287" i="5"/>
  <c r="L287" i="5"/>
  <c r="M286" i="5"/>
  <c r="L286" i="5"/>
  <c r="M285" i="5"/>
  <c r="L285" i="5"/>
  <c r="M284" i="5"/>
  <c r="L284" i="5"/>
  <c r="M283" i="5"/>
  <c r="L283" i="5"/>
  <c r="M282" i="5"/>
  <c r="L282" i="5"/>
  <c r="M281" i="5"/>
  <c r="L281" i="5"/>
  <c r="M280" i="5"/>
  <c r="L280" i="5"/>
  <c r="M279" i="5"/>
  <c r="L279" i="5"/>
  <c r="M278" i="5"/>
  <c r="L278" i="5"/>
  <c r="M277" i="5"/>
  <c r="L277" i="5"/>
  <c r="M276" i="5"/>
  <c r="L276" i="5"/>
  <c r="M275" i="5"/>
  <c r="L275" i="5"/>
  <c r="M274" i="5"/>
  <c r="L274" i="5"/>
  <c r="M273" i="5"/>
  <c r="L273" i="5"/>
  <c r="M272" i="5"/>
  <c r="L272" i="5"/>
  <c r="M271" i="5"/>
  <c r="L271" i="5"/>
  <c r="M270" i="5"/>
  <c r="L270" i="5"/>
  <c r="M269" i="5"/>
  <c r="L269" i="5"/>
  <c r="M268" i="5"/>
  <c r="L268" i="5"/>
  <c r="M267" i="5"/>
  <c r="L267" i="5"/>
  <c r="M266" i="5"/>
  <c r="L266" i="5"/>
  <c r="M265" i="5"/>
  <c r="L265" i="5"/>
  <c r="M264" i="5"/>
  <c r="L264" i="5"/>
  <c r="M263" i="5"/>
  <c r="L263" i="5"/>
  <c r="M262" i="5"/>
  <c r="L262" i="5"/>
  <c r="M261" i="5"/>
  <c r="L261" i="5"/>
  <c r="M260" i="5"/>
  <c r="L260" i="5"/>
  <c r="M259" i="5"/>
  <c r="L259" i="5"/>
  <c r="M258" i="5"/>
  <c r="L258" i="5"/>
  <c r="M257" i="5"/>
  <c r="L257" i="5"/>
  <c r="M256" i="5"/>
  <c r="L256" i="5"/>
  <c r="M255" i="5"/>
  <c r="L255" i="5"/>
  <c r="M254" i="5"/>
  <c r="L254" i="5"/>
  <c r="M253" i="5"/>
  <c r="L253" i="5"/>
  <c r="M252" i="5"/>
  <c r="L252" i="5"/>
  <c r="M251" i="5"/>
  <c r="L251" i="5"/>
  <c r="M250" i="5"/>
  <c r="L250" i="5"/>
  <c r="M249" i="5"/>
  <c r="L249" i="5"/>
  <c r="M248" i="5"/>
  <c r="L248" i="5"/>
  <c r="M247" i="5"/>
  <c r="L247" i="5"/>
  <c r="M246" i="5"/>
  <c r="L246" i="5"/>
  <c r="M245" i="5"/>
  <c r="L245" i="5"/>
  <c r="M244" i="5"/>
  <c r="L244" i="5"/>
  <c r="M243" i="5"/>
  <c r="L243" i="5"/>
  <c r="M242" i="5"/>
  <c r="L242" i="5"/>
  <c r="M241" i="5"/>
  <c r="L241" i="5"/>
  <c r="M240" i="5"/>
  <c r="L240" i="5"/>
  <c r="M239" i="5"/>
  <c r="L239" i="5"/>
  <c r="M238" i="5"/>
  <c r="L238" i="5"/>
  <c r="M237" i="5"/>
  <c r="L237" i="5"/>
  <c r="M236" i="5"/>
  <c r="L236" i="5"/>
  <c r="M235" i="5"/>
  <c r="L235" i="5"/>
  <c r="M234" i="5"/>
  <c r="L234" i="5"/>
  <c r="M233" i="5"/>
  <c r="L233" i="5"/>
  <c r="M232" i="5"/>
  <c r="L232" i="5"/>
  <c r="M231" i="5"/>
  <c r="L231" i="5"/>
  <c r="M230" i="5"/>
  <c r="L230" i="5"/>
  <c r="M229" i="5"/>
  <c r="L229" i="5"/>
  <c r="M228" i="5"/>
  <c r="L228" i="5"/>
  <c r="M227" i="5"/>
  <c r="L227" i="5"/>
  <c r="M226" i="5"/>
  <c r="L226" i="5"/>
  <c r="M225" i="5"/>
  <c r="L225" i="5"/>
  <c r="M224" i="5"/>
  <c r="L224" i="5"/>
  <c r="M223" i="5"/>
  <c r="L223" i="5"/>
  <c r="M222" i="5"/>
  <c r="L222" i="5"/>
  <c r="M221" i="5"/>
  <c r="L221" i="5"/>
  <c r="M220" i="5"/>
  <c r="L220" i="5"/>
  <c r="M219" i="5"/>
  <c r="L219" i="5"/>
  <c r="M218" i="5"/>
  <c r="L218" i="5"/>
  <c r="M217" i="5"/>
  <c r="L217" i="5"/>
  <c r="M216" i="5"/>
  <c r="L216" i="5"/>
  <c r="M215" i="5"/>
  <c r="L215" i="5"/>
  <c r="M214" i="5"/>
  <c r="L214" i="5"/>
  <c r="M213" i="5"/>
  <c r="L213" i="5"/>
  <c r="M212" i="5"/>
  <c r="L212" i="5"/>
  <c r="M211" i="5"/>
  <c r="L211" i="5"/>
  <c r="M210" i="5"/>
  <c r="L210" i="5"/>
  <c r="M209" i="5"/>
  <c r="L209" i="5"/>
  <c r="M208" i="5"/>
  <c r="L208" i="5"/>
  <c r="M207" i="5"/>
  <c r="L207" i="5"/>
  <c r="M206" i="5"/>
  <c r="L206" i="5"/>
  <c r="M205" i="5"/>
  <c r="L205" i="5"/>
  <c r="M204" i="5"/>
  <c r="L204" i="5"/>
  <c r="M203" i="5"/>
  <c r="L203" i="5"/>
  <c r="M202" i="5"/>
  <c r="L202" i="5"/>
  <c r="M201" i="5"/>
  <c r="L201" i="5"/>
  <c r="M200" i="5"/>
  <c r="L200" i="5"/>
  <c r="M199" i="5"/>
  <c r="L199" i="5"/>
  <c r="M198" i="5"/>
  <c r="L198" i="5"/>
  <c r="M197" i="5"/>
  <c r="L197" i="5"/>
  <c r="M196" i="5"/>
  <c r="L196" i="5"/>
  <c r="M195" i="5"/>
  <c r="L195" i="5"/>
  <c r="M194" i="5"/>
  <c r="L194" i="5"/>
  <c r="M193" i="5"/>
  <c r="L193" i="5"/>
  <c r="M192" i="5"/>
  <c r="L192" i="5"/>
  <c r="M191" i="5"/>
  <c r="L191" i="5"/>
  <c r="M190" i="5"/>
  <c r="L190" i="5"/>
  <c r="M189" i="5"/>
  <c r="L189" i="5"/>
  <c r="M188" i="5"/>
  <c r="L188" i="5"/>
  <c r="M187" i="5"/>
  <c r="L187" i="5"/>
  <c r="M186" i="5"/>
  <c r="L186" i="5"/>
  <c r="M185" i="5"/>
  <c r="L185" i="5"/>
  <c r="M184" i="5"/>
  <c r="L184" i="5"/>
  <c r="M183" i="5"/>
  <c r="L183" i="5"/>
  <c r="M182" i="5"/>
  <c r="L182" i="5"/>
  <c r="M181" i="5"/>
  <c r="L181" i="5"/>
  <c r="M180" i="5"/>
  <c r="L180" i="5"/>
  <c r="M179" i="5"/>
  <c r="L179" i="5"/>
  <c r="M178" i="5"/>
  <c r="L178" i="5"/>
  <c r="M177" i="5"/>
  <c r="L177" i="5"/>
  <c r="M176" i="5"/>
  <c r="L176" i="5"/>
  <c r="M175" i="5"/>
  <c r="L175" i="5"/>
  <c r="M174" i="5"/>
  <c r="L174" i="5"/>
  <c r="M173" i="5"/>
  <c r="L173" i="5"/>
  <c r="M172" i="5"/>
  <c r="L172" i="5"/>
  <c r="M171" i="5"/>
  <c r="L171" i="5"/>
  <c r="M170" i="5"/>
  <c r="L170" i="5"/>
  <c r="M169" i="5"/>
  <c r="L169" i="5"/>
  <c r="M168" i="5"/>
  <c r="L168" i="5"/>
  <c r="M167" i="5"/>
  <c r="L167" i="5"/>
  <c r="M166" i="5"/>
  <c r="L166" i="5"/>
  <c r="M165" i="5"/>
  <c r="L165" i="5"/>
  <c r="M164" i="5"/>
  <c r="L164" i="5"/>
  <c r="M163" i="5"/>
  <c r="L163" i="5"/>
  <c r="M162" i="5"/>
  <c r="L162" i="5"/>
  <c r="M161" i="5"/>
  <c r="L161" i="5"/>
  <c r="M160" i="5"/>
  <c r="L160" i="5"/>
  <c r="M159" i="5"/>
  <c r="L159" i="5"/>
  <c r="M158" i="5"/>
  <c r="L158" i="5"/>
  <c r="M157" i="5"/>
  <c r="L157" i="5"/>
  <c r="M156" i="5"/>
  <c r="L156" i="5"/>
  <c r="M155" i="5"/>
  <c r="L155" i="5"/>
  <c r="M154" i="5"/>
  <c r="L154" i="5"/>
  <c r="M153" i="5"/>
  <c r="L153" i="5"/>
  <c r="M152" i="5"/>
  <c r="L152" i="5"/>
  <c r="M151" i="5"/>
  <c r="L151" i="5"/>
  <c r="M150" i="5"/>
  <c r="L150" i="5"/>
  <c r="M149" i="5"/>
  <c r="L149" i="5"/>
  <c r="M148" i="5"/>
  <c r="L148" i="5"/>
  <c r="M147" i="5"/>
  <c r="L147" i="5"/>
  <c r="M146" i="5"/>
  <c r="L146" i="5"/>
  <c r="M145" i="5"/>
  <c r="L145" i="5"/>
  <c r="M144" i="5"/>
  <c r="L144" i="5"/>
  <c r="M143" i="5"/>
  <c r="L143" i="5"/>
  <c r="M142" i="5"/>
  <c r="L142" i="5"/>
  <c r="M141" i="5"/>
  <c r="L141" i="5"/>
  <c r="M140" i="5"/>
  <c r="L140" i="5"/>
  <c r="M139" i="5"/>
  <c r="L139" i="5"/>
  <c r="M138" i="5"/>
  <c r="L138" i="5"/>
  <c r="M137" i="5"/>
  <c r="L137" i="5"/>
  <c r="M136" i="5"/>
  <c r="L136" i="5"/>
  <c r="M135" i="5"/>
  <c r="L135" i="5"/>
  <c r="M134" i="5"/>
  <c r="L134" i="5"/>
  <c r="M133" i="5"/>
  <c r="L133" i="5"/>
  <c r="M132" i="5"/>
  <c r="L132" i="5"/>
  <c r="M131" i="5"/>
  <c r="L131" i="5"/>
  <c r="M130" i="5"/>
  <c r="L130" i="5"/>
  <c r="M129" i="5"/>
  <c r="L129" i="5"/>
  <c r="M128" i="5"/>
  <c r="L128" i="5"/>
  <c r="M127" i="5"/>
  <c r="L127" i="5"/>
  <c r="M126" i="5"/>
  <c r="L126" i="5"/>
  <c r="M125" i="5"/>
  <c r="L125" i="5"/>
  <c r="M124" i="5"/>
  <c r="L124" i="5"/>
  <c r="M123" i="5"/>
  <c r="L123" i="5"/>
  <c r="M122" i="5"/>
  <c r="L122" i="5"/>
  <c r="M121" i="5"/>
  <c r="L121" i="5"/>
  <c r="M120" i="5"/>
  <c r="L120" i="5"/>
  <c r="M119" i="5"/>
  <c r="L119" i="5"/>
  <c r="M118" i="5"/>
  <c r="L118" i="5"/>
  <c r="M117" i="5"/>
  <c r="L117" i="5"/>
  <c r="M116" i="5"/>
  <c r="L116" i="5"/>
  <c r="M115" i="5"/>
  <c r="L115" i="5"/>
  <c r="M114" i="5"/>
  <c r="L114" i="5"/>
  <c r="M113" i="5"/>
  <c r="L113" i="5"/>
  <c r="M112" i="5"/>
  <c r="L112" i="5"/>
  <c r="M111" i="5"/>
  <c r="L111" i="5"/>
  <c r="M110" i="5"/>
  <c r="L110" i="5"/>
  <c r="M109" i="5"/>
  <c r="L109" i="5"/>
  <c r="M108" i="5"/>
  <c r="L108" i="5"/>
  <c r="M107" i="5"/>
  <c r="L107" i="5"/>
  <c r="M106" i="5"/>
  <c r="L106" i="5"/>
  <c r="M105" i="5"/>
  <c r="L105" i="5"/>
  <c r="M104" i="5"/>
  <c r="L104" i="5"/>
  <c r="M103" i="5"/>
  <c r="L103" i="5"/>
  <c r="M102" i="5"/>
  <c r="L102" i="5"/>
  <c r="M101" i="5"/>
  <c r="L101" i="5"/>
  <c r="M100" i="5"/>
  <c r="L100" i="5"/>
  <c r="M99" i="5"/>
  <c r="L99" i="5"/>
  <c r="M98" i="5"/>
  <c r="L98" i="5"/>
  <c r="M97" i="5"/>
  <c r="L97" i="5"/>
  <c r="M96" i="5"/>
  <c r="L96" i="5"/>
  <c r="M95" i="5"/>
  <c r="L95" i="5"/>
  <c r="M94" i="5"/>
  <c r="L94" i="5"/>
  <c r="M93" i="5"/>
  <c r="L93" i="5"/>
  <c r="M92" i="5"/>
  <c r="L92" i="5"/>
  <c r="M91" i="5"/>
  <c r="L91" i="5"/>
  <c r="M90" i="5"/>
  <c r="L90" i="5"/>
  <c r="M89" i="5"/>
  <c r="L89" i="5"/>
  <c r="M88" i="5"/>
  <c r="L88" i="5"/>
  <c r="M87" i="5"/>
  <c r="L87" i="5"/>
  <c r="M86" i="5"/>
  <c r="L86" i="5"/>
  <c r="M85" i="5"/>
  <c r="L85" i="5"/>
  <c r="M84" i="5"/>
  <c r="L84" i="5"/>
  <c r="M83" i="5"/>
  <c r="L83" i="5"/>
  <c r="M82" i="5"/>
  <c r="L82" i="5"/>
  <c r="M81" i="5"/>
  <c r="L81" i="5"/>
  <c r="M80" i="5"/>
  <c r="L80" i="5"/>
  <c r="M79" i="5"/>
  <c r="L79" i="5"/>
  <c r="M78" i="5"/>
  <c r="L78" i="5"/>
  <c r="M77" i="5"/>
  <c r="L77" i="5"/>
  <c r="M76" i="5"/>
  <c r="L76" i="5"/>
  <c r="M75" i="5"/>
  <c r="L75" i="5"/>
  <c r="M74" i="5"/>
  <c r="L74" i="5"/>
  <c r="M73" i="5"/>
  <c r="L73" i="5"/>
  <c r="M72" i="5"/>
  <c r="L72" i="5"/>
  <c r="M71" i="5"/>
  <c r="L71" i="5"/>
  <c r="M66" i="5"/>
  <c r="L66" i="5"/>
  <c r="M65" i="5"/>
  <c r="L65" i="5"/>
  <c r="M64" i="5"/>
  <c r="L64" i="5"/>
  <c r="M63" i="5"/>
  <c r="L63" i="5"/>
  <c r="M62" i="5"/>
  <c r="L62" i="5"/>
  <c r="M61" i="5"/>
  <c r="L61" i="5"/>
  <c r="M60" i="5"/>
  <c r="L60" i="5"/>
  <c r="M59" i="5"/>
  <c r="L59" i="5"/>
  <c r="M58" i="5"/>
  <c r="L58" i="5"/>
  <c r="M57" i="5"/>
  <c r="L57" i="5"/>
  <c r="M56" i="5"/>
  <c r="L56" i="5"/>
  <c r="M55" i="5"/>
  <c r="L55" i="5"/>
  <c r="M54" i="5"/>
  <c r="L54" i="5"/>
  <c r="M53" i="5"/>
  <c r="L53" i="5"/>
  <c r="M52" i="5"/>
  <c r="L52" i="5"/>
  <c r="M51" i="5"/>
  <c r="L51" i="5"/>
  <c r="M50" i="5"/>
  <c r="L50" i="5"/>
  <c r="M49" i="5"/>
  <c r="L49" i="5"/>
  <c r="M48" i="5"/>
  <c r="L48" i="5"/>
  <c r="M47" i="5"/>
  <c r="L47" i="5"/>
  <c r="M46" i="5"/>
  <c r="L46" i="5"/>
  <c r="M45" i="5"/>
  <c r="L45" i="5"/>
  <c r="M44" i="5"/>
  <c r="L44" i="5"/>
  <c r="M43" i="5"/>
  <c r="L43" i="5"/>
  <c r="M42" i="5"/>
  <c r="L42" i="5"/>
  <c r="M41" i="5"/>
  <c r="L41" i="5"/>
  <c r="M40" i="5"/>
  <c r="L40" i="5"/>
  <c r="M39" i="5"/>
  <c r="L39" i="5"/>
  <c r="M38" i="5"/>
  <c r="L38" i="5"/>
  <c r="M37" i="5"/>
  <c r="L37" i="5"/>
  <c r="M36" i="5"/>
  <c r="L36" i="5"/>
  <c r="M35" i="5"/>
  <c r="L35" i="5"/>
  <c r="M34" i="5"/>
  <c r="L34" i="5"/>
  <c r="M33" i="5"/>
  <c r="L33" i="5"/>
  <c r="M32" i="5"/>
  <c r="L32" i="5"/>
  <c r="M31" i="5"/>
  <c r="L31" i="5"/>
  <c r="M30" i="5"/>
  <c r="L30" i="5"/>
  <c r="M29" i="5"/>
  <c r="L29" i="5"/>
  <c r="M28" i="5"/>
  <c r="L28" i="5"/>
  <c r="M27" i="5"/>
  <c r="L27" i="5"/>
  <c r="M26" i="5"/>
  <c r="L26" i="5"/>
  <c r="M25" i="5"/>
  <c r="L25" i="5"/>
  <c r="M24" i="5"/>
  <c r="L24" i="5"/>
  <c r="M23" i="5"/>
  <c r="L23" i="5"/>
  <c r="M22" i="5"/>
  <c r="L22" i="5"/>
  <c r="M21" i="5"/>
  <c r="L21" i="5"/>
  <c r="M20" i="5"/>
  <c r="L20" i="5"/>
  <c r="M19" i="5"/>
  <c r="L19" i="5"/>
  <c r="M18" i="5"/>
  <c r="L18" i="5"/>
  <c r="M17" i="5"/>
  <c r="L17" i="5"/>
  <c r="M16" i="5"/>
  <c r="L16" i="5"/>
  <c r="M15" i="5"/>
  <c r="L15" i="5"/>
  <c r="M14" i="5"/>
  <c r="L14" i="5"/>
  <c r="M13" i="5"/>
  <c r="L13" i="5"/>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L53" i="4"/>
  <c r="M53" i="4"/>
  <c r="L54" i="4"/>
  <c r="M54" i="4"/>
  <c r="L55" i="4"/>
  <c r="M55" i="4"/>
  <c r="L56" i="4"/>
  <c r="M56" i="4"/>
  <c r="L57" i="4"/>
  <c r="M57" i="4"/>
  <c r="L58" i="4"/>
  <c r="M58" i="4"/>
  <c r="L59" i="4"/>
  <c r="M59" i="4"/>
  <c r="L60" i="4"/>
  <c r="M60" i="4"/>
  <c r="L61" i="4"/>
  <c r="M61" i="4"/>
  <c r="L62" i="4"/>
  <c r="M62" i="4"/>
  <c r="L63" i="4"/>
  <c r="M63" i="4"/>
  <c r="L64" i="4"/>
  <c r="M64" i="4"/>
  <c r="L65" i="4"/>
  <c r="M65" i="4"/>
  <c r="L66" i="4"/>
  <c r="M66" i="4"/>
  <c r="L67" i="4"/>
  <c r="M67" i="4"/>
  <c r="L68" i="4"/>
  <c r="M68" i="4"/>
  <c r="L69" i="4"/>
  <c r="M69" i="4"/>
  <c r="L70" i="4"/>
  <c r="M70" i="4"/>
  <c r="L71" i="4"/>
  <c r="M71" i="4"/>
  <c r="L72" i="4"/>
  <c r="M72" i="4"/>
  <c r="L73" i="4"/>
  <c r="M73" i="4"/>
  <c r="L74" i="4"/>
  <c r="M74" i="4"/>
  <c r="L75" i="4"/>
  <c r="M75" i="4"/>
  <c r="L76" i="4"/>
  <c r="M76" i="4"/>
  <c r="L77" i="4"/>
  <c r="M77" i="4"/>
  <c r="L78" i="4"/>
  <c r="M78" i="4"/>
  <c r="L79" i="4"/>
  <c r="M79" i="4"/>
  <c r="L80" i="4"/>
  <c r="M80" i="4"/>
  <c r="L81" i="4"/>
  <c r="M81" i="4"/>
  <c r="L82" i="4"/>
  <c r="M82" i="4"/>
  <c r="L83" i="4"/>
  <c r="M83" i="4"/>
  <c r="L84" i="4"/>
  <c r="M84" i="4"/>
  <c r="L85" i="4"/>
  <c r="M85" i="4"/>
  <c r="L86" i="4"/>
  <c r="M86" i="4"/>
  <c r="L87" i="4"/>
  <c r="M87" i="4"/>
  <c r="L88" i="4"/>
  <c r="M88" i="4"/>
  <c r="L89" i="4"/>
  <c r="M89" i="4"/>
  <c r="L90" i="4"/>
  <c r="M90" i="4"/>
  <c r="L91" i="4"/>
  <c r="M91" i="4"/>
  <c r="L92" i="4"/>
  <c r="M92" i="4"/>
  <c r="L93" i="4"/>
  <c r="M93" i="4"/>
  <c r="L94" i="4"/>
  <c r="M94" i="4"/>
  <c r="L95" i="4"/>
  <c r="M95" i="4"/>
  <c r="L96" i="4"/>
  <c r="M96" i="4"/>
  <c r="L97" i="4"/>
  <c r="M97" i="4"/>
  <c r="L98" i="4"/>
  <c r="M98" i="4"/>
  <c r="L99" i="4"/>
  <c r="M99" i="4"/>
  <c r="L100" i="4"/>
  <c r="M100" i="4"/>
  <c r="L101" i="4"/>
  <c r="M101" i="4"/>
  <c r="L102" i="4"/>
  <c r="M102" i="4"/>
  <c r="L103" i="4"/>
  <c r="M103" i="4"/>
  <c r="L104" i="4"/>
  <c r="M104" i="4"/>
  <c r="L105" i="4"/>
  <c r="M105" i="4"/>
  <c r="L106" i="4"/>
  <c r="M106" i="4"/>
  <c r="L107" i="4"/>
  <c r="M107" i="4"/>
  <c r="L108" i="4"/>
  <c r="M108" i="4"/>
  <c r="L113" i="4"/>
  <c r="M113" i="4"/>
  <c r="L114" i="4"/>
  <c r="M114" i="4"/>
  <c r="L115" i="4"/>
  <c r="M115" i="4"/>
  <c r="L116" i="4"/>
  <c r="M116" i="4"/>
  <c r="L117" i="4"/>
  <c r="M117" i="4"/>
  <c r="L118" i="4"/>
  <c r="M118" i="4"/>
  <c r="L119" i="4"/>
  <c r="M119" i="4"/>
  <c r="L120" i="4"/>
  <c r="M120" i="4"/>
  <c r="L121" i="4"/>
  <c r="M121" i="4"/>
  <c r="L122" i="4"/>
  <c r="M122" i="4"/>
  <c r="L123" i="4"/>
  <c r="M123" i="4"/>
  <c r="L124" i="4"/>
  <c r="M124" i="4"/>
  <c r="L125" i="4"/>
  <c r="M125" i="4"/>
  <c r="L126" i="4"/>
  <c r="M126" i="4"/>
  <c r="L127" i="4"/>
  <c r="M127" i="4"/>
  <c r="L128" i="4"/>
  <c r="M128" i="4"/>
  <c r="L129" i="4"/>
  <c r="M129" i="4"/>
  <c r="L130" i="4"/>
  <c r="M130" i="4"/>
  <c r="L131" i="4"/>
  <c r="M131" i="4"/>
  <c r="L132" i="4"/>
  <c r="M132" i="4"/>
  <c r="L133" i="4"/>
  <c r="M133" i="4"/>
  <c r="L134" i="4"/>
  <c r="M134" i="4"/>
  <c r="L135" i="4"/>
  <c r="M135" i="4"/>
  <c r="L136" i="4"/>
  <c r="M136" i="4"/>
  <c r="L137" i="4"/>
  <c r="M137" i="4"/>
  <c r="L138" i="4"/>
  <c r="M138" i="4"/>
  <c r="L139" i="4"/>
  <c r="M139" i="4"/>
  <c r="L140" i="4"/>
  <c r="M140" i="4"/>
  <c r="L141" i="4"/>
  <c r="M141" i="4"/>
  <c r="L142" i="4"/>
  <c r="M142" i="4"/>
  <c r="L143" i="4"/>
  <c r="M143" i="4"/>
  <c r="L144" i="4"/>
  <c r="M144" i="4"/>
  <c r="L145" i="4"/>
  <c r="M145" i="4"/>
  <c r="L146" i="4"/>
  <c r="M146" i="4"/>
  <c r="L147" i="4"/>
  <c r="M147" i="4"/>
  <c r="L148" i="4"/>
  <c r="M148" i="4"/>
  <c r="L149" i="4"/>
  <c r="M149" i="4"/>
  <c r="L150" i="4"/>
  <c r="M150" i="4"/>
  <c r="L151" i="4"/>
  <c r="M151" i="4"/>
  <c r="L152" i="4"/>
  <c r="M152" i="4"/>
  <c r="L153" i="4"/>
  <c r="M153" i="4"/>
  <c r="L154" i="4"/>
  <c r="M154" i="4"/>
  <c r="L155" i="4"/>
  <c r="M155" i="4"/>
  <c r="L156" i="4"/>
  <c r="M156" i="4"/>
  <c r="L157" i="4"/>
  <c r="M157" i="4"/>
  <c r="L158" i="4"/>
  <c r="M158" i="4"/>
  <c r="L159" i="4"/>
  <c r="M159" i="4"/>
  <c r="L160" i="4"/>
  <c r="M160" i="4"/>
  <c r="L161" i="4"/>
  <c r="M161" i="4"/>
  <c r="L162" i="4"/>
  <c r="M162" i="4"/>
  <c r="L163" i="4"/>
  <c r="M163" i="4"/>
  <c r="L164" i="4"/>
  <c r="M164" i="4"/>
  <c r="L165" i="4"/>
  <c r="M165" i="4"/>
  <c r="L166" i="4"/>
  <c r="M166" i="4"/>
  <c r="L167" i="4"/>
  <c r="M167" i="4"/>
  <c r="L168" i="4"/>
  <c r="M168" i="4"/>
  <c r="L169" i="4"/>
  <c r="M169" i="4"/>
  <c r="L170" i="4"/>
  <c r="M170" i="4"/>
  <c r="L171" i="4"/>
  <c r="M171" i="4"/>
  <c r="L172" i="4"/>
  <c r="M172" i="4"/>
  <c r="L173" i="4"/>
  <c r="M173" i="4"/>
  <c r="L174" i="4"/>
  <c r="M174" i="4"/>
  <c r="L175" i="4"/>
  <c r="M175" i="4"/>
  <c r="L176" i="4"/>
  <c r="M176" i="4"/>
  <c r="L177" i="4"/>
  <c r="M177" i="4"/>
  <c r="L178" i="4"/>
  <c r="M178" i="4"/>
  <c r="L179" i="4"/>
  <c r="M179" i="4"/>
  <c r="L180" i="4"/>
  <c r="M180" i="4"/>
  <c r="L181" i="4"/>
  <c r="M181" i="4"/>
  <c r="L182" i="4"/>
  <c r="M182" i="4"/>
  <c r="L183" i="4"/>
  <c r="M183" i="4"/>
  <c r="L184" i="4"/>
  <c r="M184" i="4"/>
  <c r="L185" i="4"/>
  <c r="M185" i="4"/>
  <c r="L186" i="4"/>
  <c r="M186" i="4"/>
  <c r="L187" i="4"/>
  <c r="M187" i="4"/>
  <c r="L188" i="4"/>
  <c r="M188" i="4"/>
  <c r="L189" i="4"/>
  <c r="M189" i="4"/>
  <c r="L190" i="4"/>
  <c r="M190" i="4"/>
  <c r="L191" i="4"/>
  <c r="M191" i="4"/>
  <c r="L192" i="4"/>
  <c r="M192" i="4"/>
  <c r="L193" i="4"/>
  <c r="M193" i="4"/>
  <c r="L194" i="4"/>
  <c r="M194" i="4"/>
  <c r="L195" i="4"/>
  <c r="M195" i="4"/>
  <c r="L196" i="4"/>
  <c r="M196" i="4"/>
  <c r="L197" i="4"/>
  <c r="M197" i="4"/>
  <c r="L198" i="4"/>
  <c r="M198" i="4"/>
  <c r="L199" i="4"/>
  <c r="M199" i="4"/>
  <c r="L200" i="4"/>
  <c r="M200" i="4"/>
  <c r="L201" i="4"/>
  <c r="M201" i="4"/>
  <c r="L202" i="4"/>
  <c r="M202" i="4"/>
  <c r="L203" i="4"/>
  <c r="M203" i="4"/>
  <c r="L204" i="4"/>
  <c r="M204" i="4"/>
  <c r="L205" i="4"/>
  <c r="M205" i="4"/>
  <c r="L206" i="4"/>
  <c r="M206" i="4"/>
  <c r="L207" i="4"/>
  <c r="M207" i="4"/>
  <c r="L208" i="4"/>
  <c r="M208" i="4"/>
  <c r="L209" i="4"/>
  <c r="M209" i="4"/>
  <c r="L210" i="4"/>
  <c r="M210" i="4"/>
  <c r="L211" i="4"/>
  <c r="M211" i="4"/>
  <c r="L212" i="4"/>
  <c r="M212" i="4"/>
  <c r="L213" i="4"/>
  <c r="M213" i="4"/>
  <c r="L214" i="4"/>
  <c r="M214" i="4"/>
  <c r="L215" i="4"/>
  <c r="M215" i="4"/>
  <c r="L216" i="4"/>
  <c r="M216" i="4"/>
  <c r="L217" i="4"/>
  <c r="M217" i="4"/>
  <c r="L218" i="4"/>
  <c r="M218" i="4"/>
  <c r="L219" i="4"/>
  <c r="M219" i="4"/>
  <c r="L220" i="4"/>
  <c r="M220" i="4"/>
  <c r="L221" i="4"/>
  <c r="M221" i="4"/>
  <c r="L222" i="4"/>
  <c r="M222" i="4"/>
  <c r="L223" i="4"/>
  <c r="M223" i="4"/>
  <c r="L224" i="4"/>
  <c r="M224" i="4"/>
  <c r="L225" i="4"/>
  <c r="M225" i="4"/>
  <c r="L226" i="4"/>
  <c r="M226" i="4"/>
  <c r="L227" i="4"/>
  <c r="M227" i="4"/>
  <c r="L228" i="4"/>
  <c r="M228" i="4"/>
  <c r="L229" i="4"/>
  <c r="M229" i="4"/>
  <c r="L230" i="4"/>
  <c r="M230" i="4"/>
  <c r="L231" i="4"/>
  <c r="M231" i="4"/>
  <c r="L232" i="4"/>
  <c r="M232" i="4"/>
  <c r="L233" i="4"/>
  <c r="M233" i="4"/>
  <c r="L234" i="4"/>
  <c r="M234" i="4"/>
  <c r="L235" i="4"/>
  <c r="M235" i="4"/>
  <c r="L236" i="4"/>
  <c r="M236" i="4"/>
  <c r="L237" i="4"/>
  <c r="M237" i="4"/>
  <c r="L238" i="4"/>
  <c r="M238" i="4"/>
  <c r="L239" i="4"/>
  <c r="M239" i="4"/>
  <c r="L240" i="4"/>
  <c r="M240" i="4"/>
  <c r="L241" i="4"/>
  <c r="M241" i="4"/>
  <c r="L242" i="4"/>
  <c r="M242" i="4"/>
  <c r="L243" i="4"/>
  <c r="M243" i="4"/>
  <c r="L244" i="4"/>
  <c r="M244" i="4"/>
  <c r="L245" i="4"/>
  <c r="M245" i="4"/>
  <c r="L246" i="4"/>
  <c r="M246" i="4"/>
  <c r="L247" i="4"/>
  <c r="M247" i="4"/>
  <c r="L248" i="4"/>
  <c r="M248" i="4"/>
  <c r="L249" i="4"/>
  <c r="M249" i="4"/>
  <c r="L250" i="4"/>
  <c r="M250" i="4"/>
  <c r="L251" i="4"/>
  <c r="M251" i="4"/>
  <c r="L252" i="4"/>
  <c r="M252" i="4"/>
  <c r="L253" i="4"/>
  <c r="M253" i="4"/>
  <c r="L254" i="4"/>
  <c r="M254" i="4"/>
  <c r="L255" i="4"/>
  <c r="M255" i="4"/>
  <c r="L256" i="4"/>
  <c r="M256" i="4"/>
  <c r="L257" i="4"/>
  <c r="M257" i="4"/>
  <c r="L258" i="4"/>
  <c r="M258" i="4"/>
  <c r="L259" i="4"/>
  <c r="M259" i="4"/>
  <c r="L260" i="4"/>
  <c r="M260" i="4"/>
  <c r="L261" i="4"/>
  <c r="M261" i="4"/>
  <c r="L262" i="4"/>
  <c r="M262" i="4"/>
  <c r="L263" i="4"/>
  <c r="M263" i="4"/>
  <c r="L264" i="4"/>
  <c r="M264" i="4"/>
  <c r="L265" i="4"/>
  <c r="M265" i="4"/>
  <c r="L266" i="4"/>
  <c r="M266" i="4"/>
  <c r="L267" i="4"/>
  <c r="M267" i="4"/>
  <c r="L268" i="4"/>
  <c r="M268" i="4"/>
  <c r="L269" i="4"/>
  <c r="M269" i="4"/>
  <c r="L270" i="4"/>
  <c r="M270" i="4"/>
  <c r="L271" i="4"/>
  <c r="M271" i="4"/>
  <c r="L272" i="4"/>
  <c r="M272" i="4"/>
  <c r="L273" i="4"/>
  <c r="M273" i="4"/>
  <c r="L274" i="4"/>
  <c r="M274" i="4"/>
  <c r="L275" i="4"/>
  <c r="M275" i="4"/>
  <c r="L276" i="4"/>
  <c r="M276" i="4"/>
  <c r="L277" i="4"/>
  <c r="M277" i="4"/>
  <c r="L278" i="4"/>
  <c r="M278" i="4"/>
  <c r="L279" i="4"/>
  <c r="M279" i="4"/>
  <c r="L280" i="4"/>
  <c r="M280" i="4"/>
  <c r="L281" i="4"/>
  <c r="M281" i="4"/>
  <c r="L282" i="4"/>
  <c r="M282" i="4"/>
  <c r="L283" i="4"/>
  <c r="M283" i="4"/>
  <c r="L284" i="4"/>
  <c r="M284" i="4"/>
  <c r="L285" i="4"/>
  <c r="M285" i="4"/>
  <c r="L286" i="4"/>
  <c r="M286" i="4"/>
  <c r="L287" i="4"/>
  <c r="M287" i="4"/>
  <c r="L288" i="4"/>
  <c r="M288" i="4"/>
  <c r="L289" i="4"/>
  <c r="M289" i="4"/>
  <c r="L290" i="4"/>
  <c r="M290" i="4"/>
  <c r="L291" i="4"/>
  <c r="M291" i="4"/>
  <c r="L292" i="4"/>
  <c r="M292" i="4"/>
  <c r="L293" i="4"/>
  <c r="M293" i="4"/>
  <c r="L294" i="4"/>
  <c r="M294" i="4"/>
  <c r="L295" i="4"/>
  <c r="M295" i="4"/>
  <c r="L296" i="4"/>
  <c r="M296" i="4"/>
  <c r="L297" i="4"/>
  <c r="M297" i="4"/>
  <c r="L298" i="4"/>
  <c r="M298" i="4"/>
  <c r="L299" i="4"/>
  <c r="M299" i="4"/>
  <c r="L300" i="4"/>
  <c r="M300" i="4"/>
  <c r="L301" i="4"/>
  <c r="M301" i="4"/>
  <c r="L302" i="4"/>
  <c r="M302" i="4"/>
  <c r="L303" i="4"/>
  <c r="M303" i="4"/>
  <c r="L304" i="4"/>
  <c r="M304" i="4"/>
  <c r="L305" i="4"/>
  <c r="M305" i="4"/>
  <c r="L306" i="4"/>
  <c r="M306" i="4"/>
  <c r="L307" i="4"/>
  <c r="M307" i="4"/>
  <c r="L308" i="4"/>
  <c r="M308" i="4"/>
  <c r="L309" i="4"/>
  <c r="M309" i="4"/>
  <c r="L310" i="4"/>
  <c r="M310" i="4"/>
  <c r="L311" i="4"/>
  <c r="M311" i="4"/>
  <c r="L312" i="4"/>
  <c r="M312" i="4"/>
  <c r="L313" i="4"/>
  <c r="M313" i="4"/>
  <c r="L314" i="4"/>
  <c r="M314" i="4"/>
  <c r="L315" i="4"/>
  <c r="M315" i="4"/>
  <c r="L316" i="4"/>
  <c r="M316" i="4"/>
  <c r="L317" i="4"/>
  <c r="M317" i="4"/>
  <c r="L318" i="4"/>
  <c r="M318" i="4"/>
  <c r="L319" i="4"/>
  <c r="M319" i="4"/>
  <c r="L320" i="4"/>
  <c r="M320" i="4"/>
  <c r="L321" i="4"/>
  <c r="M321" i="4"/>
  <c r="L322" i="4"/>
  <c r="M322" i="4"/>
  <c r="L323" i="4"/>
  <c r="M323" i="4"/>
  <c r="L324" i="4"/>
  <c r="M324" i="4"/>
  <c r="L325" i="4"/>
  <c r="M325" i="4"/>
  <c r="L326" i="4"/>
  <c r="M326" i="4"/>
  <c r="L327" i="4"/>
  <c r="M327" i="4"/>
  <c r="L328" i="4"/>
  <c r="M328" i="4"/>
  <c r="L329" i="4"/>
  <c r="M329" i="4"/>
  <c r="L330" i="4"/>
  <c r="M330" i="4"/>
  <c r="L331" i="4"/>
  <c r="M331" i="4"/>
  <c r="L332" i="4"/>
  <c r="M332" i="4"/>
  <c r="L333" i="4"/>
  <c r="M333" i="4"/>
  <c r="L334" i="4"/>
  <c r="M334" i="4"/>
  <c r="L335" i="4"/>
  <c r="M335" i="4"/>
  <c r="L336" i="4"/>
  <c r="M336" i="4"/>
  <c r="L337" i="4"/>
  <c r="M337" i="4"/>
  <c r="L338" i="4"/>
  <c r="M338" i="4"/>
  <c r="L339" i="4"/>
  <c r="M339" i="4"/>
  <c r="L340" i="4"/>
  <c r="M340" i="4"/>
  <c r="L341" i="4"/>
  <c r="M341" i="4"/>
  <c r="L342" i="4"/>
  <c r="M342" i="4"/>
  <c r="L343" i="4"/>
  <c r="M343" i="4"/>
  <c r="L344" i="4"/>
  <c r="M344" i="4"/>
  <c r="L345" i="4"/>
  <c r="M345" i="4"/>
  <c r="L346" i="4"/>
  <c r="M346" i="4"/>
  <c r="L347" i="4"/>
  <c r="M347" i="4"/>
  <c r="L348" i="4"/>
  <c r="M348" i="4"/>
  <c r="L349" i="4"/>
  <c r="M349" i="4"/>
  <c r="L350" i="4"/>
  <c r="M350" i="4"/>
  <c r="L351" i="4"/>
  <c r="M351" i="4"/>
  <c r="L352" i="4"/>
  <c r="M352" i="4"/>
  <c r="L353" i="4"/>
  <c r="M353" i="4"/>
  <c r="L354" i="4"/>
  <c r="M354" i="4"/>
  <c r="L355" i="4"/>
  <c r="M355" i="4"/>
  <c r="L356" i="4"/>
  <c r="M356" i="4"/>
  <c r="L357" i="4"/>
  <c r="M357" i="4"/>
  <c r="L358" i="4"/>
  <c r="M358" i="4"/>
  <c r="L359" i="4"/>
  <c r="M359" i="4"/>
  <c r="L360" i="4"/>
  <c r="M360" i="4"/>
  <c r="L361" i="4"/>
  <c r="M361" i="4"/>
  <c r="L362" i="4"/>
  <c r="M362" i="4"/>
  <c r="L363" i="4"/>
  <c r="M363" i="4"/>
  <c r="L364" i="4"/>
  <c r="M364" i="4"/>
  <c r="L365" i="4"/>
  <c r="M365" i="4"/>
  <c r="L366" i="4"/>
  <c r="M366" i="4"/>
  <c r="L367" i="4"/>
  <c r="M367" i="4"/>
  <c r="L368" i="4"/>
  <c r="M368" i="4"/>
  <c r="L369" i="4"/>
  <c r="M369" i="4"/>
  <c r="L370" i="4"/>
  <c r="M370" i="4"/>
  <c r="L371" i="4"/>
  <c r="M371" i="4"/>
  <c r="L372" i="4"/>
  <c r="M372" i="4"/>
  <c r="L373" i="4"/>
  <c r="M373" i="4"/>
  <c r="L374" i="4"/>
  <c r="M374" i="4"/>
  <c r="L375" i="4"/>
  <c r="M375" i="4"/>
  <c r="L376" i="4"/>
  <c r="M376" i="4"/>
  <c r="L377" i="4"/>
  <c r="M377" i="4"/>
  <c r="L378" i="4"/>
  <c r="M378" i="4"/>
  <c r="L379" i="4"/>
  <c r="M379" i="4"/>
  <c r="L380" i="4"/>
  <c r="M380" i="4"/>
  <c r="L381" i="4"/>
  <c r="M381" i="4"/>
  <c r="L382" i="4"/>
  <c r="M382" i="4"/>
  <c r="L383" i="4"/>
  <c r="M383" i="4"/>
  <c r="L384" i="4"/>
  <c r="M384" i="4"/>
  <c r="L385" i="4"/>
  <c r="M385" i="4"/>
  <c r="L386" i="4"/>
  <c r="M386" i="4"/>
  <c r="L387" i="4"/>
  <c r="M387" i="4"/>
  <c r="L388" i="4"/>
  <c r="M388" i="4"/>
  <c r="L389" i="4"/>
  <c r="M389" i="4"/>
  <c r="L390" i="4"/>
  <c r="M390" i="4"/>
  <c r="L391" i="4"/>
  <c r="M391" i="4"/>
  <c r="L392" i="4"/>
  <c r="M392" i="4"/>
  <c r="L393" i="4"/>
  <c r="M393" i="4"/>
  <c r="L394" i="4"/>
  <c r="M394" i="4"/>
  <c r="L395" i="4"/>
  <c r="M395" i="4"/>
  <c r="L396" i="4"/>
  <c r="M396" i="4"/>
  <c r="L397" i="4"/>
  <c r="M397" i="4"/>
  <c r="L398" i="4"/>
  <c r="M398" i="4"/>
  <c r="L399" i="4"/>
  <c r="M399" i="4"/>
  <c r="L400" i="4"/>
  <c r="M400" i="4"/>
  <c r="L401" i="4"/>
  <c r="M401" i="4"/>
  <c r="L402" i="4"/>
  <c r="M402" i="4"/>
  <c r="L403" i="4"/>
  <c r="M403" i="4"/>
  <c r="L404" i="4"/>
  <c r="M404" i="4"/>
  <c r="L405" i="4"/>
  <c r="M405" i="4"/>
  <c r="L406" i="4"/>
  <c r="M406" i="4"/>
  <c r="L407" i="4"/>
  <c r="M407" i="4"/>
  <c r="L408" i="4"/>
  <c r="M408" i="4"/>
  <c r="L409" i="4"/>
  <c r="M409" i="4"/>
  <c r="L410" i="4"/>
  <c r="M410" i="4"/>
  <c r="L411" i="4"/>
  <c r="M411" i="4"/>
  <c r="L412" i="4"/>
  <c r="M412" i="4"/>
  <c r="L413" i="4"/>
  <c r="M413" i="4"/>
  <c r="L414" i="4"/>
  <c r="M414" i="4"/>
  <c r="L415" i="4"/>
  <c r="M415" i="4"/>
  <c r="L416" i="4"/>
  <c r="M416" i="4"/>
  <c r="L417" i="4"/>
  <c r="M417" i="4"/>
  <c r="L418" i="4"/>
  <c r="M418" i="4"/>
  <c r="L419" i="4"/>
  <c r="M419" i="4"/>
  <c r="L420" i="4"/>
  <c r="M420" i="4"/>
  <c r="L421" i="4"/>
  <c r="M421" i="4"/>
  <c r="L422" i="4"/>
  <c r="M422" i="4"/>
  <c r="L423" i="4"/>
  <c r="M423" i="4"/>
  <c r="L424" i="4"/>
  <c r="M424" i="4"/>
  <c r="L425" i="4"/>
  <c r="M425" i="4"/>
  <c r="L426" i="4"/>
  <c r="M426" i="4"/>
  <c r="L427" i="4"/>
  <c r="M427" i="4"/>
  <c r="L428" i="4"/>
  <c r="M428" i="4"/>
  <c r="L429" i="4"/>
  <c r="M429" i="4"/>
  <c r="L430" i="4"/>
  <c r="M430" i="4"/>
  <c r="L431" i="4"/>
  <c r="M431" i="4"/>
  <c r="L432" i="4"/>
  <c r="M432" i="4"/>
  <c r="L433" i="4"/>
  <c r="M433" i="4"/>
  <c r="L434" i="4"/>
  <c r="M434" i="4"/>
  <c r="L435" i="4"/>
  <c r="M435" i="4"/>
  <c r="L436" i="4"/>
  <c r="M436" i="4"/>
  <c r="L437" i="4"/>
  <c r="M437" i="4"/>
  <c r="L438" i="4"/>
  <c r="M438" i="4"/>
  <c r="L439" i="4"/>
  <c r="M439" i="4"/>
  <c r="L440" i="4"/>
  <c r="M440" i="4"/>
  <c r="L441" i="4"/>
  <c r="M441" i="4"/>
  <c r="L442" i="4"/>
  <c r="M442" i="4"/>
  <c r="L443" i="4"/>
  <c r="M443" i="4"/>
  <c r="L444" i="4"/>
  <c r="M444" i="4"/>
  <c r="L445" i="4"/>
  <c r="M445" i="4"/>
  <c r="L446" i="4"/>
  <c r="M446" i="4"/>
  <c r="L447" i="4"/>
  <c r="M447" i="4"/>
  <c r="L448" i="4"/>
  <c r="M448" i="4"/>
  <c r="L449" i="4"/>
  <c r="M449" i="4"/>
  <c r="L450" i="4"/>
  <c r="M450" i="4"/>
  <c r="L451" i="4"/>
  <c r="M451" i="4"/>
  <c r="L452" i="4"/>
  <c r="M452" i="4"/>
  <c r="L453" i="4"/>
  <c r="M453" i="4"/>
  <c r="L454" i="4"/>
  <c r="M454" i="4"/>
  <c r="L455" i="4"/>
  <c r="M455" i="4"/>
  <c r="L456" i="4"/>
  <c r="M456" i="4"/>
  <c r="L457" i="4"/>
  <c r="M457" i="4"/>
  <c r="L458" i="4"/>
  <c r="M458" i="4"/>
  <c r="L459" i="4"/>
  <c r="M459" i="4"/>
  <c r="L460" i="4"/>
  <c r="M460" i="4"/>
  <c r="L461" i="4"/>
  <c r="M461" i="4"/>
  <c r="L462" i="4"/>
  <c r="M462" i="4"/>
  <c r="L463" i="4"/>
  <c r="M463" i="4"/>
  <c r="L464" i="4"/>
  <c r="M464" i="4"/>
  <c r="L465" i="4"/>
  <c r="M465" i="4"/>
  <c r="L466" i="4"/>
  <c r="M466" i="4"/>
  <c r="L467" i="4"/>
  <c r="M467" i="4"/>
  <c r="L468" i="4"/>
  <c r="M468" i="4"/>
  <c r="L469" i="4"/>
  <c r="M469" i="4"/>
  <c r="L470" i="4"/>
  <c r="M470" i="4"/>
  <c r="L471" i="4"/>
  <c r="M471" i="4"/>
  <c r="L472" i="4"/>
  <c r="M472" i="4"/>
  <c r="L473" i="4"/>
  <c r="M473" i="4"/>
  <c r="L474" i="4"/>
  <c r="M474" i="4"/>
  <c r="L475" i="4"/>
  <c r="M475" i="4"/>
  <c r="L476" i="4"/>
  <c r="M476" i="4"/>
  <c r="L477" i="4"/>
  <c r="M477" i="4"/>
  <c r="L478" i="4"/>
  <c r="M478" i="4"/>
  <c r="L479" i="4"/>
  <c r="M479" i="4"/>
  <c r="L480" i="4"/>
  <c r="M480" i="4"/>
  <c r="L481" i="4"/>
  <c r="M481" i="4"/>
  <c r="L482" i="4"/>
  <c r="M482" i="4"/>
  <c r="L483" i="4"/>
  <c r="M483" i="4"/>
  <c r="L484" i="4"/>
  <c r="M484" i="4"/>
  <c r="L485" i="4"/>
  <c r="M485" i="4"/>
  <c r="L486" i="4"/>
  <c r="M486" i="4"/>
  <c r="L487" i="4"/>
  <c r="M487" i="4"/>
  <c r="L488" i="4"/>
  <c r="M488" i="4"/>
  <c r="L489" i="4"/>
  <c r="M489" i="4"/>
  <c r="L490" i="4"/>
  <c r="M490" i="4"/>
  <c r="L491" i="4"/>
  <c r="M491" i="4"/>
  <c r="L492" i="4"/>
  <c r="M492" i="4"/>
  <c r="L493" i="4"/>
  <c r="M493" i="4"/>
  <c r="L494" i="4"/>
  <c r="M494" i="4"/>
  <c r="L495" i="4"/>
  <c r="M495" i="4"/>
  <c r="L496" i="4"/>
  <c r="M496" i="4"/>
  <c r="L497" i="4"/>
  <c r="M497" i="4"/>
  <c r="L498" i="4"/>
  <c r="M498" i="4"/>
  <c r="L499" i="4"/>
  <c r="M499" i="4"/>
  <c r="L500" i="4"/>
  <c r="M500" i="4"/>
  <c r="L501" i="4"/>
  <c r="M501" i="4"/>
  <c r="L502" i="4"/>
  <c r="M502" i="4"/>
  <c r="L503" i="4"/>
  <c r="M503" i="4"/>
  <c r="L504" i="4"/>
  <c r="M504" i="4"/>
  <c r="L505" i="4"/>
  <c r="M505" i="4"/>
  <c r="L506" i="4"/>
  <c r="M506" i="4"/>
  <c r="L507" i="4"/>
  <c r="M507" i="4"/>
  <c r="L508" i="4"/>
  <c r="M508" i="4"/>
  <c r="L509" i="4"/>
  <c r="M509" i="4"/>
  <c r="L510" i="4"/>
  <c r="M510" i="4"/>
  <c r="L511" i="4"/>
  <c r="M511" i="4"/>
  <c r="L512" i="4"/>
  <c r="M512" i="4"/>
  <c r="L513" i="4"/>
  <c r="M513" i="4"/>
  <c r="L514" i="4"/>
  <c r="M514" i="4"/>
  <c r="L515" i="4"/>
  <c r="M515" i="4"/>
  <c r="L516" i="4"/>
  <c r="M516" i="4"/>
  <c r="L517" i="4"/>
  <c r="M517" i="4"/>
  <c r="L518" i="4"/>
  <c r="M518" i="4"/>
  <c r="L519" i="4"/>
  <c r="M519" i="4"/>
  <c r="L520" i="4"/>
  <c r="M520" i="4"/>
  <c r="L521" i="4"/>
  <c r="M521" i="4"/>
  <c r="L522" i="4"/>
  <c r="M522" i="4"/>
  <c r="L523" i="4"/>
  <c r="M523" i="4"/>
  <c r="L524" i="4"/>
  <c r="M524" i="4"/>
  <c r="L525" i="4"/>
  <c r="M525" i="4"/>
  <c r="L526" i="4"/>
  <c r="M526" i="4"/>
  <c r="L527" i="4"/>
  <c r="M527" i="4"/>
  <c r="L528" i="4"/>
  <c r="M528" i="4"/>
  <c r="AS8" i="13" l="1"/>
  <c r="AR7" i="13"/>
  <c r="BA9" i="3"/>
  <c r="BA6" i="3"/>
  <c r="AZ6" i="3"/>
  <c r="BC4" i="3"/>
  <c r="BA3" i="3"/>
  <c r="AZ3" i="3"/>
  <c r="DE38" i="2"/>
  <c r="CW20" i="2"/>
  <c r="CW19" i="2"/>
  <c r="CW18" i="2"/>
  <c r="CW17" i="2"/>
  <c r="CW16" i="2"/>
  <c r="DA15" i="2"/>
  <c r="DE37" i="2" s="1"/>
  <c r="DA14" i="2"/>
  <c r="DA12" i="2"/>
  <c r="DA11" i="2"/>
  <c r="DA10" i="2" s="1"/>
  <c r="CW10" i="2"/>
  <c r="CW43" i="2" s="1"/>
  <c r="DA9" i="2"/>
  <c r="CW9" i="2"/>
  <c r="CW32" i="2" s="1"/>
  <c r="DA8" i="2"/>
  <c r="CW8" i="2"/>
  <c r="CW30" i="2" s="1"/>
  <c r="DA7" i="2"/>
  <c r="DA6" i="2"/>
  <c r="DA4" i="2"/>
  <c r="DA3" i="2"/>
  <c r="CS3" i="2"/>
  <c r="CS4" i="2" s="1"/>
  <c r="DA2" i="2"/>
  <c r="CW49" i="2" s="1"/>
  <c r="CV1" i="2"/>
  <c r="M25" i="4"/>
  <c r="L25" i="4"/>
  <c r="M24" i="4"/>
  <c r="L24" i="4"/>
  <c r="M23" i="4"/>
  <c r="L23" i="4"/>
  <c r="M22" i="4"/>
  <c r="L22" i="4"/>
  <c r="M21" i="4"/>
  <c r="L21" i="4"/>
  <c r="M20" i="4"/>
  <c r="L20" i="4"/>
  <c r="M19" i="4"/>
  <c r="L19" i="4"/>
  <c r="M18" i="4"/>
  <c r="L18" i="4"/>
  <c r="M17" i="4"/>
  <c r="L17" i="4"/>
  <c r="M16" i="4"/>
  <c r="L16" i="4"/>
  <c r="M15" i="4"/>
  <c r="L15" i="4"/>
  <c r="M14" i="4"/>
  <c r="L14" i="4"/>
  <c r="M13" i="4"/>
  <c r="L13" i="4"/>
  <c r="E9" i="3"/>
  <c r="E6" i="3"/>
  <c r="D6" i="3"/>
  <c r="G4" i="3"/>
  <c r="G5" i="3" s="1"/>
  <c r="E3" i="3"/>
  <c r="D3" i="3"/>
  <c r="AS9" i="3"/>
  <c r="AS6" i="3"/>
  <c r="AR6" i="3"/>
  <c r="AU4" i="3"/>
  <c r="AU5" i="3" s="1"/>
  <c r="AT4" i="3"/>
  <c r="AS3" i="3"/>
  <c r="AR3" i="3"/>
  <c r="AT3" i="3" s="1"/>
  <c r="CG20" i="2"/>
  <c r="CG19" i="2"/>
  <c r="CG18" i="2"/>
  <c r="CG17" i="2"/>
  <c r="CG16" i="2"/>
  <c r="CK15" i="2"/>
  <c r="CO38" i="2" s="1"/>
  <c r="CK14" i="2"/>
  <c r="CK12" i="2"/>
  <c r="CK11" i="2"/>
  <c r="CG10" i="2"/>
  <c r="CG36" i="2" s="1"/>
  <c r="CK9" i="2"/>
  <c r="CG9" i="2"/>
  <c r="CG26" i="2" s="1"/>
  <c r="CK8" i="2"/>
  <c r="CG8" i="2"/>
  <c r="CG30" i="2" s="1"/>
  <c r="CK7" i="2"/>
  <c r="CK6" i="2"/>
  <c r="CK4" i="2"/>
  <c r="CK3" i="2"/>
  <c r="CC3" i="2"/>
  <c r="CK2" i="2"/>
  <c r="CG49" i="2" s="1"/>
  <c r="CF1" i="2"/>
  <c r="CF22" i="2" s="1"/>
  <c r="AK9" i="3"/>
  <c r="AK6" i="3"/>
  <c r="AJ6" i="3"/>
  <c r="AM4" i="3"/>
  <c r="AK3" i="3"/>
  <c r="AJ3" i="3"/>
  <c r="BQ20" i="2"/>
  <c r="BQ19" i="2"/>
  <c r="BQ18" i="2"/>
  <c r="BQ17" i="2"/>
  <c r="BQ16" i="2"/>
  <c r="BU15" i="2"/>
  <c r="BY35" i="2" s="1"/>
  <c r="BU14" i="2"/>
  <c r="BU12" i="2"/>
  <c r="BU11" i="2"/>
  <c r="BQ10" i="2"/>
  <c r="BQ36" i="2" s="1"/>
  <c r="BU9" i="2"/>
  <c r="BQ9" i="2"/>
  <c r="BQ33" i="2" s="1"/>
  <c r="BU8" i="2"/>
  <c r="BQ8" i="2"/>
  <c r="BQ29" i="2" s="1"/>
  <c r="BU7" i="2"/>
  <c r="BU6" i="2"/>
  <c r="BU4" i="2"/>
  <c r="BU3" i="2"/>
  <c r="BM3" i="2"/>
  <c r="BM4" i="2" s="1"/>
  <c r="BM5" i="2" s="1"/>
  <c r="BM6" i="2" s="1"/>
  <c r="BU2" i="2"/>
  <c r="BQ49" i="2" s="1"/>
  <c r="BP1" i="2"/>
  <c r="BT1" i="2" s="1"/>
  <c r="AC9" i="3"/>
  <c r="AC6" i="3"/>
  <c r="AB6" i="3"/>
  <c r="AE4" i="3"/>
  <c r="AE5" i="3" s="1"/>
  <c r="AC3" i="3"/>
  <c r="AB3" i="3"/>
  <c r="U6" i="3"/>
  <c r="T6" i="3"/>
  <c r="W4" i="3"/>
  <c r="U3" i="3"/>
  <c r="T3" i="3"/>
  <c r="BA20" i="2"/>
  <c r="BA19" i="2"/>
  <c r="BA18" i="2"/>
  <c r="BA17" i="2"/>
  <c r="BA16" i="2"/>
  <c r="BE15" i="2"/>
  <c r="BE5" i="2" s="1"/>
  <c r="BE14" i="2"/>
  <c r="BE12" i="2"/>
  <c r="BE11" i="2"/>
  <c r="BA10" i="2"/>
  <c r="BE9" i="2"/>
  <c r="BA9" i="2"/>
  <c r="BE8" i="2"/>
  <c r="BA8" i="2"/>
  <c r="BE7" i="2"/>
  <c r="BE6" i="2"/>
  <c r="BE4" i="2"/>
  <c r="BE3" i="2"/>
  <c r="BE2" i="2"/>
  <c r="BA49" i="2" s="1"/>
  <c r="M3" i="3"/>
  <c r="L3" i="3"/>
  <c r="O4" i="3"/>
  <c r="O5" i="3" s="1"/>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O48" i="3" s="1"/>
  <c r="O49" i="3" s="1"/>
  <c r="O50" i="3" s="1"/>
  <c r="O51" i="3" s="1"/>
  <c r="O52" i="3" s="1"/>
  <c r="O53" i="3" s="1"/>
  <c r="O54" i="3" s="1"/>
  <c r="O55" i="3" s="1"/>
  <c r="O56" i="3" s="1"/>
  <c r="O57" i="3" s="1"/>
  <c r="O58" i="3" s="1"/>
  <c r="O59" i="3" s="1"/>
  <c r="O60" i="3" s="1"/>
  <c r="O61" i="3" s="1"/>
  <c r="O62" i="3" s="1"/>
  <c r="O63" i="3" s="1"/>
  <c r="O64" i="3" s="1"/>
  <c r="O65" i="3" s="1"/>
  <c r="O66" i="3" s="1"/>
  <c r="O67" i="3" s="1"/>
  <c r="O68" i="3" s="1"/>
  <c r="O69" i="3" s="1"/>
  <c r="O70" i="3" s="1"/>
  <c r="O71" i="3" s="1"/>
  <c r="O72" i="3" s="1"/>
  <c r="O73" i="3" s="1"/>
  <c r="O74" i="3" s="1"/>
  <c r="O75" i="3" s="1"/>
  <c r="O76" i="3" s="1"/>
  <c r="O77" i="3" s="1"/>
  <c r="O78" i="3" s="1"/>
  <c r="O79" i="3" s="1"/>
  <c r="O80" i="3" s="1"/>
  <c r="O81" i="3" s="1"/>
  <c r="O82" i="3" s="1"/>
  <c r="O83" i="3" s="1"/>
  <c r="O84" i="3" s="1"/>
  <c r="O85" i="3" s="1"/>
  <c r="O86" i="3" s="1"/>
  <c r="O87" i="3" s="1"/>
  <c r="O88" i="3" s="1"/>
  <c r="O89" i="3" s="1"/>
  <c r="O90" i="3" s="1"/>
  <c r="O91" i="3" s="1"/>
  <c r="O92" i="3" s="1"/>
  <c r="O93" i="3" s="1"/>
  <c r="O94" i="3" s="1"/>
  <c r="O95" i="3" s="1"/>
  <c r="O96" i="3" s="1"/>
  <c r="O97" i="3" s="1"/>
  <c r="O98" i="3" s="1"/>
  <c r="O99" i="3" s="1"/>
  <c r="O100" i="3" s="1"/>
  <c r="O101" i="3" s="1"/>
  <c r="O102" i="3" s="1"/>
  <c r="M6" i="3"/>
  <c r="L6" i="3"/>
  <c r="AW3" i="2"/>
  <c r="AW4" i="2" s="1"/>
  <c r="AZ1" i="2"/>
  <c r="AZ22" i="2" s="1"/>
  <c r="AK20" i="2"/>
  <c r="AK19" i="2"/>
  <c r="AK18" i="2"/>
  <c r="AK17" i="2"/>
  <c r="AK16" i="2"/>
  <c r="AO15" i="2"/>
  <c r="AO5" i="2" s="1"/>
  <c r="AO14" i="2"/>
  <c r="AO12" i="2"/>
  <c r="AO11" i="2"/>
  <c r="AK10" i="2"/>
  <c r="AK43" i="2" s="1"/>
  <c r="AO9" i="2"/>
  <c r="AK9" i="2"/>
  <c r="AK32" i="2" s="1"/>
  <c r="AO8" i="2"/>
  <c r="AK8" i="2"/>
  <c r="AK30" i="2" s="1"/>
  <c r="AO7" i="2"/>
  <c r="AO6" i="2"/>
  <c r="AO4" i="2"/>
  <c r="AO3" i="2"/>
  <c r="AG3" i="2"/>
  <c r="AG4" i="2" s="1"/>
  <c r="AG5" i="2" s="1"/>
  <c r="AO2" i="2"/>
  <c r="AK49" i="2" s="1"/>
  <c r="AJ1" i="2"/>
  <c r="AJ22" i="2" s="1"/>
  <c r="Q3" i="2"/>
  <c r="Q4" i="2" s="1"/>
  <c r="Q5" i="2" s="1"/>
  <c r="Q6" i="2" s="1"/>
  <c r="Q7" i="2" s="1"/>
  <c r="U20" i="2"/>
  <c r="U19" i="2"/>
  <c r="U18" i="2"/>
  <c r="U17" i="2"/>
  <c r="U16" i="2"/>
  <c r="Y15" i="2"/>
  <c r="AC37" i="2" s="1"/>
  <c r="Y14" i="2"/>
  <c r="Y12" i="2"/>
  <c r="Y11" i="2"/>
  <c r="U10" i="2"/>
  <c r="U35" i="2" s="1"/>
  <c r="Y9" i="2"/>
  <c r="U9" i="2"/>
  <c r="Y8" i="2"/>
  <c r="U8" i="2"/>
  <c r="U29" i="2" s="1"/>
  <c r="Y7" i="2"/>
  <c r="Y6" i="2"/>
  <c r="Y4" i="2"/>
  <c r="Y3" i="2"/>
  <c r="AC35" i="2" s="1"/>
  <c r="Y2" i="2"/>
  <c r="U49" i="2" s="1"/>
  <c r="T22" i="2"/>
  <c r="AS9" i="13" l="1"/>
  <c r="AR8" i="13"/>
  <c r="CT4" i="2"/>
  <c r="CD3" i="2"/>
  <c r="AT5" i="3"/>
  <c r="AU6" i="3"/>
  <c r="AD4" i="3"/>
  <c r="F3" i="3"/>
  <c r="CT2" i="2"/>
  <c r="CT3" i="2"/>
  <c r="AL3" i="3"/>
  <c r="BB3" i="3"/>
  <c r="BB4" i="3"/>
  <c r="BC5" i="3"/>
  <c r="CV22" i="2"/>
  <c r="DE36" i="2"/>
  <c r="DA5" i="2"/>
  <c r="CO39" i="2"/>
  <c r="DE34" i="2"/>
  <c r="CS5" i="2"/>
  <c r="CT5" i="2" s="1"/>
  <c r="CW35" i="2"/>
  <c r="DA13" i="2"/>
  <c r="CW26" i="2"/>
  <c r="CW38" i="2"/>
  <c r="CW33" i="2"/>
  <c r="CW24" i="2"/>
  <c r="CW29" i="2"/>
  <c r="CW36" i="2"/>
  <c r="CW11" i="2"/>
  <c r="CW15" i="2" s="1"/>
  <c r="CW34" i="2" s="1"/>
  <c r="CW37" i="2" s="1"/>
  <c r="CW27" i="2"/>
  <c r="DE35" i="2"/>
  <c r="CW40" i="2"/>
  <c r="CK10" i="2"/>
  <c r="V3" i="3"/>
  <c r="CO37" i="2"/>
  <c r="CD2" i="2"/>
  <c r="CK5" i="2"/>
  <c r="BD1" i="2"/>
  <c r="BU10" i="2"/>
  <c r="F4" i="3"/>
  <c r="G6" i="3"/>
  <c r="F5" i="3"/>
  <c r="AT6" i="3"/>
  <c r="AU7" i="3"/>
  <c r="CO35" i="2"/>
  <c r="BY36" i="2"/>
  <c r="BN5" i="2"/>
  <c r="BN6" i="2"/>
  <c r="BN4" i="2"/>
  <c r="BN3" i="2"/>
  <c r="BN2" i="2"/>
  <c r="CC4" i="2"/>
  <c r="CD4" i="2" s="1"/>
  <c r="CG24" i="2"/>
  <c r="CG29" i="2"/>
  <c r="CG38" i="2"/>
  <c r="CG11" i="2"/>
  <c r="CG15" i="2" s="1"/>
  <c r="CG34" i="2" s="1"/>
  <c r="CG37" i="2" s="1"/>
  <c r="CG27" i="2"/>
  <c r="CO36" i="2"/>
  <c r="CG32" i="2"/>
  <c r="CG40" i="2"/>
  <c r="CG33" i="2"/>
  <c r="CG43" i="2"/>
  <c r="CG35" i="2"/>
  <c r="CK13" i="2"/>
  <c r="AL4" i="3"/>
  <c r="AM5" i="3"/>
  <c r="BY34" i="2"/>
  <c r="BY33" i="2"/>
  <c r="BP22" i="2"/>
  <c r="BM7" i="2"/>
  <c r="BN7" i="2" s="1"/>
  <c r="BQ27" i="2"/>
  <c r="BI32" i="2"/>
  <c r="BQ32" i="2"/>
  <c r="BQ40" i="2"/>
  <c r="BQ43" i="2"/>
  <c r="BU5" i="2"/>
  <c r="BQ30" i="2"/>
  <c r="BY32" i="2"/>
  <c r="BQ35" i="2"/>
  <c r="BU13" i="2"/>
  <c r="BQ26" i="2"/>
  <c r="BQ38" i="2"/>
  <c r="BQ11" i="2"/>
  <c r="BQ13" i="2" s="1"/>
  <c r="BR13" i="2" s="1"/>
  <c r="BQ44" i="2" s="1"/>
  <c r="BQ24" i="2"/>
  <c r="N51" i="3"/>
  <c r="AX3" i="2"/>
  <c r="AX4" i="2"/>
  <c r="BE10" i="2"/>
  <c r="BE13" i="2"/>
  <c r="BA30" i="2"/>
  <c r="BA36" i="2"/>
  <c r="BA11" i="2"/>
  <c r="BA13" i="2" s="1"/>
  <c r="AD3" i="3"/>
  <c r="AD5" i="3"/>
  <c r="AE6" i="3"/>
  <c r="V4" i="3"/>
  <c r="W5" i="3"/>
  <c r="N45" i="3"/>
  <c r="N3" i="3"/>
  <c r="BA32" i="2"/>
  <c r="AX2" i="2"/>
  <c r="N81" i="3"/>
  <c r="N49" i="3"/>
  <c r="N96" i="3"/>
  <c r="N88" i="3"/>
  <c r="N80" i="3"/>
  <c r="N72" i="3"/>
  <c r="N64" i="3"/>
  <c r="N56" i="3"/>
  <c r="N48" i="3"/>
  <c r="N100" i="3"/>
  <c r="N76" i="3"/>
  <c r="N60" i="3"/>
  <c r="N83" i="3"/>
  <c r="N98" i="3"/>
  <c r="N74" i="3"/>
  <c r="N50" i="3"/>
  <c r="N89" i="3"/>
  <c r="N57" i="3"/>
  <c r="N95" i="3"/>
  <c r="N87" i="3"/>
  <c r="N79" i="3"/>
  <c r="N71" i="3"/>
  <c r="N63" i="3"/>
  <c r="N55" i="3"/>
  <c r="N47" i="3"/>
  <c r="N84" i="3"/>
  <c r="N52" i="3"/>
  <c r="N91" i="3"/>
  <c r="N90" i="3"/>
  <c r="N58" i="3"/>
  <c r="N97" i="3"/>
  <c r="N65" i="3"/>
  <c r="N102" i="3"/>
  <c r="N94" i="3"/>
  <c r="N86" i="3"/>
  <c r="N78" i="3"/>
  <c r="N70" i="3"/>
  <c r="N62" i="3"/>
  <c r="N54" i="3"/>
  <c r="N46" i="3"/>
  <c r="N92" i="3"/>
  <c r="N44" i="3"/>
  <c r="N99" i="3"/>
  <c r="N82" i="3"/>
  <c r="N66" i="3"/>
  <c r="N73" i="3"/>
  <c r="N101" i="3"/>
  <c r="N93" i="3"/>
  <c r="N85" i="3"/>
  <c r="N77" i="3"/>
  <c r="N69" i="3"/>
  <c r="N61" i="3"/>
  <c r="N53" i="3"/>
  <c r="N68" i="3"/>
  <c r="N75" i="3"/>
  <c r="N67" i="3"/>
  <c r="N59" i="3"/>
  <c r="N4" i="3"/>
  <c r="N6" i="3"/>
  <c r="N5" i="3"/>
  <c r="BI30" i="2"/>
  <c r="AH5" i="2"/>
  <c r="Y5" i="2"/>
  <c r="AW5" i="2"/>
  <c r="AX5" i="2" s="1"/>
  <c r="R7" i="2"/>
  <c r="BI28" i="2"/>
  <c r="BA43" i="2"/>
  <c r="BA26" i="2"/>
  <c r="BI31" i="2"/>
  <c r="BA38" i="2"/>
  <c r="BA33" i="2"/>
  <c r="AS32" i="2"/>
  <c r="BA27" i="2"/>
  <c r="BA40" i="2"/>
  <c r="BA29" i="2"/>
  <c r="BI29" i="2"/>
  <c r="BA35" i="2"/>
  <c r="BA24" i="2"/>
  <c r="Q8" i="2"/>
  <c r="R2" i="2"/>
  <c r="AN1" i="2"/>
  <c r="R6" i="2"/>
  <c r="R5" i="2"/>
  <c r="R4" i="2"/>
  <c r="AO10" i="2"/>
  <c r="R3" i="2"/>
  <c r="AH4" i="2"/>
  <c r="AH2" i="2"/>
  <c r="AH3" i="2"/>
  <c r="AS30" i="2"/>
  <c r="AS28" i="2"/>
  <c r="AG6" i="2"/>
  <c r="AH6" i="2" s="1"/>
  <c r="AO13" i="2"/>
  <c r="AK26" i="2"/>
  <c r="AK38" i="2"/>
  <c r="AK33" i="2"/>
  <c r="AC38" i="2"/>
  <c r="AK24" i="2"/>
  <c r="AK29" i="2"/>
  <c r="AS31" i="2"/>
  <c r="AK36" i="2"/>
  <c r="AK11" i="2"/>
  <c r="AK15" i="2" s="1"/>
  <c r="AK34" i="2" s="1"/>
  <c r="AK37" i="2" s="1"/>
  <c r="AK27" i="2"/>
  <c r="AS29" i="2"/>
  <c r="AK35" i="2"/>
  <c r="AK40" i="2"/>
  <c r="X1" i="2"/>
  <c r="Y10" i="2"/>
  <c r="U24" i="2"/>
  <c r="U30" i="2"/>
  <c r="U36" i="2"/>
  <c r="AC36" i="2"/>
  <c r="U26" i="2"/>
  <c r="U38" i="2"/>
  <c r="U11" i="2"/>
  <c r="U15" i="2" s="1"/>
  <c r="U34" i="2" s="1"/>
  <c r="U37" i="2" s="1"/>
  <c r="U27" i="2"/>
  <c r="U32" i="2"/>
  <c r="U40" i="2"/>
  <c r="Y13" i="2"/>
  <c r="AC34" i="2"/>
  <c r="U33" i="2"/>
  <c r="U43" i="2"/>
  <c r="M32" i="2"/>
  <c r="E20" i="2"/>
  <c r="E19" i="2"/>
  <c r="E18" i="2"/>
  <c r="E17" i="2"/>
  <c r="E16" i="2"/>
  <c r="I15" i="2"/>
  <c r="I14" i="2"/>
  <c r="I12" i="2"/>
  <c r="I11" i="2"/>
  <c r="E10" i="2"/>
  <c r="E36" i="2" s="1"/>
  <c r="I9" i="2"/>
  <c r="E9" i="2"/>
  <c r="I8" i="2"/>
  <c r="E8" i="2"/>
  <c r="I7" i="2"/>
  <c r="I6" i="2"/>
  <c r="I4" i="2"/>
  <c r="I3" i="2"/>
  <c r="M29" i="2" s="1"/>
  <c r="A3" i="2"/>
  <c r="A4" i="2" s="1"/>
  <c r="A5" i="2" s="1"/>
  <c r="D1" i="2"/>
  <c r="D22" i="2" s="1"/>
  <c r="AR9" i="13" l="1"/>
  <c r="AS10" i="13"/>
  <c r="B5" i="2"/>
  <c r="BC6" i="3"/>
  <c r="BB5" i="3"/>
  <c r="CW12" i="2"/>
  <c r="CX12" i="2" s="1"/>
  <c r="CW41" i="2" s="1"/>
  <c r="CW14" i="2"/>
  <c r="CW28" i="2" s="1"/>
  <c r="CW25" i="2" s="1"/>
  <c r="CW13" i="2"/>
  <c r="CY13" i="2" s="1"/>
  <c r="CS6" i="2"/>
  <c r="CT6" i="2" s="1"/>
  <c r="AW6" i="2"/>
  <c r="AX6" i="2" s="1"/>
  <c r="A6" i="2"/>
  <c r="B6" i="2" s="1"/>
  <c r="F6" i="3"/>
  <c r="G7" i="3"/>
  <c r="AU8" i="3"/>
  <c r="AT7" i="3"/>
  <c r="CG12" i="2"/>
  <c r="CH12" i="2" s="1"/>
  <c r="CG41" i="2" s="1"/>
  <c r="CG14" i="2"/>
  <c r="CG28" i="2" s="1"/>
  <c r="CG25" i="2" s="1"/>
  <c r="CG13" i="2"/>
  <c r="CC5" i="2"/>
  <c r="CD5" i="2" s="1"/>
  <c r="AM6" i="3"/>
  <c r="AL5" i="3"/>
  <c r="BS13" i="2"/>
  <c r="BQ15" i="2"/>
  <c r="BQ34" i="2" s="1"/>
  <c r="BQ37" i="2" s="1"/>
  <c r="BM8" i="2"/>
  <c r="BN8" i="2" s="1"/>
  <c r="BQ12" i="2"/>
  <c r="BQ14" i="2"/>
  <c r="BQ28" i="2" s="1"/>
  <c r="BQ25" i="2" s="1"/>
  <c r="BA15" i="2"/>
  <c r="BA34" i="2" s="1"/>
  <c r="BA37" i="2" s="1"/>
  <c r="BA12" i="2"/>
  <c r="BB12" i="2" s="1"/>
  <c r="BC13" i="2"/>
  <c r="BB13" i="2"/>
  <c r="BA44" i="2" s="1"/>
  <c r="BA14" i="2"/>
  <c r="BA28" i="2" s="1"/>
  <c r="BA25" i="2" s="1"/>
  <c r="AD6" i="3"/>
  <c r="AE7" i="3"/>
  <c r="W6" i="3"/>
  <c r="V5" i="3"/>
  <c r="A7" i="2"/>
  <c r="B2" i="2"/>
  <c r="B3" i="2"/>
  <c r="B4" i="2"/>
  <c r="N7" i="3"/>
  <c r="I10" i="2"/>
  <c r="AK14" i="2"/>
  <c r="AK28" i="2" s="1"/>
  <c r="AK25" i="2" s="1"/>
  <c r="H1" i="2"/>
  <c r="AW7" i="2"/>
  <c r="AX7" i="2" s="1"/>
  <c r="Q9" i="2"/>
  <c r="R8" i="2"/>
  <c r="M28" i="2"/>
  <c r="E49" i="2"/>
  <c r="AK13" i="2"/>
  <c r="AM13" i="2" s="1"/>
  <c r="AK12" i="2"/>
  <c r="AM12" i="2" s="1"/>
  <c r="AG7" i="2"/>
  <c r="AH7" i="2" s="1"/>
  <c r="U13" i="2"/>
  <c r="U14" i="2"/>
  <c r="U28" i="2" s="1"/>
  <c r="U25" i="2" s="1"/>
  <c r="U12" i="2"/>
  <c r="E11" i="2"/>
  <c r="E12" i="2" s="1"/>
  <c r="E32" i="2"/>
  <c r="E40" i="2"/>
  <c r="E43" i="2"/>
  <c r="I5" i="2"/>
  <c r="E30" i="2"/>
  <c r="M30" i="2"/>
  <c r="E35" i="2"/>
  <c r="E26" i="2"/>
  <c r="E38" i="2"/>
  <c r="I13" i="2"/>
  <c r="E33" i="2"/>
  <c r="E24" i="2"/>
  <c r="E29" i="2"/>
  <c r="M31" i="2"/>
  <c r="E27" i="2"/>
  <c r="AS11" i="13" l="1"/>
  <c r="AR10" i="13"/>
  <c r="CY12" i="2"/>
  <c r="BD18" i="2"/>
  <c r="CX13" i="2"/>
  <c r="CW44" i="2" s="1"/>
  <c r="BB6" i="3"/>
  <c r="BC7" i="3"/>
  <c r="CS7" i="2"/>
  <c r="CT7" i="2" s="1"/>
  <c r="BC12" i="2"/>
  <c r="CI12" i="2"/>
  <c r="G8" i="3"/>
  <c r="F7" i="3"/>
  <c r="AU9" i="3"/>
  <c r="AT8" i="3"/>
  <c r="CI13" i="2"/>
  <c r="CH13" i="2"/>
  <c r="CC6" i="2"/>
  <c r="CD6" i="2" s="1"/>
  <c r="AL6" i="3"/>
  <c r="AM7" i="3"/>
  <c r="BS12" i="2"/>
  <c r="BR12" i="2"/>
  <c r="BM9" i="2"/>
  <c r="BN9" i="2" s="1"/>
  <c r="AE8" i="3"/>
  <c r="AD7" i="3"/>
  <c r="W7" i="3"/>
  <c r="V6" i="3"/>
  <c r="A8" i="2"/>
  <c r="B8" i="2" s="1"/>
  <c r="B7" i="2"/>
  <c r="N8" i="3"/>
  <c r="E14" i="2"/>
  <c r="E28" i="2" s="1"/>
  <c r="E25" i="2" s="1"/>
  <c r="AL12" i="2"/>
  <c r="AK41" i="2" s="1"/>
  <c r="BA41" i="2"/>
  <c r="AW8" i="2"/>
  <c r="AX8" i="2" s="1"/>
  <c r="Q10" i="2"/>
  <c r="R9" i="2"/>
  <c r="AL13" i="2"/>
  <c r="AK44" i="2" s="1"/>
  <c r="AG8" i="2"/>
  <c r="AH8" i="2" s="1"/>
  <c r="V12" i="2"/>
  <c r="W12" i="2"/>
  <c r="W13" i="2"/>
  <c r="V13" i="2"/>
  <c r="U44" i="2" s="1"/>
  <c r="E13" i="2"/>
  <c r="F13" i="2" s="1"/>
  <c r="E44" i="2" s="1"/>
  <c r="E15" i="2"/>
  <c r="E34" i="2" s="1"/>
  <c r="E37" i="2" s="1"/>
  <c r="G12" i="2"/>
  <c r="F12" i="2"/>
  <c r="AR11" i="13" l="1"/>
  <c r="AS12" i="13"/>
  <c r="CZ18" i="2"/>
  <c r="G13" i="2"/>
  <c r="BB7" i="3"/>
  <c r="BC8" i="3"/>
  <c r="CS8" i="2"/>
  <c r="CT8" i="2" s="1"/>
  <c r="G9" i="3"/>
  <c r="F8" i="3"/>
  <c r="AU10" i="3"/>
  <c r="AT9" i="3"/>
  <c r="CC7" i="2"/>
  <c r="CD7" i="2" s="1"/>
  <c r="CG44" i="2"/>
  <c r="CJ18" i="2"/>
  <c r="AL7" i="3"/>
  <c r="AM8" i="3"/>
  <c r="BM10" i="2"/>
  <c r="BN10" i="2" s="1"/>
  <c r="BT18" i="2"/>
  <c r="BQ41" i="2"/>
  <c r="AD8" i="3"/>
  <c r="AE9" i="3"/>
  <c r="AN18" i="2"/>
  <c r="V7" i="3"/>
  <c r="W8" i="3"/>
  <c r="N9" i="3"/>
  <c r="AW9" i="2"/>
  <c r="AX9" i="2" s="1"/>
  <c r="Q11" i="2"/>
  <c r="R10" i="2"/>
  <c r="AG9" i="2"/>
  <c r="AH9" i="2" s="1"/>
  <c r="U41" i="2"/>
  <c r="X18" i="2"/>
  <c r="H18" i="2"/>
  <c r="E41" i="2"/>
  <c r="AS13" i="13" l="1"/>
  <c r="AR12" i="13"/>
  <c r="BC9" i="3"/>
  <c r="BB8" i="3"/>
  <c r="CS9" i="2"/>
  <c r="CT9" i="2" s="1"/>
  <c r="G10" i="3"/>
  <c r="F9" i="3"/>
  <c r="AT10" i="3"/>
  <c r="AU11" i="3"/>
  <c r="CC8" i="2"/>
  <c r="CD8" i="2" s="1"/>
  <c r="AM9" i="3"/>
  <c r="AL8" i="3"/>
  <c r="BM11" i="2"/>
  <c r="BN11" i="2" s="1"/>
  <c r="AD9" i="3"/>
  <c r="AE10" i="3"/>
  <c r="W9" i="3"/>
  <c r="V8" i="3"/>
  <c r="N10" i="3"/>
  <c r="AW10" i="2"/>
  <c r="AX10" i="2" s="1"/>
  <c r="Q12" i="2"/>
  <c r="R11" i="2"/>
  <c r="AG10" i="2"/>
  <c r="AH10" i="2" s="1"/>
  <c r="AR13" i="13" l="1"/>
  <c r="AS14" i="13"/>
  <c r="BC10" i="3"/>
  <c r="BB9" i="3"/>
  <c r="CS10" i="2"/>
  <c r="CT10" i="2" s="1"/>
  <c r="F10" i="3"/>
  <c r="G11" i="3"/>
  <c r="AU12" i="3"/>
  <c r="AT11" i="3"/>
  <c r="CC9" i="2"/>
  <c r="CD9" i="2" s="1"/>
  <c r="AM10" i="3"/>
  <c r="AL9" i="3"/>
  <c r="BM12" i="2"/>
  <c r="BN12" i="2" s="1"/>
  <c r="AD10" i="3"/>
  <c r="AE11" i="3"/>
  <c r="V9" i="3"/>
  <c r="W10" i="3"/>
  <c r="N11" i="3"/>
  <c r="AW11" i="2"/>
  <c r="AX11" i="2" s="1"/>
  <c r="Q13" i="2"/>
  <c r="R12" i="2"/>
  <c r="AG11" i="2"/>
  <c r="AH11" i="2" s="1"/>
  <c r="AR14" i="13" l="1"/>
  <c r="AS15" i="13"/>
  <c r="AR15" i="13" s="1"/>
  <c r="BB10" i="3"/>
  <c r="BC11" i="3"/>
  <c r="CS11" i="2"/>
  <c r="CT11" i="2" s="1"/>
  <c r="G12" i="3"/>
  <c r="F11" i="3"/>
  <c r="AU13" i="3"/>
  <c r="AT12" i="3"/>
  <c r="CC10" i="2"/>
  <c r="CD10" i="2" s="1"/>
  <c r="AL10" i="3"/>
  <c r="AM11" i="3"/>
  <c r="BM13" i="2"/>
  <c r="BN13" i="2" s="1"/>
  <c r="AE12" i="3"/>
  <c r="AD11" i="3"/>
  <c r="W11" i="3"/>
  <c r="V10" i="3"/>
  <c r="N12" i="3"/>
  <c r="AW12" i="2"/>
  <c r="AX12" i="2" s="1"/>
  <c r="Q14" i="2"/>
  <c r="R13" i="2"/>
  <c r="AG12" i="2"/>
  <c r="AH12" i="2" s="1"/>
  <c r="BB11" i="3" l="1"/>
  <c r="BC12" i="3"/>
  <c r="CS12" i="2"/>
  <c r="CT12" i="2" s="1"/>
  <c r="G13" i="3"/>
  <c r="F12" i="3"/>
  <c r="AT13" i="3"/>
  <c r="AU14" i="3"/>
  <c r="CC11" i="2"/>
  <c r="CD11" i="2" s="1"/>
  <c r="AM12" i="3"/>
  <c r="AL11" i="3"/>
  <c r="BM14" i="2"/>
  <c r="BN14" i="2" s="1"/>
  <c r="AD12" i="3"/>
  <c r="AE13" i="3"/>
  <c r="V11" i="3"/>
  <c r="W12" i="3"/>
  <c r="N13" i="3"/>
  <c r="AW13" i="2"/>
  <c r="AX13" i="2" s="1"/>
  <c r="Q15" i="2"/>
  <c r="R14" i="2"/>
  <c r="AG13" i="2"/>
  <c r="AH13" i="2" s="1"/>
  <c r="BC13" i="3" l="1"/>
  <c r="BB12" i="3"/>
  <c r="CS13" i="2"/>
  <c r="CT13" i="2" s="1"/>
  <c r="F13" i="3"/>
  <c r="G14" i="3"/>
  <c r="AU15" i="3"/>
  <c r="AT14" i="3"/>
  <c r="CC12" i="2"/>
  <c r="CD12" i="2" s="1"/>
  <c r="AM13" i="3"/>
  <c r="AL12" i="3"/>
  <c r="BM15" i="2"/>
  <c r="BN15" i="2" s="1"/>
  <c r="AD13" i="3"/>
  <c r="AE14" i="3"/>
  <c r="W13" i="3"/>
  <c r="V12" i="3"/>
  <c r="N14" i="3"/>
  <c r="AW14" i="2"/>
  <c r="AX14" i="2" s="1"/>
  <c r="Q16" i="2"/>
  <c r="R15" i="2"/>
  <c r="AG14" i="2"/>
  <c r="AH14" i="2" s="1"/>
  <c r="BC14" i="3" l="1"/>
  <c r="BB13" i="3"/>
  <c r="CS14" i="2"/>
  <c r="CT14" i="2" s="1"/>
  <c r="F14" i="3"/>
  <c r="G15" i="3"/>
  <c r="AU16" i="3"/>
  <c r="AT15" i="3"/>
  <c r="CC13" i="2"/>
  <c r="CD13" i="2" s="1"/>
  <c r="AM14" i="3"/>
  <c r="AL13" i="3"/>
  <c r="BM16" i="2"/>
  <c r="BN16" i="2" s="1"/>
  <c r="AE15" i="3"/>
  <c r="AD14" i="3"/>
  <c r="V13" i="3"/>
  <c r="W14" i="3"/>
  <c r="N15" i="3"/>
  <c r="AW15" i="2"/>
  <c r="AX15" i="2" s="1"/>
  <c r="Q17" i="2"/>
  <c r="R16" i="2"/>
  <c r="AG15" i="2"/>
  <c r="AH15" i="2" s="1"/>
  <c r="BB14" i="3" l="1"/>
  <c r="BC15" i="3"/>
  <c r="CS15" i="2"/>
  <c r="CT15" i="2" s="1"/>
  <c r="G16" i="3"/>
  <c r="F15" i="3"/>
  <c r="AU17" i="3"/>
  <c r="AT16" i="3"/>
  <c r="CC14" i="2"/>
  <c r="CD14" i="2" s="1"/>
  <c r="AL14" i="3"/>
  <c r="AM15" i="3"/>
  <c r="BM17" i="2"/>
  <c r="BN17" i="2" s="1"/>
  <c r="AE16" i="3"/>
  <c r="AD15" i="3"/>
  <c r="W15" i="3"/>
  <c r="V14" i="3"/>
  <c r="N16" i="3"/>
  <c r="AW16" i="2"/>
  <c r="AX16" i="2" s="1"/>
  <c r="Q18" i="2"/>
  <c r="R17" i="2"/>
  <c r="AG16" i="2"/>
  <c r="AH16" i="2" s="1"/>
  <c r="BC16" i="3" l="1"/>
  <c r="BB15" i="3"/>
  <c r="CS16" i="2"/>
  <c r="CT16" i="2" s="1"/>
  <c r="G17" i="3"/>
  <c r="F16" i="3"/>
  <c r="AU18" i="3"/>
  <c r="AT17" i="3"/>
  <c r="CC15" i="2"/>
  <c r="CD15" i="2" s="1"/>
  <c r="AL15" i="3"/>
  <c r="AM16" i="3"/>
  <c r="BM18" i="2"/>
  <c r="BN18" i="2" s="1"/>
  <c r="AD16" i="3"/>
  <c r="AE17" i="3"/>
  <c r="V15" i="3"/>
  <c r="W16" i="3"/>
  <c r="N17" i="3"/>
  <c r="AW17" i="2"/>
  <c r="AX17" i="2" s="1"/>
  <c r="Q19" i="2"/>
  <c r="R18" i="2"/>
  <c r="AG17" i="2"/>
  <c r="AH17" i="2" s="1"/>
  <c r="BC17" i="3" l="1"/>
  <c r="BB16" i="3"/>
  <c r="CS17" i="2"/>
  <c r="CT17" i="2" s="1"/>
  <c r="F17" i="3"/>
  <c r="G18" i="3"/>
  <c r="AT18" i="3"/>
  <c r="AU19" i="3"/>
  <c r="CC16" i="2"/>
  <c r="CD16" i="2" s="1"/>
  <c r="AM17" i="3"/>
  <c r="AL16" i="3"/>
  <c r="BM19" i="2"/>
  <c r="BN19" i="2" s="1"/>
  <c r="AD17" i="3"/>
  <c r="AE18" i="3"/>
  <c r="W17" i="3"/>
  <c r="V16" i="3"/>
  <c r="N18" i="3"/>
  <c r="AW18" i="2"/>
  <c r="Q20" i="2"/>
  <c r="R19" i="2"/>
  <c r="AG18" i="2"/>
  <c r="BC18" i="3" l="1"/>
  <c r="BB17" i="3"/>
  <c r="CS18" i="2"/>
  <c r="AH18" i="2"/>
  <c r="AG19" i="2"/>
  <c r="F18" i="3"/>
  <c r="G19" i="3"/>
  <c r="AU20" i="3"/>
  <c r="AT19" i="3"/>
  <c r="CC17" i="2"/>
  <c r="CD17" i="2" s="1"/>
  <c r="AL17" i="3"/>
  <c r="AM18" i="3"/>
  <c r="BM20" i="2"/>
  <c r="BN20" i="2" s="1"/>
  <c r="AD18" i="3"/>
  <c r="AE19" i="3"/>
  <c r="V17" i="3"/>
  <c r="W18" i="3"/>
  <c r="AX18" i="2"/>
  <c r="AW19" i="2"/>
  <c r="N19" i="3"/>
  <c r="Q21" i="2"/>
  <c r="R20" i="2"/>
  <c r="CT18" i="2" l="1"/>
  <c r="CS19" i="2"/>
  <c r="BB18" i="3"/>
  <c r="BC19" i="3"/>
  <c r="AH19" i="2"/>
  <c r="AG20" i="2"/>
  <c r="G20" i="3"/>
  <c r="F19" i="3"/>
  <c r="AU21" i="3"/>
  <c r="AT20" i="3"/>
  <c r="CC18" i="2"/>
  <c r="CD18" i="2" s="1"/>
  <c r="AL18" i="3"/>
  <c r="AM19" i="3"/>
  <c r="BM21" i="2"/>
  <c r="BN21" i="2" s="1"/>
  <c r="AE20" i="3"/>
  <c r="AD19" i="3"/>
  <c r="W19" i="3"/>
  <c r="V18" i="3"/>
  <c r="AX19" i="2"/>
  <c r="AW20" i="2"/>
  <c r="N20" i="3"/>
  <c r="Q22" i="2"/>
  <c r="R21" i="2"/>
  <c r="CT19" i="2" l="1"/>
  <c r="CS20" i="2"/>
  <c r="CT20" i="2" s="1"/>
  <c r="BB19" i="3"/>
  <c r="BC20" i="3"/>
  <c r="AH20" i="2"/>
  <c r="AG21" i="2"/>
  <c r="G21" i="3"/>
  <c r="F20" i="3"/>
  <c r="AT21" i="3"/>
  <c r="AU22" i="3"/>
  <c r="CC19" i="2"/>
  <c r="CD19" i="2" s="1"/>
  <c r="AM20" i="3"/>
  <c r="AL19" i="3"/>
  <c r="BM22" i="2"/>
  <c r="BN22" i="2" s="1"/>
  <c r="AD20" i="3"/>
  <c r="AE21" i="3"/>
  <c r="V19" i="3"/>
  <c r="W20" i="3"/>
  <c r="AX20" i="2"/>
  <c r="AW21" i="2"/>
  <c r="N21" i="3"/>
  <c r="Q23" i="2"/>
  <c r="R22" i="2"/>
  <c r="BC21" i="3" l="1"/>
  <c r="BB20" i="3"/>
  <c r="AH21" i="2"/>
  <c r="AG22" i="2"/>
  <c r="F21" i="3"/>
  <c r="G22" i="3"/>
  <c r="AT22" i="3"/>
  <c r="AU23" i="3"/>
  <c r="CC20" i="2"/>
  <c r="CD20" i="2" s="1"/>
  <c r="AM21" i="3"/>
  <c r="AL20" i="3"/>
  <c r="BM23" i="2"/>
  <c r="BN23" i="2" s="1"/>
  <c r="AD21" i="3"/>
  <c r="AE22" i="3"/>
  <c r="W21" i="3"/>
  <c r="V20" i="3"/>
  <c r="AX21" i="2"/>
  <c r="AW22" i="2"/>
  <c r="N22" i="3"/>
  <c r="Q24" i="2"/>
  <c r="R23" i="2"/>
  <c r="BC22" i="3" l="1"/>
  <c r="BB21" i="3"/>
  <c r="AG23" i="2"/>
  <c r="AH22" i="2"/>
  <c r="F22" i="3"/>
  <c r="G23" i="3"/>
  <c r="AU24" i="3"/>
  <c r="AT23" i="3"/>
  <c r="CC21" i="2"/>
  <c r="CD21" i="2" s="1"/>
  <c r="AL21" i="3"/>
  <c r="AM22" i="3"/>
  <c r="BM24" i="2"/>
  <c r="BN24" i="2" s="1"/>
  <c r="AE23" i="3"/>
  <c r="AD22" i="3"/>
  <c r="V21" i="3"/>
  <c r="W22" i="3"/>
  <c r="AX22" i="2"/>
  <c r="AW23" i="2"/>
  <c r="N23" i="3"/>
  <c r="Q25" i="2"/>
  <c r="R24" i="2"/>
  <c r="BB22" i="3" l="1"/>
  <c r="BC23" i="3"/>
  <c r="AG24" i="2"/>
  <c r="AH23" i="2"/>
  <c r="G24" i="3"/>
  <c r="F23" i="3"/>
  <c r="AU25" i="3"/>
  <c r="AT24" i="3"/>
  <c r="CC22" i="2"/>
  <c r="CD22" i="2" s="1"/>
  <c r="AL22" i="3"/>
  <c r="AM23" i="3"/>
  <c r="BM25" i="2"/>
  <c r="BN25" i="2" s="1"/>
  <c r="AE24" i="3"/>
  <c r="AD23" i="3"/>
  <c r="W23" i="3"/>
  <c r="V22" i="3"/>
  <c r="AX23" i="2"/>
  <c r="AW24" i="2"/>
  <c r="N24" i="3"/>
  <c r="Q26" i="2"/>
  <c r="R25" i="2"/>
  <c r="BC24" i="3" l="1"/>
  <c r="BB23" i="3"/>
  <c r="AH24" i="2"/>
  <c r="AG25" i="2"/>
  <c r="G25" i="3"/>
  <c r="F24" i="3"/>
  <c r="AU26" i="3"/>
  <c r="AT25" i="3"/>
  <c r="CC23" i="2"/>
  <c r="CD23" i="2" s="1"/>
  <c r="AM24" i="3"/>
  <c r="AL23" i="3"/>
  <c r="BM26" i="2"/>
  <c r="BN26" i="2" s="1"/>
  <c r="AD24" i="3"/>
  <c r="AE25" i="3"/>
  <c r="V23" i="3"/>
  <c r="W24" i="3"/>
  <c r="AX24" i="2"/>
  <c r="AW25" i="2"/>
  <c r="N25" i="3"/>
  <c r="Q27" i="2"/>
  <c r="R26" i="2"/>
  <c r="BC25" i="3" l="1"/>
  <c r="BB24" i="3"/>
  <c r="AH25" i="2"/>
  <c r="AG26" i="2"/>
  <c r="F25" i="3"/>
  <c r="G26" i="3"/>
  <c r="AU27" i="3"/>
  <c r="AT26" i="3"/>
  <c r="CC24" i="2"/>
  <c r="CD24" i="2" s="1"/>
  <c r="AM25" i="3"/>
  <c r="AL24" i="3"/>
  <c r="BM27" i="2"/>
  <c r="BN27" i="2" s="1"/>
  <c r="AD25" i="3"/>
  <c r="AE26" i="3"/>
  <c r="W25" i="3"/>
  <c r="V24" i="3"/>
  <c r="AX25" i="2"/>
  <c r="AW26" i="2"/>
  <c r="N26" i="3"/>
  <c r="Q28" i="2"/>
  <c r="R27" i="2"/>
  <c r="BC26" i="3" l="1"/>
  <c r="BB25" i="3"/>
  <c r="AG27" i="2"/>
  <c r="AH26" i="2"/>
  <c r="F26" i="3"/>
  <c r="G27" i="3"/>
  <c r="AU28" i="3"/>
  <c r="AT27" i="3"/>
  <c r="CC25" i="2"/>
  <c r="CD25" i="2" s="1"/>
  <c r="AM26" i="3"/>
  <c r="AL25" i="3"/>
  <c r="BM28" i="2"/>
  <c r="BN28" i="2" s="1"/>
  <c r="AD26" i="3"/>
  <c r="AE27" i="3"/>
  <c r="V25" i="3"/>
  <c r="W26" i="3"/>
  <c r="AX26" i="2"/>
  <c r="AW27" i="2"/>
  <c r="N27" i="3"/>
  <c r="Q29" i="2"/>
  <c r="R28" i="2"/>
  <c r="BB26" i="3" l="1"/>
  <c r="BC27" i="3"/>
  <c r="AH27" i="2"/>
  <c r="AG28" i="2"/>
  <c r="G28" i="3"/>
  <c r="F27" i="3"/>
  <c r="AU29" i="3"/>
  <c r="AT28" i="3"/>
  <c r="CC26" i="2"/>
  <c r="CD26" i="2" s="1"/>
  <c r="AL26" i="3"/>
  <c r="AM27" i="3"/>
  <c r="BM29" i="2"/>
  <c r="BN29" i="2" s="1"/>
  <c r="AE28" i="3"/>
  <c r="AD27" i="3"/>
  <c r="W27" i="3"/>
  <c r="V26" i="3"/>
  <c r="AX27" i="2"/>
  <c r="AW28" i="2"/>
  <c r="N28" i="3"/>
  <c r="Q30" i="2"/>
  <c r="R29" i="2"/>
  <c r="BB27" i="3" l="1"/>
  <c r="BC28" i="3"/>
  <c r="AH28" i="2"/>
  <c r="AG29" i="2"/>
  <c r="G29" i="3"/>
  <c r="F28" i="3"/>
  <c r="AT29" i="3"/>
  <c r="AU30" i="3"/>
  <c r="CC27" i="2"/>
  <c r="CD27" i="2" s="1"/>
  <c r="AL27" i="3"/>
  <c r="AM28" i="3"/>
  <c r="BM30" i="2"/>
  <c r="BN30" i="2" s="1"/>
  <c r="AD28" i="3"/>
  <c r="AE29" i="3"/>
  <c r="V27" i="3"/>
  <c r="W28" i="3"/>
  <c r="AX28" i="2"/>
  <c r="AW29" i="2"/>
  <c r="N29" i="3"/>
  <c r="Q31" i="2"/>
  <c r="Q32" i="2" s="1"/>
  <c r="R30" i="2"/>
  <c r="Q33" i="2" l="1"/>
  <c r="R32" i="2"/>
  <c r="BC29" i="3"/>
  <c r="BB28" i="3"/>
  <c r="AH29" i="2"/>
  <c r="AG30" i="2"/>
  <c r="AH30" i="2" s="1"/>
  <c r="F29" i="3"/>
  <c r="G30" i="3"/>
  <c r="AT30" i="3"/>
  <c r="AU31" i="3"/>
  <c r="CC28" i="2"/>
  <c r="CD28" i="2" s="1"/>
  <c r="AM29" i="3"/>
  <c r="AL28" i="3"/>
  <c r="BM31" i="2"/>
  <c r="AD29" i="3"/>
  <c r="AE30" i="3"/>
  <c r="W29" i="3"/>
  <c r="V28" i="3"/>
  <c r="AX29" i="2"/>
  <c r="AW30" i="2"/>
  <c r="N30" i="3"/>
  <c r="R31" i="2"/>
  <c r="R33" i="2" l="1"/>
  <c r="Q34" i="2"/>
  <c r="BC30" i="3"/>
  <c r="BB29" i="3"/>
  <c r="BM32" i="2"/>
  <c r="BN32" i="2" s="1"/>
  <c r="BN31" i="2"/>
  <c r="F30" i="3"/>
  <c r="G31" i="3"/>
  <c r="AU32" i="3"/>
  <c r="AT31" i="3"/>
  <c r="CC29" i="2"/>
  <c r="CD29" i="2" s="1"/>
  <c r="AM30" i="3"/>
  <c r="AL29" i="3"/>
  <c r="AE31" i="3"/>
  <c r="AD30" i="3"/>
  <c r="V29" i="3"/>
  <c r="W30" i="3"/>
  <c r="AX30" i="2"/>
  <c r="AW31" i="2"/>
  <c r="N31" i="3"/>
  <c r="R34" i="2" l="1"/>
  <c r="Q35" i="2"/>
  <c r="BB30" i="3"/>
  <c r="BC31" i="3"/>
  <c r="G32" i="3"/>
  <c r="F31" i="3"/>
  <c r="AU33" i="3"/>
  <c r="AT32" i="3"/>
  <c r="CC30" i="2"/>
  <c r="CD30" i="2" s="1"/>
  <c r="AL30" i="3"/>
  <c r="AM31" i="3"/>
  <c r="AE32" i="3"/>
  <c r="AD31" i="3"/>
  <c r="W31" i="3"/>
  <c r="V30" i="3"/>
  <c r="AX31" i="2"/>
  <c r="AW32" i="2"/>
  <c r="N32" i="3"/>
  <c r="R35" i="2" l="1"/>
  <c r="Q36" i="2"/>
  <c r="BC32" i="3"/>
  <c r="BB31" i="3"/>
  <c r="G33" i="3"/>
  <c r="F32" i="3"/>
  <c r="AU34" i="3"/>
  <c r="AT33" i="3"/>
  <c r="CC31" i="2"/>
  <c r="AM32" i="3"/>
  <c r="AL31" i="3"/>
  <c r="AE33" i="3"/>
  <c r="AD32" i="3"/>
  <c r="V31" i="3"/>
  <c r="W32" i="3"/>
  <c r="AX32" i="2"/>
  <c r="AW33" i="2"/>
  <c r="N33" i="3"/>
  <c r="Q37" i="2" l="1"/>
  <c r="R36" i="2"/>
  <c r="BC33" i="3"/>
  <c r="BB32" i="3"/>
  <c r="CD31" i="2"/>
  <c r="CC32" i="2"/>
  <c r="F33" i="3"/>
  <c r="G34" i="3"/>
  <c r="AU35" i="3"/>
  <c r="AT34" i="3"/>
  <c r="AM33" i="3"/>
  <c r="AL32" i="3"/>
  <c r="AD33" i="3"/>
  <c r="AE34" i="3"/>
  <c r="W33" i="3"/>
  <c r="V32" i="3"/>
  <c r="AX33" i="2"/>
  <c r="AW34" i="2"/>
  <c r="N34" i="3"/>
  <c r="Q38" i="2" l="1"/>
  <c r="R37" i="2"/>
  <c r="BC34" i="3"/>
  <c r="BB33" i="3"/>
  <c r="CD32" i="2"/>
  <c r="CC33" i="2"/>
  <c r="F34" i="3"/>
  <c r="G35" i="3"/>
  <c r="AU36" i="3"/>
  <c r="AT35" i="3"/>
  <c r="AM34" i="3"/>
  <c r="AL33" i="3"/>
  <c r="AD34" i="3"/>
  <c r="AE35" i="3"/>
  <c r="V33" i="3"/>
  <c r="W34" i="3"/>
  <c r="AX34" i="2"/>
  <c r="AW35" i="2"/>
  <c r="N35" i="3"/>
  <c r="R38" i="2" l="1"/>
  <c r="Q39" i="2"/>
  <c r="BB34" i="3"/>
  <c r="BC35" i="3"/>
  <c r="CD33" i="2"/>
  <c r="CC34" i="2"/>
  <c r="G36" i="3"/>
  <c r="F35" i="3"/>
  <c r="AU37" i="3"/>
  <c r="AT36" i="3"/>
  <c r="AL34" i="3"/>
  <c r="AM35" i="3"/>
  <c r="AE36" i="3"/>
  <c r="AD35" i="3"/>
  <c r="W35" i="3"/>
  <c r="V34" i="3"/>
  <c r="AX35" i="2"/>
  <c r="AW36" i="2"/>
  <c r="N36" i="3"/>
  <c r="R39" i="2" l="1"/>
  <c r="Q40" i="2"/>
  <c r="BB35" i="3"/>
  <c r="BC36" i="3"/>
  <c r="CD34" i="2"/>
  <c r="CC35" i="2"/>
  <c r="G37" i="3"/>
  <c r="F36" i="3"/>
  <c r="AT37" i="3"/>
  <c r="AU38" i="3"/>
  <c r="AM36" i="3"/>
  <c r="AL35" i="3"/>
  <c r="AD36" i="3"/>
  <c r="AE37" i="3"/>
  <c r="V35" i="3"/>
  <c r="W36" i="3"/>
  <c r="AX36" i="2"/>
  <c r="AW37" i="2"/>
  <c r="N37" i="3"/>
  <c r="R40" i="2" l="1"/>
  <c r="Q41" i="2"/>
  <c r="BC37" i="3"/>
  <c r="BB36" i="3"/>
  <c r="CD35" i="2"/>
  <c r="CC36" i="2"/>
  <c r="G38" i="3"/>
  <c r="F37" i="3"/>
  <c r="AT38" i="3"/>
  <c r="AU39" i="3"/>
  <c r="AM37" i="3"/>
  <c r="AL36" i="3"/>
  <c r="AD37" i="3"/>
  <c r="AE38" i="3"/>
  <c r="W37" i="3"/>
  <c r="V36" i="3"/>
  <c r="AX37" i="2"/>
  <c r="AW38" i="2"/>
  <c r="N38" i="3"/>
  <c r="R41" i="2" l="1"/>
  <c r="Q42" i="2"/>
  <c r="BC38" i="3"/>
  <c r="BB37" i="3"/>
  <c r="CD36" i="2"/>
  <c r="CC37" i="2"/>
  <c r="F38" i="3"/>
  <c r="G39" i="3"/>
  <c r="AU40" i="3"/>
  <c r="AT39" i="3"/>
  <c r="AM38" i="3"/>
  <c r="AL37" i="3"/>
  <c r="AE39" i="3"/>
  <c r="AD38" i="3"/>
  <c r="V37" i="3"/>
  <c r="W38" i="3"/>
  <c r="AX38" i="2"/>
  <c r="AW39" i="2"/>
  <c r="N39" i="3"/>
  <c r="R42" i="2" l="1"/>
  <c r="Q43" i="2"/>
  <c r="BB38" i="3"/>
  <c r="BC39" i="3"/>
  <c r="CD37" i="2"/>
  <c r="CC38" i="2"/>
  <c r="G40" i="3"/>
  <c r="F39" i="3"/>
  <c r="AU41" i="3"/>
  <c r="AT40" i="3"/>
  <c r="AL38" i="3"/>
  <c r="AM39" i="3"/>
  <c r="AE40" i="3"/>
  <c r="AD39" i="3"/>
  <c r="W39" i="3"/>
  <c r="V38" i="3"/>
  <c r="AX39" i="2"/>
  <c r="AW40" i="2"/>
  <c r="N40" i="3"/>
  <c r="R43" i="2" l="1"/>
  <c r="Q44" i="2"/>
  <c r="BC40" i="3"/>
  <c r="BB39" i="3"/>
  <c r="CD38" i="2"/>
  <c r="CC39" i="2"/>
  <c r="G41" i="3"/>
  <c r="F40" i="3"/>
  <c r="AU42" i="3"/>
  <c r="AT41" i="3"/>
  <c r="AM40" i="3"/>
  <c r="AL39" i="3"/>
  <c r="AD40" i="3"/>
  <c r="AE41" i="3"/>
  <c r="V39" i="3"/>
  <c r="W40" i="3"/>
  <c r="AX40" i="2"/>
  <c r="AW41" i="2"/>
  <c r="N41" i="3"/>
  <c r="Q45" i="2" l="1"/>
  <c r="R44" i="2"/>
  <c r="BC41" i="3"/>
  <c r="BB40" i="3"/>
  <c r="CD39" i="2"/>
  <c r="CC40" i="2"/>
  <c r="F41" i="3"/>
  <c r="G42" i="3"/>
  <c r="AU43" i="3"/>
  <c r="AT42" i="3"/>
  <c r="AM41" i="3"/>
  <c r="AL40" i="3"/>
  <c r="AD41" i="3"/>
  <c r="AE42" i="3"/>
  <c r="W41" i="3"/>
  <c r="V40" i="3"/>
  <c r="AX41" i="2"/>
  <c r="AW42" i="2"/>
  <c r="N42" i="3"/>
  <c r="N43" i="3"/>
  <c r="R45" i="2" l="1"/>
  <c r="Q46" i="2"/>
  <c r="BC42" i="3"/>
  <c r="BB41" i="3"/>
  <c r="CD40" i="2"/>
  <c r="CC41" i="2"/>
  <c r="F42" i="3"/>
  <c r="G43" i="3"/>
  <c r="AU44" i="3"/>
  <c r="AT43" i="3"/>
  <c r="AM42" i="3"/>
  <c r="AL41" i="3"/>
  <c r="AD42" i="3"/>
  <c r="AE43" i="3"/>
  <c r="V41" i="3"/>
  <c r="W42" i="3"/>
  <c r="AX42" i="2"/>
  <c r="AW43" i="2"/>
  <c r="R46" i="2" l="1"/>
  <c r="Q47" i="2"/>
  <c r="BB42" i="3"/>
  <c r="BC43" i="3"/>
  <c r="CD41" i="2"/>
  <c r="CC42" i="2"/>
  <c r="G44" i="3"/>
  <c r="F43" i="3"/>
  <c r="AU45" i="3"/>
  <c r="AT44" i="3"/>
  <c r="AL42" i="3"/>
  <c r="AM43" i="3"/>
  <c r="AE44" i="3"/>
  <c r="AD43" i="3"/>
  <c r="W43" i="3"/>
  <c r="V42" i="3"/>
  <c r="AX43" i="2"/>
  <c r="AW44" i="2"/>
  <c r="R47" i="2" l="1"/>
  <c r="Q48" i="2"/>
  <c r="BB43" i="3"/>
  <c r="BC44" i="3"/>
  <c r="CD42" i="2"/>
  <c r="CC43" i="2"/>
  <c r="G45" i="3"/>
  <c r="F44" i="3"/>
  <c r="AU46" i="3"/>
  <c r="AT45" i="3"/>
  <c r="AM44" i="3"/>
  <c r="AL43" i="3"/>
  <c r="AD44" i="3"/>
  <c r="AE45" i="3"/>
  <c r="V43" i="3"/>
  <c r="W44" i="3"/>
  <c r="AX44" i="2"/>
  <c r="R48" i="2" l="1"/>
  <c r="Q49" i="2"/>
  <c r="BC45" i="3"/>
  <c r="BB44" i="3"/>
  <c r="CD43" i="2"/>
  <c r="CC44" i="2"/>
  <c r="F45" i="3"/>
  <c r="G46" i="3"/>
  <c r="AU47" i="3"/>
  <c r="AT46" i="3"/>
  <c r="AM45" i="3"/>
  <c r="AL44" i="3"/>
  <c r="AD45" i="3"/>
  <c r="AE46" i="3"/>
  <c r="W45" i="3"/>
  <c r="V44" i="3"/>
  <c r="Q50" i="2" l="1"/>
  <c r="R49" i="2"/>
  <c r="BC46" i="3"/>
  <c r="BB45" i="3"/>
  <c r="CD44" i="2"/>
  <c r="CC45" i="2"/>
  <c r="F46" i="3"/>
  <c r="G47" i="3"/>
  <c r="AU48" i="3"/>
  <c r="AT47" i="3"/>
  <c r="AM46" i="3"/>
  <c r="AL45" i="3"/>
  <c r="AE47" i="3"/>
  <c r="AD46" i="3"/>
  <c r="V45" i="3"/>
  <c r="W46" i="3"/>
  <c r="Q51" i="2" l="1"/>
  <c r="R50" i="2"/>
  <c r="BB46" i="3"/>
  <c r="BC47" i="3"/>
  <c r="CD45" i="2"/>
  <c r="CC46" i="2"/>
  <c r="G48" i="3"/>
  <c r="F47" i="3"/>
  <c r="AU49" i="3"/>
  <c r="AT48" i="3"/>
  <c r="AL46" i="3"/>
  <c r="AM47" i="3"/>
  <c r="AE48" i="3"/>
  <c r="AD47" i="3"/>
  <c r="W47" i="3"/>
  <c r="V46" i="3"/>
  <c r="R51" i="2" l="1"/>
  <c r="Q52" i="2"/>
  <c r="BC48" i="3"/>
  <c r="BB47" i="3"/>
  <c r="CD46" i="2"/>
  <c r="CC47" i="2"/>
  <c r="G49" i="3"/>
  <c r="F48" i="3"/>
  <c r="AU50" i="3"/>
  <c r="AT49" i="3"/>
  <c r="AM48" i="3"/>
  <c r="AL47" i="3"/>
  <c r="AD48" i="3"/>
  <c r="AE49" i="3"/>
  <c r="V47" i="3"/>
  <c r="W48" i="3"/>
  <c r="R52" i="2" l="1"/>
  <c r="Q53" i="2"/>
  <c r="BC49" i="3"/>
  <c r="BB48" i="3"/>
  <c r="CD47" i="2"/>
  <c r="CC48" i="2"/>
  <c r="F49" i="3"/>
  <c r="G50" i="3"/>
  <c r="AU51" i="3"/>
  <c r="AT50" i="3"/>
  <c r="AM49" i="3"/>
  <c r="AL48" i="3"/>
  <c r="AD49" i="3"/>
  <c r="AE50" i="3"/>
  <c r="W49" i="3"/>
  <c r="V48" i="3"/>
  <c r="R53" i="2" l="1"/>
  <c r="Q54" i="2"/>
  <c r="BC50" i="3"/>
  <c r="BB49" i="3"/>
  <c r="CD48" i="2"/>
  <c r="CC49" i="2"/>
  <c r="F50" i="3"/>
  <c r="G51" i="3"/>
  <c r="AU52" i="3"/>
  <c r="AT51" i="3"/>
  <c r="AM50" i="3"/>
  <c r="AL49" i="3"/>
  <c r="AD50" i="3"/>
  <c r="AE51" i="3"/>
  <c r="V49" i="3"/>
  <c r="W50" i="3"/>
  <c r="R54" i="2" l="1"/>
  <c r="Q55" i="2"/>
  <c r="BB50" i="3"/>
  <c r="BC51" i="3"/>
  <c r="CD49" i="2"/>
  <c r="CC50" i="2"/>
  <c r="G52" i="3"/>
  <c r="F51" i="3"/>
  <c r="AU53" i="3"/>
  <c r="AT52" i="3"/>
  <c r="AL50" i="3"/>
  <c r="AM51" i="3"/>
  <c r="AE52" i="3"/>
  <c r="AD51" i="3"/>
  <c r="W51" i="3"/>
  <c r="V50" i="3"/>
  <c r="Q56" i="2" l="1"/>
  <c r="R55" i="2"/>
  <c r="BB51" i="3"/>
  <c r="BC52" i="3"/>
  <c r="CD50" i="2"/>
  <c r="CC51" i="2"/>
  <c r="G53" i="3"/>
  <c r="F52" i="3"/>
  <c r="AU54" i="3"/>
  <c r="AT53" i="3"/>
  <c r="AM52" i="3"/>
  <c r="AL51" i="3"/>
  <c r="AD52" i="3"/>
  <c r="AE53" i="3"/>
  <c r="V51" i="3"/>
  <c r="W52" i="3"/>
  <c r="Q57" i="2" l="1"/>
  <c r="R56" i="2"/>
  <c r="BC53" i="3"/>
  <c r="BB52" i="3"/>
  <c r="CD51" i="2"/>
  <c r="CC52" i="2"/>
  <c r="F53" i="3"/>
  <c r="G54" i="3"/>
  <c r="AU55" i="3"/>
  <c r="AT54" i="3"/>
  <c r="AM53" i="3"/>
  <c r="AL52" i="3"/>
  <c r="AD53" i="3"/>
  <c r="AE54" i="3"/>
  <c r="W53" i="3"/>
  <c r="V52" i="3"/>
  <c r="R57" i="2" l="1"/>
  <c r="Q58" i="2"/>
  <c r="BC54" i="3"/>
  <c r="BB53" i="3"/>
  <c r="CD52" i="2"/>
  <c r="CC53" i="2"/>
  <c r="F54" i="3"/>
  <c r="G55" i="3"/>
  <c r="AU56" i="3"/>
  <c r="AT55" i="3"/>
  <c r="AM54" i="3"/>
  <c r="AL53" i="3"/>
  <c r="AE55" i="3"/>
  <c r="AD54" i="3"/>
  <c r="V53" i="3"/>
  <c r="W54" i="3"/>
  <c r="R58" i="2" l="1"/>
  <c r="Q59" i="2"/>
  <c r="BB54" i="3"/>
  <c r="BC55" i="3"/>
  <c r="CD53" i="2"/>
  <c r="CC54" i="2"/>
  <c r="G56" i="3"/>
  <c r="F55" i="3"/>
  <c r="AU57" i="3"/>
  <c r="AT56" i="3"/>
  <c r="AL54" i="3"/>
  <c r="AM55" i="3"/>
  <c r="AE56" i="3"/>
  <c r="AD55" i="3"/>
  <c r="W55" i="3"/>
  <c r="V54" i="3"/>
  <c r="R59" i="2" l="1"/>
  <c r="Q60" i="2"/>
  <c r="BB55" i="3"/>
  <c r="BC56" i="3"/>
  <c r="CD54" i="2"/>
  <c r="CC55" i="2"/>
  <c r="G57" i="3"/>
  <c r="F56" i="3"/>
  <c r="AT57" i="3"/>
  <c r="AU58" i="3"/>
  <c r="AM56" i="3"/>
  <c r="AL55" i="3"/>
  <c r="AD56" i="3"/>
  <c r="AE57" i="3"/>
  <c r="V55" i="3"/>
  <c r="W56" i="3"/>
  <c r="Q61" i="2" l="1"/>
  <c r="R60" i="2"/>
  <c r="BC57" i="3"/>
  <c r="BB56" i="3"/>
  <c r="CD55" i="2"/>
  <c r="CC56" i="2"/>
  <c r="F57" i="3"/>
  <c r="G58" i="3"/>
  <c r="AT58" i="3"/>
  <c r="AU59" i="3"/>
  <c r="AM57" i="3"/>
  <c r="AL56" i="3"/>
  <c r="AD57" i="3"/>
  <c r="AE58" i="3"/>
  <c r="V56" i="3"/>
  <c r="W57" i="3"/>
  <c r="R61" i="2" l="1"/>
  <c r="Q62" i="2"/>
  <c r="BC58" i="3"/>
  <c r="BB57" i="3"/>
  <c r="CD56" i="2"/>
  <c r="CC57" i="2"/>
  <c r="F58" i="3"/>
  <c r="G59" i="3"/>
  <c r="AU60" i="3"/>
  <c r="AT59" i="3"/>
  <c r="AM58" i="3"/>
  <c r="AL57" i="3"/>
  <c r="AD58" i="3"/>
  <c r="AE59" i="3"/>
  <c r="U9" i="3"/>
  <c r="W58" i="3"/>
  <c r="V57" i="3"/>
  <c r="R62" i="2" l="1"/>
  <c r="Q63" i="2"/>
  <c r="BB58" i="3"/>
  <c r="BC59" i="3"/>
  <c r="CD57" i="2"/>
  <c r="CC58" i="2"/>
  <c r="G60" i="3"/>
  <c r="F59" i="3"/>
  <c r="AU61" i="3"/>
  <c r="AT60" i="3"/>
  <c r="AL58" i="3"/>
  <c r="AM59" i="3"/>
  <c r="AE60" i="3"/>
  <c r="AD59" i="3"/>
  <c r="V58" i="3"/>
  <c r="W59" i="3"/>
  <c r="R63" i="2" l="1"/>
  <c r="Q64" i="2"/>
  <c r="BC60" i="3"/>
  <c r="BB59" i="3"/>
  <c r="CD58" i="2"/>
  <c r="CC59" i="2"/>
  <c r="G61" i="3"/>
  <c r="F60" i="3"/>
  <c r="AU62" i="3"/>
  <c r="AT61" i="3"/>
  <c r="AM60" i="3"/>
  <c r="AL59" i="3"/>
  <c r="AD60" i="3"/>
  <c r="AE61" i="3"/>
  <c r="W60" i="3"/>
  <c r="V59" i="3"/>
  <c r="R64" i="2" l="1"/>
  <c r="Q65" i="2"/>
  <c r="BC61" i="3"/>
  <c r="BB60" i="3"/>
  <c r="CD59" i="2"/>
  <c r="CC60" i="2"/>
  <c r="G62" i="3"/>
  <c r="F61" i="3"/>
  <c r="AU63" i="3"/>
  <c r="AT62" i="3"/>
  <c r="AM61" i="3"/>
  <c r="AL60" i="3"/>
  <c r="AD61" i="3"/>
  <c r="AE62" i="3"/>
  <c r="W61" i="3"/>
  <c r="V60" i="3"/>
  <c r="R65" i="2" l="1"/>
  <c r="Q66" i="2"/>
  <c r="BC62" i="3"/>
  <c r="BB61" i="3"/>
  <c r="CD60" i="2"/>
  <c r="CC61" i="2"/>
  <c r="F62" i="3"/>
  <c r="G63" i="3"/>
  <c r="AU64" i="3"/>
  <c r="AT63" i="3"/>
  <c r="AM62" i="3"/>
  <c r="AL61" i="3"/>
  <c r="AE63" i="3"/>
  <c r="AD62" i="3"/>
  <c r="W62" i="3"/>
  <c r="V61" i="3"/>
  <c r="R66" i="2" l="1"/>
  <c r="BB62" i="3"/>
  <c r="BC63" i="3"/>
  <c r="CD61" i="2"/>
  <c r="CC62" i="2"/>
  <c r="F63" i="3"/>
  <c r="G64" i="3"/>
  <c r="AU65" i="3"/>
  <c r="AT64" i="3"/>
  <c r="AL62" i="3"/>
  <c r="AM63" i="3"/>
  <c r="AE64" i="3"/>
  <c r="AD63" i="3"/>
  <c r="V62" i="3"/>
  <c r="W63" i="3"/>
  <c r="BC64" i="3" l="1"/>
  <c r="BB63" i="3"/>
  <c r="CD62" i="2"/>
  <c r="CC63" i="2"/>
  <c r="G65" i="3"/>
  <c r="F64" i="3"/>
  <c r="AU66" i="3"/>
  <c r="AT65" i="3"/>
  <c r="AM64" i="3"/>
  <c r="AL63" i="3"/>
  <c r="AD64" i="3"/>
  <c r="AE65" i="3"/>
  <c r="W64" i="3"/>
  <c r="V63" i="3"/>
  <c r="BC65" i="3" l="1"/>
  <c r="BB64" i="3"/>
  <c r="CD63" i="2"/>
  <c r="CC64" i="2"/>
  <c r="F65" i="3"/>
  <c r="G66" i="3"/>
  <c r="AU67" i="3"/>
  <c r="AT66" i="3"/>
  <c r="AM65" i="3"/>
  <c r="AL64" i="3"/>
  <c r="AD65" i="3"/>
  <c r="AE66" i="3"/>
  <c r="V64" i="3"/>
  <c r="W65" i="3"/>
  <c r="BC66" i="3" l="1"/>
  <c r="BB65" i="3"/>
  <c r="CD64" i="2"/>
  <c r="CC65" i="2"/>
  <c r="F66" i="3"/>
  <c r="G67" i="3"/>
  <c r="AU68" i="3"/>
  <c r="AT67" i="3"/>
  <c r="AM66" i="3"/>
  <c r="AL65" i="3"/>
  <c r="AD66" i="3"/>
  <c r="AE67" i="3"/>
  <c r="W66" i="3"/>
  <c r="V65" i="3"/>
  <c r="BB66" i="3" l="1"/>
  <c r="BC67" i="3"/>
  <c r="CD65" i="2"/>
  <c r="CC66" i="2"/>
  <c r="CD66" i="2" s="1"/>
  <c r="G68" i="3"/>
  <c r="F67" i="3"/>
  <c r="AU69" i="3"/>
  <c r="AT68" i="3"/>
  <c r="AL66" i="3"/>
  <c r="AM67" i="3"/>
  <c r="AE68" i="3"/>
  <c r="AD67" i="3"/>
  <c r="V66" i="3"/>
  <c r="W67" i="3"/>
  <c r="BB67" i="3" l="1"/>
  <c r="BC68" i="3"/>
  <c r="G69" i="3"/>
  <c r="F68" i="3"/>
  <c r="AU70" i="3"/>
  <c r="AT69" i="3"/>
  <c r="AM68" i="3"/>
  <c r="AL67" i="3"/>
  <c r="AD68" i="3"/>
  <c r="AE69" i="3"/>
  <c r="W68" i="3"/>
  <c r="V67" i="3"/>
  <c r="BC69" i="3" l="1"/>
  <c r="BB68" i="3"/>
  <c r="F69" i="3"/>
  <c r="G70" i="3"/>
  <c r="AT70" i="3"/>
  <c r="AU71" i="3"/>
  <c r="AM69" i="3"/>
  <c r="AL68" i="3"/>
  <c r="AD69" i="3"/>
  <c r="AE70" i="3"/>
  <c r="V68" i="3"/>
  <c r="W69" i="3"/>
  <c r="BC70" i="3" l="1"/>
  <c r="BB69" i="3"/>
  <c r="F70" i="3"/>
  <c r="G71" i="3"/>
  <c r="AU72" i="3"/>
  <c r="AT71" i="3"/>
  <c r="AM70" i="3"/>
  <c r="AL69" i="3"/>
  <c r="AE71" i="3"/>
  <c r="AD70" i="3"/>
  <c r="W70" i="3"/>
  <c r="V69" i="3"/>
  <c r="BB70" i="3" l="1"/>
  <c r="BC71" i="3"/>
  <c r="G72" i="3"/>
  <c r="F71" i="3"/>
  <c r="AU73" i="3"/>
  <c r="AT72" i="3"/>
  <c r="AL70" i="3"/>
  <c r="AM71" i="3"/>
  <c r="AE72" i="3"/>
  <c r="AD71" i="3"/>
  <c r="V70" i="3"/>
  <c r="W71" i="3"/>
  <c r="BB71" i="3" l="1"/>
  <c r="BC72" i="3"/>
  <c r="G73" i="3"/>
  <c r="F72" i="3"/>
  <c r="AU74" i="3"/>
  <c r="AT73" i="3"/>
  <c r="AL71" i="3"/>
  <c r="AM72" i="3"/>
  <c r="AD72" i="3"/>
  <c r="AE73" i="3"/>
  <c r="W72" i="3"/>
  <c r="V71" i="3"/>
  <c r="BC73" i="3" l="1"/>
  <c r="BB72" i="3"/>
  <c r="F73" i="3"/>
  <c r="G74" i="3"/>
  <c r="AT74" i="3"/>
  <c r="AU75" i="3"/>
  <c r="AM73" i="3"/>
  <c r="AL72" i="3"/>
  <c r="AD73" i="3"/>
  <c r="AE74" i="3"/>
  <c r="W73" i="3"/>
  <c r="V72" i="3"/>
  <c r="BC74" i="3" l="1"/>
  <c r="BB73" i="3"/>
  <c r="F74" i="3"/>
  <c r="G75" i="3"/>
  <c r="AU76" i="3"/>
  <c r="AT75" i="3"/>
  <c r="AM74" i="3"/>
  <c r="AL73" i="3"/>
  <c r="AD74" i="3"/>
  <c r="AE75" i="3"/>
  <c r="W74" i="3"/>
  <c r="V73" i="3"/>
  <c r="BB74" i="3" l="1"/>
  <c r="BC75" i="3"/>
  <c r="G76" i="3"/>
  <c r="F75" i="3"/>
  <c r="AU77" i="3"/>
  <c r="AT76" i="3"/>
  <c r="AL74" i="3"/>
  <c r="AM75" i="3"/>
  <c r="AE76" i="3"/>
  <c r="AD75" i="3"/>
  <c r="V74" i="3"/>
  <c r="W75" i="3"/>
  <c r="BB75" i="3" l="1"/>
  <c r="BC76" i="3"/>
  <c r="G77" i="3"/>
  <c r="F76" i="3"/>
  <c r="AU78" i="3"/>
  <c r="AT77" i="3"/>
  <c r="AM76" i="3"/>
  <c r="AL75" i="3"/>
  <c r="AD76" i="3"/>
  <c r="AE77" i="3"/>
  <c r="W76" i="3"/>
  <c r="V75" i="3"/>
  <c r="BC77" i="3" l="1"/>
  <c r="BB76" i="3"/>
  <c r="F77" i="3"/>
  <c r="G78" i="3"/>
  <c r="AU79" i="3"/>
  <c r="AT78" i="3"/>
  <c r="AM77" i="3"/>
  <c r="AL76" i="3"/>
  <c r="AD77" i="3"/>
  <c r="AE78" i="3"/>
  <c r="W77" i="3"/>
  <c r="V76" i="3"/>
  <c r="BC78" i="3" l="1"/>
  <c r="BB77" i="3"/>
  <c r="F78" i="3"/>
  <c r="G79" i="3"/>
  <c r="AU80" i="3"/>
  <c r="AT79" i="3"/>
  <c r="AM78" i="3"/>
  <c r="AL77" i="3"/>
  <c r="AE79" i="3"/>
  <c r="AD78" i="3"/>
  <c r="W78" i="3"/>
  <c r="V77" i="3"/>
  <c r="BB78" i="3" l="1"/>
  <c r="BC79" i="3"/>
  <c r="G80" i="3"/>
  <c r="F79" i="3"/>
  <c r="AU81" i="3"/>
  <c r="AT80" i="3"/>
  <c r="AL78" i="3"/>
  <c r="AM79" i="3"/>
  <c r="AE80" i="3"/>
  <c r="AD79" i="3"/>
  <c r="V78" i="3"/>
  <c r="W79" i="3"/>
  <c r="BB79" i="3" l="1"/>
  <c r="BC80" i="3"/>
  <c r="G81" i="3"/>
  <c r="F80" i="3"/>
  <c r="AU82" i="3"/>
  <c r="AT81" i="3"/>
  <c r="AM80" i="3"/>
  <c r="AL79" i="3"/>
  <c r="AD80" i="3"/>
  <c r="AE81" i="3"/>
  <c r="W80" i="3"/>
  <c r="V79" i="3"/>
  <c r="BC81" i="3" l="1"/>
  <c r="BB80" i="3"/>
  <c r="G82" i="3"/>
  <c r="F81" i="3"/>
  <c r="AU83" i="3"/>
  <c r="AT82" i="3"/>
  <c r="AM81" i="3"/>
  <c r="AL80" i="3"/>
  <c r="AD81" i="3"/>
  <c r="AE82" i="3"/>
  <c r="V80" i="3"/>
  <c r="W81" i="3"/>
  <c r="BC82" i="3" l="1"/>
  <c r="BB81" i="3"/>
  <c r="F82" i="3"/>
  <c r="G83" i="3"/>
  <c r="AU84" i="3"/>
  <c r="AT83" i="3"/>
  <c r="AM82" i="3"/>
  <c r="AL81" i="3"/>
  <c r="AD82" i="3"/>
  <c r="AE83" i="3"/>
  <c r="W82" i="3"/>
  <c r="V81" i="3"/>
  <c r="BB82" i="3" l="1"/>
  <c r="BC83" i="3"/>
  <c r="G84" i="3"/>
  <c r="F83" i="3"/>
  <c r="AU85" i="3"/>
  <c r="AT84" i="3"/>
  <c r="AL82" i="3"/>
  <c r="AM83" i="3"/>
  <c r="AE84" i="3"/>
  <c r="AD83" i="3"/>
  <c r="V82" i="3"/>
  <c r="W83" i="3"/>
  <c r="BC84" i="3" l="1"/>
  <c r="BB83" i="3"/>
  <c r="G85" i="3"/>
  <c r="F84" i="3"/>
  <c r="AU86" i="3"/>
  <c r="AT85" i="3"/>
  <c r="AM84" i="3"/>
  <c r="AL83" i="3"/>
  <c r="AD84" i="3"/>
  <c r="AE85" i="3"/>
  <c r="W84" i="3"/>
  <c r="V83" i="3"/>
  <c r="BC85" i="3" l="1"/>
  <c r="BB84" i="3"/>
  <c r="F85" i="3"/>
  <c r="G86" i="3"/>
  <c r="AU87" i="3"/>
  <c r="AT86" i="3"/>
  <c r="AM85" i="3"/>
  <c r="AL84" i="3"/>
  <c r="AD85" i="3"/>
  <c r="AE86" i="3"/>
  <c r="V84" i="3"/>
  <c r="W85" i="3"/>
  <c r="BC86" i="3" l="1"/>
  <c r="BB85" i="3"/>
  <c r="F86" i="3"/>
  <c r="G87" i="3"/>
  <c r="AU88" i="3"/>
  <c r="AT87" i="3"/>
  <c r="AM86" i="3"/>
  <c r="AL85" i="3"/>
  <c r="AE87" i="3"/>
  <c r="AD86" i="3"/>
  <c r="W86" i="3"/>
  <c r="V85" i="3"/>
  <c r="BB86" i="3" l="1"/>
  <c r="BC87" i="3"/>
  <c r="G88" i="3"/>
  <c r="F87" i="3"/>
  <c r="AU89" i="3"/>
  <c r="AT88" i="3"/>
  <c r="AL86" i="3"/>
  <c r="AM87" i="3"/>
  <c r="AE88" i="3"/>
  <c r="AD87" i="3"/>
  <c r="V86" i="3"/>
  <c r="W87" i="3"/>
  <c r="BB87" i="3" l="1"/>
  <c r="BC88" i="3"/>
  <c r="G89" i="3"/>
  <c r="F88" i="3"/>
  <c r="AU90" i="3"/>
  <c r="AT89" i="3"/>
  <c r="AM88" i="3"/>
  <c r="AL87" i="3"/>
  <c r="AD88" i="3"/>
  <c r="AE89" i="3"/>
  <c r="W88" i="3"/>
  <c r="V87" i="3"/>
  <c r="BC89" i="3" l="1"/>
  <c r="BB88" i="3"/>
  <c r="F89" i="3"/>
  <c r="G90" i="3"/>
  <c r="AU91" i="3"/>
  <c r="AT90" i="3"/>
  <c r="AM89" i="3"/>
  <c r="AL88" i="3"/>
  <c r="AD89" i="3"/>
  <c r="AE90" i="3"/>
  <c r="W89" i="3"/>
  <c r="V88" i="3"/>
  <c r="BC90" i="3" l="1"/>
  <c r="BB89" i="3"/>
  <c r="F90" i="3"/>
  <c r="G91" i="3"/>
  <c r="AU92" i="3"/>
  <c r="AT91" i="3"/>
  <c r="AM90" i="3"/>
  <c r="AL89" i="3"/>
  <c r="AD90" i="3"/>
  <c r="AE91" i="3"/>
  <c r="W90" i="3"/>
  <c r="V89" i="3"/>
  <c r="BB90" i="3" l="1"/>
  <c r="BC91" i="3"/>
  <c r="G92" i="3"/>
  <c r="F91" i="3"/>
  <c r="AU93" i="3"/>
  <c r="AT92" i="3"/>
  <c r="AL90" i="3"/>
  <c r="AM91" i="3"/>
  <c r="AE92" i="3"/>
  <c r="AD91" i="3"/>
  <c r="V90" i="3"/>
  <c r="W91" i="3"/>
  <c r="BB91" i="3" l="1"/>
  <c r="BC92" i="3"/>
  <c r="G93" i="3"/>
  <c r="F92" i="3"/>
  <c r="AU94" i="3"/>
  <c r="AT93" i="3"/>
  <c r="AM92" i="3"/>
  <c r="AL91" i="3"/>
  <c r="AD92" i="3"/>
  <c r="AE93" i="3"/>
  <c r="W92" i="3"/>
  <c r="V91" i="3"/>
  <c r="BC93" i="3" l="1"/>
  <c r="BB92" i="3"/>
  <c r="F93" i="3"/>
  <c r="G94" i="3"/>
  <c r="AU95" i="3"/>
  <c r="AT94" i="3"/>
  <c r="AM93" i="3"/>
  <c r="AL92" i="3"/>
  <c r="AD93" i="3"/>
  <c r="AE94" i="3"/>
  <c r="V92" i="3"/>
  <c r="W93" i="3"/>
  <c r="BC94" i="3" l="1"/>
  <c r="BB93" i="3"/>
  <c r="F94" i="3"/>
  <c r="G95" i="3"/>
  <c r="AU96" i="3"/>
  <c r="AT95" i="3"/>
  <c r="AM94" i="3"/>
  <c r="AL93" i="3"/>
  <c r="AE95" i="3"/>
  <c r="AD94" i="3"/>
  <c r="W94" i="3"/>
  <c r="V93" i="3"/>
  <c r="BB94" i="3" l="1"/>
  <c r="BC95" i="3"/>
  <c r="G96" i="3"/>
  <c r="F95" i="3"/>
  <c r="AU97" i="3"/>
  <c r="AT96" i="3"/>
  <c r="AL94" i="3"/>
  <c r="AM95" i="3"/>
  <c r="AE96" i="3"/>
  <c r="AD95" i="3"/>
  <c r="V94" i="3"/>
  <c r="W95" i="3"/>
  <c r="BC96" i="3" l="1"/>
  <c r="BB95" i="3"/>
  <c r="G97" i="3"/>
  <c r="F96" i="3"/>
  <c r="AU98" i="3"/>
  <c r="AT97" i="3"/>
  <c r="AM96" i="3"/>
  <c r="AL95" i="3"/>
  <c r="AD96" i="3"/>
  <c r="AE97" i="3"/>
  <c r="W96" i="3"/>
  <c r="V95" i="3"/>
  <c r="BC97" i="3" l="1"/>
  <c r="BB96" i="3"/>
  <c r="F97" i="3"/>
  <c r="G98" i="3"/>
  <c r="AU99" i="3"/>
  <c r="AT98" i="3"/>
  <c r="AM97" i="3"/>
  <c r="AL96" i="3"/>
  <c r="AD97" i="3"/>
  <c r="AE98" i="3"/>
  <c r="V96" i="3"/>
  <c r="W97" i="3"/>
  <c r="BC98" i="3" l="1"/>
  <c r="BB97" i="3"/>
  <c r="F98" i="3"/>
  <c r="G99" i="3"/>
  <c r="AU100" i="3"/>
  <c r="AT99" i="3"/>
  <c r="AM98" i="3"/>
  <c r="AL97" i="3"/>
  <c r="AE99" i="3"/>
  <c r="AD98" i="3"/>
  <c r="W98" i="3"/>
  <c r="V97" i="3"/>
  <c r="BB98" i="3" l="1"/>
  <c r="BC99" i="3"/>
  <c r="G100" i="3"/>
  <c r="F99" i="3"/>
  <c r="AU101" i="3"/>
  <c r="AT100" i="3"/>
  <c r="AL98" i="3"/>
  <c r="AM99" i="3"/>
  <c r="AE100" i="3"/>
  <c r="AD99" i="3"/>
  <c r="V98" i="3"/>
  <c r="W99" i="3"/>
  <c r="BC100" i="3" l="1"/>
  <c r="BB99" i="3"/>
  <c r="G101" i="3"/>
  <c r="F100" i="3"/>
  <c r="AU102" i="3"/>
  <c r="AT102" i="3" s="1"/>
  <c r="AT101" i="3"/>
  <c r="AM100" i="3"/>
  <c r="AL99" i="3"/>
  <c r="AD100" i="3"/>
  <c r="AE101" i="3"/>
  <c r="W100" i="3"/>
  <c r="V99" i="3"/>
  <c r="BC101" i="3" l="1"/>
  <c r="BB100" i="3"/>
  <c r="G102" i="3"/>
  <c r="F102" i="3" s="1"/>
  <c r="F101" i="3"/>
  <c r="AM101" i="3"/>
  <c r="AL100" i="3"/>
  <c r="AD101" i="3"/>
  <c r="AE102" i="3"/>
  <c r="AD102" i="3" s="1"/>
  <c r="W101" i="3"/>
  <c r="V100" i="3"/>
  <c r="BC102" i="3" l="1"/>
  <c r="BB102" i="3" s="1"/>
  <c r="BB101" i="3"/>
  <c r="AM102" i="3"/>
  <c r="AL102" i="3" s="1"/>
  <c r="AL101" i="3"/>
  <c r="W102" i="3"/>
  <c r="V102" i="3" s="1"/>
  <c r="V101" i="3"/>
  <c r="M9" i="3" l="1"/>
  <c r="G100" i="1" l="1"/>
  <c r="G101" i="1" s="1"/>
  <c r="G102" i="1" l="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1" i="1" s="1"/>
  <c r="G189" i="1"/>
  <c r="G3" i="1"/>
  <c r="G98" i="1"/>
</calcChain>
</file>

<file path=xl/sharedStrings.xml><?xml version="1.0" encoding="utf-8"?>
<sst xmlns="http://schemas.openxmlformats.org/spreadsheetml/2006/main" count="10280" uniqueCount="546">
  <si>
    <t>SAMP.</t>
  </si>
  <si>
    <t>Porosity %</t>
  </si>
  <si>
    <t>Dataset</t>
  </si>
  <si>
    <t>Standard Lith</t>
  </si>
  <si>
    <t>Main Silica Phase</t>
  </si>
  <si>
    <t>Point No.</t>
  </si>
  <si>
    <t>Sort Order</t>
  </si>
  <si>
    <t>NormBioSi</t>
  </si>
  <si>
    <t>Norm BioCarb</t>
  </si>
  <si>
    <t>Norm Det</t>
  </si>
  <si>
    <t>Dolostone</t>
  </si>
  <si>
    <t>Diatomaceous Mudstone</t>
  </si>
  <si>
    <t>Opal-A</t>
  </si>
  <si>
    <t>ELW-1-13</t>
  </si>
  <si>
    <t>ELW-1-12</t>
  </si>
  <si>
    <t>ELW-1-6</t>
  </si>
  <si>
    <t>ELW-1-11B</t>
  </si>
  <si>
    <t>ELW-1-11A</t>
  </si>
  <si>
    <t>ELW-1-17B</t>
  </si>
  <si>
    <t>ELW-1-16</t>
  </si>
  <si>
    <t>ELW-1-17A</t>
  </si>
  <si>
    <t>ELW-1-15</t>
  </si>
  <si>
    <t/>
  </si>
  <si>
    <t>ELW-1-9</t>
  </si>
  <si>
    <t>G90-1-Fd</t>
  </si>
  <si>
    <t>G91-3d</t>
  </si>
  <si>
    <t>JMEC-d</t>
  </si>
  <si>
    <t>MUS-1d</t>
  </si>
  <si>
    <t>NAP-11-2B</t>
  </si>
  <si>
    <t>NAP-11-2A</t>
  </si>
  <si>
    <t>NAP-1-1(1)</t>
  </si>
  <si>
    <t>NAP-13-5</t>
  </si>
  <si>
    <t>WOOD-10C-2*</t>
  </si>
  <si>
    <t>Calcareous Siliceous Mudstone</t>
  </si>
  <si>
    <t>Opal-CT</t>
  </si>
  <si>
    <t>AUG-4C-13*</t>
  </si>
  <si>
    <t>GAT-4-1B</t>
  </si>
  <si>
    <t>AUG-6C-9</t>
  </si>
  <si>
    <t>GAV-12B-6</t>
  </si>
  <si>
    <t>AUG-7B-11</t>
  </si>
  <si>
    <t>AUG-7B-12</t>
  </si>
  <si>
    <t>AUG-7B-15</t>
  </si>
  <si>
    <t>AUG-7B-6</t>
  </si>
  <si>
    <t>GAV-17-12</t>
  </si>
  <si>
    <t>AUG-6B-15</t>
  </si>
  <si>
    <t>GAV-17-11</t>
  </si>
  <si>
    <t>AUG-6B-16</t>
  </si>
  <si>
    <t>AUG-6B-12</t>
  </si>
  <si>
    <t>AUG-6B-14A</t>
  </si>
  <si>
    <t>CAP-6-7</t>
  </si>
  <si>
    <t>GAV-12B-2</t>
  </si>
  <si>
    <t>REF-6-6 (1)</t>
  </si>
  <si>
    <t>GAV-19-6</t>
  </si>
  <si>
    <t>CAP-6-9</t>
  </si>
  <si>
    <t>REF-6-3</t>
  </si>
  <si>
    <t>REF-6-4</t>
  </si>
  <si>
    <t>CAP-3-4</t>
  </si>
  <si>
    <t>CAP-6-11</t>
  </si>
  <si>
    <t>NAP-10-8</t>
  </si>
  <si>
    <t>CAP-6-1</t>
  </si>
  <si>
    <t>REF-6-11</t>
  </si>
  <si>
    <t>CAP-6-2</t>
  </si>
  <si>
    <t>CAP-6-5B</t>
  </si>
  <si>
    <t>REF-6-7 (1)</t>
  </si>
  <si>
    <t>Porcelanite</t>
  </si>
  <si>
    <t>CAP-10-1</t>
  </si>
  <si>
    <t>CAP-10-3A</t>
  </si>
  <si>
    <t>CAP-6-10</t>
  </si>
  <si>
    <t>CAP-6-4</t>
  </si>
  <si>
    <t>Organic Shale</t>
  </si>
  <si>
    <t>CAP-10-4</t>
  </si>
  <si>
    <t>NAP-10-2</t>
  </si>
  <si>
    <t>NAP-10-6</t>
  </si>
  <si>
    <t>NAP-11-5</t>
  </si>
  <si>
    <t>NAP-12-5</t>
  </si>
  <si>
    <t>NAP-13-1</t>
  </si>
  <si>
    <t>NAP-12-6</t>
  </si>
  <si>
    <t>AUG-6B-14B</t>
  </si>
  <si>
    <t>CAP-10-3B</t>
  </si>
  <si>
    <t>CAP-3-3</t>
  </si>
  <si>
    <t>CAP-6-5A</t>
  </si>
  <si>
    <t>GAT-4-1A</t>
  </si>
  <si>
    <t>GAV-17-7</t>
  </si>
  <si>
    <t>GAV-17-9</t>
  </si>
  <si>
    <t>NAP-11-3</t>
  </si>
  <si>
    <t>AUG-4C-17</t>
  </si>
  <si>
    <t>AUG-4C-24</t>
  </si>
  <si>
    <t>AUG-4C-25</t>
  </si>
  <si>
    <t>GAV-13A-31(1)</t>
  </si>
  <si>
    <t>GAV-12B-4</t>
  </si>
  <si>
    <t>CAP-10-5</t>
  </si>
  <si>
    <t>Chert</t>
  </si>
  <si>
    <t>AUG-4C-15A</t>
  </si>
  <si>
    <t>AUG-8B-1</t>
  </si>
  <si>
    <t>BIX-6-6</t>
  </si>
  <si>
    <t>BIX-6B-4</t>
  </si>
  <si>
    <t>BIX-6B-7</t>
  </si>
  <si>
    <t>COY-2-4</t>
  </si>
  <si>
    <t>DAM-6-4</t>
  </si>
  <si>
    <t>DAM-7R-6</t>
  </si>
  <si>
    <t>DAM-8C-8A</t>
  </si>
  <si>
    <t>GAT-2B-4</t>
  </si>
  <si>
    <t>GAT-3A-1</t>
  </si>
  <si>
    <t>GAV-12B-9</t>
  </si>
  <si>
    <t>NAP-11-1</t>
  </si>
  <si>
    <t>WOOD-10R-5</t>
  </si>
  <si>
    <t>AUG-4C-15B</t>
  </si>
  <si>
    <t>CT-BC1</t>
  </si>
  <si>
    <t>CT-BC-2</t>
  </si>
  <si>
    <t>G90-1-Fc</t>
  </si>
  <si>
    <t>G91-3b</t>
  </si>
  <si>
    <t>G91-3c</t>
  </si>
  <si>
    <t>JMEC-c</t>
  </si>
  <si>
    <t>NS-3p</t>
  </si>
  <si>
    <t>AUG-4C-11*</t>
  </si>
  <si>
    <t>AUG-6C-10A</t>
  </si>
  <si>
    <t>41744.33Z</t>
  </si>
  <si>
    <t>41744.38M</t>
  </si>
  <si>
    <t>AUG-4C-14*</t>
  </si>
  <si>
    <t>4I744.39B</t>
  </si>
  <si>
    <t>41744.33X</t>
  </si>
  <si>
    <t>AUG-5C-6</t>
  </si>
  <si>
    <t>GAT-4-5</t>
  </si>
  <si>
    <t>Organic Phosphatic Shale</t>
  </si>
  <si>
    <t>GAV-13A-20B</t>
  </si>
  <si>
    <t>ELW-2-2</t>
  </si>
  <si>
    <t>ELW-1-5</t>
  </si>
  <si>
    <t>NAP-1-5</t>
  </si>
  <si>
    <t>NAP-13-3</t>
  </si>
  <si>
    <t>AUG-7B-17</t>
  </si>
  <si>
    <t>ELW-1-8</t>
  </si>
  <si>
    <t>CAP-6R-3</t>
  </si>
  <si>
    <t>NAP-10-5B</t>
  </si>
  <si>
    <t>AUG-7B-16</t>
  </si>
  <si>
    <t>AUG-7B-5</t>
  </si>
  <si>
    <t>DAM-7D-5</t>
  </si>
  <si>
    <t>DAM-7D-4</t>
  </si>
  <si>
    <t>CAP-2-2</t>
  </si>
  <si>
    <t>CAP-6-8</t>
  </si>
  <si>
    <t>GAT-5-3</t>
  </si>
  <si>
    <t>GAT-5-5</t>
  </si>
  <si>
    <t>AUG-7B-4</t>
  </si>
  <si>
    <t>DAM-8C-8C</t>
  </si>
  <si>
    <t>AUG-6C-11</t>
  </si>
  <si>
    <t>CAP-10-2</t>
  </si>
  <si>
    <t>GAT-2B-2</t>
  </si>
  <si>
    <t>GAT-3A-2</t>
  </si>
  <si>
    <t>AUG-7B-14 (2)</t>
  </si>
  <si>
    <t>CAP-3-1</t>
  </si>
  <si>
    <t>GAV-12-3</t>
  </si>
  <si>
    <t>GAV-13A-20A</t>
  </si>
  <si>
    <t>DAM-8C-7A</t>
  </si>
  <si>
    <t>GAV-13A-28</t>
  </si>
  <si>
    <t>GAV-12B-11</t>
  </si>
  <si>
    <t>GAV-12B-3</t>
  </si>
  <si>
    <t>GAV-13A-27A</t>
  </si>
  <si>
    <t>GAV-13A-27B</t>
  </si>
  <si>
    <t>GAV-13A-29</t>
  </si>
  <si>
    <t>NAP-10-7</t>
  </si>
  <si>
    <t>GAV-13A-32A</t>
  </si>
  <si>
    <t>GAV-13A-32C</t>
  </si>
  <si>
    <t>NAP-10-11</t>
  </si>
  <si>
    <t>CAP-6-12</t>
  </si>
  <si>
    <t>NAP-10-3A</t>
  </si>
  <si>
    <t>NAP-10-4</t>
  </si>
  <si>
    <t>NAP-10-3B</t>
  </si>
  <si>
    <t>AUG-7B-14 (1)</t>
  </si>
  <si>
    <t>AUG-8B-3</t>
  </si>
  <si>
    <t>BIX-8-5</t>
  </si>
  <si>
    <t>BIX-8-7</t>
  </si>
  <si>
    <t>BUL-4-18</t>
  </si>
  <si>
    <t>CAP-2-1</t>
  </si>
  <si>
    <t>COY-2-2</t>
  </si>
  <si>
    <t>COY-2-3</t>
  </si>
  <si>
    <t>COY-2-6</t>
  </si>
  <si>
    <t>COY-2-7</t>
  </si>
  <si>
    <t>DAM-5B-1</t>
  </si>
  <si>
    <t>DAM-5B-6</t>
  </si>
  <si>
    <t>DAM-7D-3</t>
  </si>
  <si>
    <t>DAM-8C-7C</t>
  </si>
  <si>
    <t>DAM-8C-8D</t>
  </si>
  <si>
    <t>ELW-2-4</t>
  </si>
  <si>
    <t>GAT-2-4</t>
  </si>
  <si>
    <t>GAT-5-2</t>
  </si>
  <si>
    <t>GAV-10-3</t>
  </si>
  <si>
    <t>GAV-17-10</t>
  </si>
  <si>
    <t>NAP-10-5A</t>
  </si>
  <si>
    <t>NAP-13-2</t>
  </si>
  <si>
    <t>NAP-1-4</t>
  </si>
  <si>
    <t>REF-6-10</t>
  </si>
  <si>
    <t>WOOD-10-4B</t>
  </si>
  <si>
    <t>WOOD-10B-1</t>
  </si>
  <si>
    <t>WOOD-9-3</t>
  </si>
  <si>
    <t>AUG-4C-19</t>
  </si>
  <si>
    <t>AUG-4C-20</t>
  </si>
  <si>
    <t>AUG-4C-21</t>
  </si>
  <si>
    <t>AUG-4C-27</t>
  </si>
  <si>
    <t>AUG-4C-28</t>
  </si>
  <si>
    <t>GAT-6-2</t>
  </si>
  <si>
    <t>MUS-1p</t>
  </si>
  <si>
    <t>41744.38P</t>
  </si>
  <si>
    <t>Siliceous Dolostone</t>
  </si>
  <si>
    <t>REF-6-5</t>
  </si>
  <si>
    <t>AUG-4C-26</t>
  </si>
  <si>
    <t>MUS-3d</t>
  </si>
  <si>
    <t>NAP-1-7</t>
  </si>
  <si>
    <t>Siliceous Mudstone</t>
  </si>
  <si>
    <t>DAM-7D-7</t>
  </si>
  <si>
    <t>DAM-8C-4A</t>
  </si>
  <si>
    <t>DAM-9B-1</t>
  </si>
  <si>
    <t>BIX-10-11B (1)</t>
  </si>
  <si>
    <t>DAM-8B-3</t>
  </si>
  <si>
    <t>DAM-8B-4</t>
  </si>
  <si>
    <t>WOOD-10C-1</t>
  </si>
  <si>
    <t>GAT-1-6</t>
  </si>
  <si>
    <t>GAT-1B-1</t>
  </si>
  <si>
    <t>GAV-12-4</t>
  </si>
  <si>
    <t>GAT-1-5A</t>
  </si>
  <si>
    <t>GAT-1B-2</t>
  </si>
  <si>
    <t>WOOD-10-7</t>
  </si>
  <si>
    <t>GAT-1-5B</t>
  </si>
  <si>
    <t>GAT-20-4</t>
  </si>
  <si>
    <t>GAV-12B-8</t>
  </si>
  <si>
    <t>WOOD-10-4A</t>
  </si>
  <si>
    <t>WOOD-10-5</t>
  </si>
  <si>
    <t>AUG-8B-2</t>
  </si>
  <si>
    <t>BIX-10-5</t>
  </si>
  <si>
    <t>BIX-9-1</t>
  </si>
  <si>
    <t>GAV-12B-1</t>
  </si>
  <si>
    <t>WOOD-10-1</t>
  </si>
  <si>
    <t>BUL-4-19</t>
  </si>
  <si>
    <t>GAV-12-2</t>
  </si>
  <si>
    <t>GAV-13-2</t>
  </si>
  <si>
    <t>GAV-13-3</t>
  </si>
  <si>
    <t>GAV-12B-5</t>
  </si>
  <si>
    <t>GAV-13A-23</t>
  </si>
  <si>
    <t>GAV-13A-33</t>
  </si>
  <si>
    <t>NAP-13-4</t>
  </si>
  <si>
    <t>BUL-4-22</t>
  </si>
  <si>
    <t>GAV-12B-10</t>
  </si>
  <si>
    <t>GAV-13A-30</t>
  </si>
  <si>
    <t>BUL-5-1</t>
  </si>
  <si>
    <t>BIX-10-3B</t>
  </si>
  <si>
    <t>CAP-6R-8</t>
  </si>
  <si>
    <t>AUG-8B-4</t>
  </si>
  <si>
    <t>AUG-8C-2</t>
  </si>
  <si>
    <t>BIX-10-11D (1)</t>
  </si>
  <si>
    <t>BIX-10-3A (1)</t>
  </si>
  <si>
    <t>BIX-10-7</t>
  </si>
  <si>
    <t>BIX-8-8</t>
  </si>
  <si>
    <t>BUL-4-23</t>
  </si>
  <si>
    <t>CAP-11-1</t>
  </si>
  <si>
    <t>CAP-11-2A</t>
  </si>
  <si>
    <t>CAP-11-2B</t>
  </si>
  <si>
    <t>CAP-11-3</t>
  </si>
  <si>
    <t>CAP-3-2</t>
  </si>
  <si>
    <t>COY-2-5</t>
  </si>
  <si>
    <t>DAM-7D-6</t>
  </si>
  <si>
    <t>DAM-8C-4B</t>
  </si>
  <si>
    <t>GAT-2-6</t>
  </si>
  <si>
    <t>GAT-2-9</t>
  </si>
  <si>
    <t>GAT-2B-3</t>
  </si>
  <si>
    <t>GAT-2B-5</t>
  </si>
  <si>
    <t>GAT-3-3</t>
  </si>
  <si>
    <t>NAP-1-2</t>
  </si>
  <si>
    <t>NAP-1-3</t>
  </si>
  <si>
    <t>NAP-1-8</t>
  </si>
  <si>
    <t>WOOD-10-2</t>
  </si>
  <si>
    <t>WOOD-10-6</t>
  </si>
  <si>
    <t>WOOD-11-1</t>
  </si>
  <si>
    <t>DAM-7A-8</t>
  </si>
  <si>
    <t>Quartz</t>
  </si>
  <si>
    <t>DAM-7D-1</t>
  </si>
  <si>
    <t>WOOD-9-8</t>
  </si>
  <si>
    <t>BLK-7A-9</t>
  </si>
  <si>
    <t>BLK-5-2 (1)</t>
  </si>
  <si>
    <t>WOOD-3-3</t>
  </si>
  <si>
    <t>WOOD-4-10</t>
  </si>
  <si>
    <t>DAM-6B-8</t>
  </si>
  <si>
    <t>WOOD-4-6</t>
  </si>
  <si>
    <t>GAV-10-9</t>
  </si>
  <si>
    <t>WOOD-4-2E</t>
  </si>
  <si>
    <t>WOOD-4-4</t>
  </si>
  <si>
    <t>WOOD-4-3</t>
  </si>
  <si>
    <t>GAV-10-1</t>
  </si>
  <si>
    <t>GAT-5-6</t>
  </si>
  <si>
    <t>BIX-8-4*</t>
  </si>
  <si>
    <t>DAM-7A-7B</t>
  </si>
  <si>
    <t>GAT-4-4</t>
  </si>
  <si>
    <t>GAT-4-6A</t>
  </si>
  <si>
    <t>GAT-4-6B</t>
  </si>
  <si>
    <t>GAT-5-4</t>
  </si>
  <si>
    <t>GAV-10-7</t>
  </si>
  <si>
    <t>WOOD-4-2A</t>
  </si>
  <si>
    <t>441-A1</t>
  </si>
  <si>
    <t>BIX-6-5*</t>
  </si>
  <si>
    <t>BIX-6B-13*</t>
  </si>
  <si>
    <t>WOOD-2B-4*</t>
  </si>
  <si>
    <t>DAM-5A-8*</t>
  </si>
  <si>
    <t>HWY1-100</t>
  </si>
  <si>
    <t>LH90-06</t>
  </si>
  <si>
    <t>MS90-25</t>
  </si>
  <si>
    <t>MUS-3c</t>
  </si>
  <si>
    <t>MUS90-33</t>
  </si>
  <si>
    <t>NS</t>
  </si>
  <si>
    <t>NS-3c</t>
  </si>
  <si>
    <t>Chert with scattered dolomite</t>
  </si>
  <si>
    <t>DAM-7D-2*</t>
  </si>
  <si>
    <t>BIX-6B-6*</t>
  </si>
  <si>
    <t>WOOD-3-2*</t>
  </si>
  <si>
    <t>DAM-5A-6*</t>
  </si>
  <si>
    <t>BIX-6-4*</t>
  </si>
  <si>
    <t>WOOD-4-5</t>
  </si>
  <si>
    <t>DAM-5A-5*</t>
  </si>
  <si>
    <t>GAT-4-3</t>
  </si>
  <si>
    <t>Laminated chert and dolomite</t>
  </si>
  <si>
    <t>Laminated chert and shale</t>
  </si>
  <si>
    <t>WOOD-9-7*</t>
  </si>
  <si>
    <t>WOOD-8-4</t>
  </si>
  <si>
    <t>WOOD-5-3</t>
  </si>
  <si>
    <t>WOOD-9-9</t>
  </si>
  <si>
    <t>BIX-3-3</t>
  </si>
  <si>
    <t>WOOD-2B-6</t>
  </si>
  <si>
    <t>WOOD-2B-5</t>
  </si>
  <si>
    <t>BLK-7A-14B</t>
  </si>
  <si>
    <t>BLK-7A-14D</t>
  </si>
  <si>
    <t>WOOD-7-4</t>
  </si>
  <si>
    <t>WOOD-8-2</t>
  </si>
  <si>
    <t>WOOD-9R-9*</t>
  </si>
  <si>
    <t>DAM-7A-7A</t>
  </si>
  <si>
    <t>DAM-7D-9</t>
  </si>
  <si>
    <t>WOOD-3-4</t>
  </si>
  <si>
    <t>WOOD-5-4</t>
  </si>
  <si>
    <t>DAM-6B-2</t>
  </si>
  <si>
    <t>BLK-7A-11</t>
  </si>
  <si>
    <t>BLK-7A-12</t>
  </si>
  <si>
    <t>BLK-7A-13</t>
  </si>
  <si>
    <t>BIX-7-7</t>
  </si>
  <si>
    <t>WOOD-10R-7</t>
  </si>
  <si>
    <t>BIX-7-6B</t>
  </si>
  <si>
    <t>BIX-7-8A</t>
  </si>
  <si>
    <t>DAM-8C-5</t>
  </si>
  <si>
    <t>BLK-6B-2</t>
  </si>
  <si>
    <t>WOOD-11B-2</t>
  </si>
  <si>
    <t>DAM-8C-3</t>
  </si>
  <si>
    <t>DAM-8C-6</t>
  </si>
  <si>
    <t>DAM-8C-1A</t>
  </si>
  <si>
    <t>DAM-8C-2A</t>
  </si>
  <si>
    <t>BIX-10-9</t>
  </si>
  <si>
    <t>WOOD-11-3</t>
  </si>
  <si>
    <t>WOOD-11-4</t>
  </si>
  <si>
    <t>WOOD-11B-1</t>
  </si>
  <si>
    <t>BIX-6B-2</t>
  </si>
  <si>
    <t>BIX-6B-3</t>
  </si>
  <si>
    <t>BIX-7-4</t>
  </si>
  <si>
    <t>BIX-7-8B</t>
  </si>
  <si>
    <t>BLK-6B-4</t>
  </si>
  <si>
    <t>BLK-7A-10A</t>
  </si>
  <si>
    <t>BLK-7A-10C</t>
  </si>
  <si>
    <t>BLK-7A-15</t>
  </si>
  <si>
    <t>BLK-7A-3</t>
  </si>
  <si>
    <t>DAM-5A-7</t>
  </si>
  <si>
    <t>DAM-8C-1B</t>
  </si>
  <si>
    <t>DAM-8C-2B</t>
  </si>
  <si>
    <t>Count</t>
  </si>
  <si>
    <t>i/n+1</t>
  </si>
  <si>
    <t>Chert UCS</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</si>
  <si>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</si>
  <si>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</si>
  <si>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</si>
  <si>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</si>
  <si>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</si>
  <si>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</si>
  <si>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</si>
  <si>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</si>
  <si>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</si>
  <si>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</si>
  <si>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</si>
  <si>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</si>
  <si>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</si>
  <si>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</si>
  <si>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</si>
  <si>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</si>
  <si>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</si>
  <si>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</si>
  <si>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</si>
  <si>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</si>
  <si>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</si>
  <si>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</si>
  <si>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</si>
  <si>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</si>
  <si>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</si>
  <si>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</si>
  <si>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</si>
  <si>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Number of Obs</t>
  </si>
  <si>
    <t>Max Y</t>
  </si>
  <si>
    <t>Min Y</t>
  </si>
  <si>
    <t>St Dev</t>
  </si>
  <si>
    <t>X</t>
  </si>
  <si>
    <t>Y</t>
  </si>
  <si>
    <t>Q3</t>
  </si>
  <si>
    <t>Nup</t>
  </si>
  <si>
    <t>Med</t>
  </si>
  <si>
    <t>Std.Dev:</t>
  </si>
  <si>
    <t>95% +/-</t>
  </si>
  <si>
    <t>Count:</t>
  </si>
  <si>
    <t>Young's M:</t>
  </si>
  <si>
    <t>Nlow</t>
  </si>
  <si>
    <t>UpAdj</t>
  </si>
  <si>
    <t>LowAdj</t>
  </si>
  <si>
    <t>Outlier 1</t>
  </si>
  <si>
    <t>Outlier 2</t>
  </si>
  <si>
    <t>Mean 95% CI</t>
  </si>
  <si>
    <t>Cal_Sil_Mud</t>
  </si>
  <si>
    <t>Normal Distribution for a Mean of d3 and SD of e3</t>
  </si>
  <si>
    <t>StDEV</t>
  </si>
  <si>
    <t>NormCumDist</t>
  </si>
  <si>
    <t>Theory Length</t>
  </si>
  <si>
    <t>Min</t>
  </si>
  <si>
    <t>Max</t>
  </si>
  <si>
    <t>The ternary plot is designed to plot three variables that sum to a constant.</t>
  </si>
  <si>
    <t>Enter the names of your three variables below.</t>
  </si>
  <si>
    <t>Name of first variable</t>
  </si>
  <si>
    <t>Name of second variable</t>
  </si>
  <si>
    <t>Name of third variable</t>
  </si>
  <si>
    <t>BioSi</t>
  </si>
  <si>
    <t>BioCarb</t>
  </si>
  <si>
    <t>Detritus</t>
  </si>
  <si>
    <t>For this plot, the three variables must be normalized to sum to 100.</t>
  </si>
  <si>
    <t xml:space="preserve">Enter variable values and info in the columns below. </t>
  </si>
  <si>
    <t>Then plot the calculated Cartesian x, y coordinates on the ternary diagram.</t>
  </si>
  <si>
    <t>Point No</t>
  </si>
  <si>
    <t>BioCar</t>
  </si>
  <si>
    <t>Porcelanite Ternary plot</t>
  </si>
  <si>
    <t>Dolostone Ternary plot</t>
  </si>
  <si>
    <t>Chert Ternary plot</t>
  </si>
  <si>
    <t>Calcareous-Siliceous Mudstone Ternary plot</t>
  </si>
  <si>
    <t>Lower Left</t>
  </si>
  <si>
    <t>Lower Right</t>
  </si>
  <si>
    <t>Top</t>
  </si>
  <si>
    <t>Diatomaceous Mudstone Ternary plot</t>
  </si>
  <si>
    <t>Siliceous Mudstone Ternary plot</t>
  </si>
  <si>
    <t>Organic Shale Ternary plot</t>
  </si>
  <si>
    <t>All Monterey Data Ternary plot</t>
  </si>
  <si>
    <t>Dataset References:</t>
  </si>
  <si>
    <t>Isaacs, C.M., 1980, Diagenesis in the Monterey Formation examined laterally along the coast near Santa Barbara, California: Stanford University, Ph.D. dissertation, 329 p.</t>
  </si>
  <si>
    <t>Compton, J.S., 1991, Porosity reduction and burial history of siliceous rocks from the Monterey and Sisquoc Formations, Point Pedernales area, California: Geological Society of America Bulletin, v. 103, p. 625-636.</t>
  </si>
  <si>
    <t>Compton, 1991</t>
  </si>
  <si>
    <t>Dunham, J.B., and Cotton, M.L., 1990, Lithology of the Monterey Formation in the Western Santa Maria Valley Field, Santa Maria Basin, California: SEPM Core Workshop v. 14, p. 203-243.</t>
  </si>
  <si>
    <t>Dunham and Cotton, 1990</t>
  </si>
  <si>
    <t>Isaacs, 1980</t>
  </si>
  <si>
    <t>Dunham and Blake, 1987</t>
  </si>
  <si>
    <t>Dunham, J.B., and Blake, G.H., 1987, Guide to coastal outcrops of the Monterey Formation of Western Santa Barbara County, California: Pacific Section, Soc. Econ. Paleontologists and Mineralogists, Book 53, p. 1-36.</t>
  </si>
  <si>
    <t>Behl and Garrsion, 1994</t>
  </si>
  <si>
    <t xml:space="preserve">The x,y values are automatically calculated from the composition data entered below. If you have more than 500 points, be sure to copy formulas for x and y </t>
  </si>
  <si>
    <t>down to the bottom row of data in columns F, G, and H.</t>
  </si>
  <si>
    <r>
      <t xml:space="preserve">Behl, R. J., and Garrison, R. E., 1994, The origin of chert in the Monterey Formation of California (USA), </t>
    </r>
    <r>
      <rPr>
        <i/>
        <sz val="12"/>
        <color theme="1"/>
        <rFont val="Calibri"/>
        <family val="2"/>
        <scheme val="minor"/>
      </rPr>
      <t>in</t>
    </r>
    <r>
      <rPr>
        <sz val="12"/>
        <color theme="1"/>
        <rFont val="Calibri"/>
        <family val="2"/>
        <scheme val="minor"/>
      </rPr>
      <t xml:space="preserve"> Iijima, A., Abed, A., and Garrison, R., eds., Siliceous, phosphatic and glauconitic sediments of the Tertiary and Mesozoic: Utrecht, International Geological Congress Proceedings, Part C: p. 101–132.</t>
    </r>
  </si>
  <si>
    <t>ADDITIONAL DETAILS ON DATA AND METHODS: Dunham, J.B., Influence of original sediment composition on the mechanical properties of rocks in the Monterey Formation of the Santa Maria basin, Santa Barbara County, California.</t>
  </si>
  <si>
    <t>Cal-Sil Mudstone</t>
  </si>
  <si>
    <t>Peru Data</t>
  </si>
  <si>
    <t>897-1 Well</t>
  </si>
  <si>
    <t>Well 252-1</t>
  </si>
  <si>
    <t>Well_296-1</t>
  </si>
  <si>
    <t>Well_Mac1a</t>
  </si>
  <si>
    <t>Well_Mac1b</t>
  </si>
  <si>
    <t>All Data</t>
  </si>
  <si>
    <t>Bulk Den.</t>
  </si>
  <si>
    <t>Depth Feet</t>
  </si>
  <si>
    <t>Density</t>
  </si>
  <si>
    <t>Depth_Ft</t>
  </si>
  <si>
    <t>Depth_ft</t>
  </si>
  <si>
    <t>Depth ft</t>
  </si>
  <si>
    <t>Source</t>
  </si>
  <si>
    <t>Peru</t>
  </si>
  <si>
    <t>897-1</t>
  </si>
  <si>
    <t>Meters Scale</t>
  </si>
  <si>
    <t>Porosity Scale</t>
  </si>
  <si>
    <t>Anchor</t>
  </si>
  <si>
    <t>Feet</t>
  </si>
  <si>
    <t>Meters</t>
  </si>
  <si>
    <t>Porosity</t>
  </si>
  <si>
    <t>Reference                              Code</t>
  </si>
  <si>
    <t>Source: Tabulated Number  or Digitized Graph</t>
  </si>
  <si>
    <t>Complete Reference</t>
  </si>
  <si>
    <t>Tabulated Number</t>
  </si>
  <si>
    <t>Compton, J.S., 1991, Porosity reduction and burial history of siliceous rocks from the Monterey and Sisquoc Formations, Point Pedernales area, California: Geological Society of America Bulletin, v. 103, p. 625-636,</t>
  </si>
  <si>
    <t>Digitized Graph Fig. 5</t>
  </si>
  <si>
    <t>Behl and Garrison, 1994</t>
  </si>
  <si>
    <t>Behl, R. J., and Garrison, R. E., 1994, The origin of chert in the Monterey Formation of California (USA), in Iijima, A., Abed, A., and Garrison, R., eds., Siliceous, phosphatic and glauconitic sediments of the Tertiary and Mesozoic: Utrecht, International Geological Congress Proceedings, Part C: p. 101–132.</t>
  </si>
  <si>
    <t>Chert Porosity</t>
  </si>
  <si>
    <t xml:space="preserve">Porosity Mean: </t>
  </si>
  <si>
    <t>Siliceous Mudstone Porosity</t>
  </si>
  <si>
    <t>The ternary plot is designed to plot three variables that sum to a constant 100%</t>
  </si>
  <si>
    <t>Sample</t>
  </si>
  <si>
    <t>Reference</t>
  </si>
  <si>
    <t>Chert Data Summary</t>
  </si>
  <si>
    <t>Porcelanite Porosity</t>
  </si>
  <si>
    <t>Porcelanite Data Summary</t>
  </si>
  <si>
    <t>Calcareous-Siliceous Mudstone Data Summary</t>
  </si>
  <si>
    <t>Cal-Sil Porosity</t>
  </si>
  <si>
    <t>Siliceous Mudstone Data Summary</t>
  </si>
  <si>
    <t>Sil-Mud Porosity</t>
  </si>
  <si>
    <t>Organic Shale Data Summary</t>
  </si>
  <si>
    <t>Org.Sh. Porosity</t>
  </si>
  <si>
    <t>Tot.Org. Carbon %</t>
  </si>
  <si>
    <t>Mean TOC</t>
  </si>
  <si>
    <t>Min TOC</t>
  </si>
  <si>
    <t>Max TOC</t>
  </si>
  <si>
    <t>Data Type</t>
  </si>
  <si>
    <t>Mean Si</t>
  </si>
  <si>
    <t>Mean Carb</t>
  </si>
  <si>
    <t>Mean Det</t>
  </si>
  <si>
    <t>Org. Carbon %</t>
  </si>
  <si>
    <t>Por Count</t>
  </si>
  <si>
    <t>Por Mean</t>
  </si>
  <si>
    <t>BioCa</t>
  </si>
  <si>
    <t>St.Dev</t>
  </si>
  <si>
    <t xml:space="preserve">95% Conf. Int. </t>
  </si>
  <si>
    <t>Celite</t>
  </si>
  <si>
    <t>Celite_513</t>
  </si>
  <si>
    <t>Celite_503</t>
  </si>
  <si>
    <t>Celite_545</t>
  </si>
  <si>
    <t>Natural</t>
  </si>
  <si>
    <t>LC</t>
  </si>
  <si>
    <t>C</t>
  </si>
  <si>
    <t>FC</t>
  </si>
  <si>
    <t>LompocCA</t>
  </si>
  <si>
    <t>Total Number of Points:</t>
  </si>
  <si>
    <t>Above graph is oriented to put depth on the y axis, however, the better use of the curve is to estimate porosity change for</t>
  </si>
  <si>
    <t xml:space="preserve">any depth below the sea floor by setting the independent variable as depth below sea floor, and the dependent variable </t>
  </si>
  <si>
    <t>as porosity percent. The graph below has this format.</t>
  </si>
  <si>
    <t>Porosity based on 2.65 grain density</t>
  </si>
  <si>
    <r>
      <rPr>
        <b/>
        <sz val="12"/>
        <color theme="1"/>
        <rFont val="Calibri"/>
        <family val="2"/>
        <scheme val="minor"/>
      </rPr>
      <t>Worksheet Tab 1)</t>
    </r>
    <r>
      <rPr>
        <sz val="12"/>
        <color theme="1"/>
        <rFont val="Calibri"/>
        <family val="2"/>
        <scheme val="minor"/>
      </rPr>
      <t>, Explanation: The spreadsheets on Tabs 2 through 12 present the raw data that were used to make statistical graphs including Ternary Plots showing rock-composition data and also Box Plots that show porosity distributions within individual rock types.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r>
  </si>
  <si>
    <r>
      <rPr>
        <b/>
        <sz val="12"/>
        <color theme="1"/>
        <rFont val="Calibri"/>
        <family val="2"/>
        <scheme val="minor"/>
      </rPr>
      <t>Worksheet Tab  2</t>
    </r>
    <r>
      <rPr>
        <sz val="12"/>
        <color theme="1"/>
        <rFont val="Calibri"/>
        <family val="2"/>
        <scheme val="minor"/>
      </rPr>
      <t>) References for each data point presented on on all graphs. Column A "Code" is a short name, while Column B "Reference" lists the complete information for each reference.</t>
    </r>
  </si>
  <si>
    <r>
      <rPr>
        <b/>
        <sz val="12"/>
        <color theme="1"/>
        <rFont val="Calibri"/>
        <family val="2"/>
        <scheme val="minor"/>
      </rPr>
      <t>Worksheet Tab  3</t>
    </r>
    <r>
      <rPr>
        <sz val="12"/>
        <color theme="1"/>
        <rFont val="Calibri"/>
        <family val="2"/>
        <scheme val="minor"/>
      </rPr>
      <t>) Porosity_Comp_Data records porosity and sediment-composition data for Monterey Samples reported by authors on the list of the Database References. All samples have composition data, but not all have porosity data.</t>
    </r>
  </si>
  <si>
    <r>
      <rPr>
        <b/>
        <sz val="12"/>
        <color theme="1"/>
        <rFont val="Calibri"/>
        <family val="2"/>
        <scheme val="minor"/>
      </rPr>
      <t>Worksheet Tab  4)</t>
    </r>
    <r>
      <rPr>
        <sz val="12"/>
        <color theme="1"/>
        <rFont val="Calibri"/>
        <family val="2"/>
        <scheme val="minor"/>
      </rPr>
      <t xml:space="preserve"> All_Data_Tern shows the raw data used to make a Ternary Plot showing proportions of biogenic silica, biogenic carbonate and terrigenous detritus for all samples on Tab 2.</t>
    </r>
  </si>
  <si>
    <r>
      <rPr>
        <b/>
        <sz val="12"/>
        <color theme="1"/>
        <rFont val="Calibri"/>
        <family val="2"/>
        <scheme val="minor"/>
      </rPr>
      <t>Worksheet Tab  5</t>
    </r>
    <r>
      <rPr>
        <sz val="12"/>
        <color theme="1"/>
        <rFont val="Calibri"/>
        <family val="2"/>
        <scheme val="minor"/>
      </rPr>
      <t>) Chert_Tern shows the raw data used to make a Ternary Plot showing proportions components for all samples that were identified by field geologists as Chert.</t>
    </r>
  </si>
  <si>
    <r>
      <rPr>
        <b/>
        <sz val="12"/>
        <color theme="1"/>
        <rFont val="Calibri"/>
        <family val="2"/>
        <scheme val="minor"/>
      </rPr>
      <t>Worksheet Tab  6</t>
    </r>
    <r>
      <rPr>
        <sz val="12"/>
        <color theme="1"/>
        <rFont val="Calibri"/>
        <family val="2"/>
        <scheme val="minor"/>
      </rPr>
      <t>) Dolo_Tern shows the raw data used to make a Ternary Plot showing proportions components for all samples that were identified by field geologists as Dolostone.</t>
    </r>
  </si>
  <si>
    <r>
      <rPr>
        <b/>
        <sz val="12"/>
        <color theme="1"/>
        <rFont val="Calibri"/>
        <family val="2"/>
        <scheme val="minor"/>
      </rPr>
      <t>Worksheet Tab  7</t>
    </r>
    <r>
      <rPr>
        <sz val="12"/>
        <color theme="1"/>
        <rFont val="Calibri"/>
        <family val="2"/>
        <scheme val="minor"/>
      </rPr>
      <t>) Porc_Tern shows the raw data used to make a Ternary Plot showing proportions components for all samples that were identified by field geologists as Porcelanite.</t>
    </r>
  </si>
  <si>
    <r>
      <rPr>
        <b/>
        <sz val="12"/>
        <color theme="1"/>
        <rFont val="Calibri"/>
        <family val="2"/>
        <scheme val="minor"/>
      </rPr>
      <t>Worksheet Tab  8)</t>
    </r>
    <r>
      <rPr>
        <sz val="12"/>
        <color theme="1"/>
        <rFont val="Calibri"/>
        <family val="2"/>
        <scheme val="minor"/>
      </rPr>
      <t xml:space="preserve"> SilMud_Tern shows the raw data used to make a Ternary Plot showing proportions components for all samples that were identified by field geologists as Siliceous Mudstone.</t>
    </r>
  </si>
  <si>
    <r>
      <rPr>
        <b/>
        <sz val="12"/>
        <color theme="1"/>
        <rFont val="Calibri"/>
        <family val="2"/>
        <scheme val="minor"/>
      </rPr>
      <t>Worksheet Tab  9)</t>
    </r>
    <r>
      <rPr>
        <sz val="12"/>
        <color theme="1"/>
        <rFont val="Calibri"/>
        <family val="2"/>
        <scheme val="minor"/>
      </rPr>
      <t xml:space="preserve"> Cal_Sil_Mud_Tern shows the raw data used to make a Ternary Plot showing proportions components for all samples that were identified by field geologists as Calcareous-Siliceous Mudstone.</t>
    </r>
  </si>
  <si>
    <r>
      <rPr>
        <b/>
        <sz val="12"/>
        <color theme="1"/>
        <rFont val="Calibri"/>
        <family val="2"/>
        <scheme val="minor"/>
      </rPr>
      <t>Worksheet Tab  10)</t>
    </r>
    <r>
      <rPr>
        <sz val="12"/>
        <color theme="1"/>
        <rFont val="Calibri"/>
        <family val="2"/>
        <scheme val="minor"/>
      </rPr>
      <t xml:space="preserve"> OrgSh_Tern shows the raw data used to make a Ternary Plot showing proportions components for all samples that were identified by field geologists as Organic Shale.</t>
    </r>
  </si>
  <si>
    <r>
      <rPr>
        <b/>
        <sz val="12"/>
        <color theme="1"/>
        <rFont val="Calibri"/>
        <family val="2"/>
        <scheme val="minor"/>
      </rPr>
      <t>Worksheet Tab  11)</t>
    </r>
    <r>
      <rPr>
        <sz val="12"/>
        <color theme="1"/>
        <rFont val="Calibri"/>
        <family val="2"/>
        <scheme val="minor"/>
      </rPr>
      <t xml:space="preserve"> Diatom_Tern shows the raw data used to make a Ternary Plot showing proportions components for all samples that were identified by field geologists as Diatomaceous Mudstone.</t>
    </r>
  </si>
  <si>
    <r>
      <rPr>
        <b/>
        <sz val="12"/>
        <color theme="1"/>
        <rFont val="Calibri"/>
        <family val="2"/>
        <scheme val="minor"/>
      </rPr>
      <t>Worksheet Tab  12</t>
    </r>
    <r>
      <rPr>
        <sz val="12"/>
        <color theme="1"/>
        <rFont val="Calibri"/>
        <family val="2"/>
        <scheme val="minor"/>
      </rPr>
      <t>) PorBoxPlots contain the raw data used to make Box Plots that record the porosity distributions for each named lithology in the Monterey Formation based on data from Worksheet Tab 3).</t>
    </r>
  </si>
  <si>
    <r>
      <rPr>
        <b/>
        <sz val="12"/>
        <color theme="1"/>
        <rFont val="Calibri"/>
        <family val="2"/>
        <scheme val="minor"/>
      </rPr>
      <t>Worksheet Tab  13)</t>
    </r>
    <r>
      <rPr>
        <sz val="12"/>
        <color theme="1"/>
        <rFont val="Calibri"/>
        <family val="2"/>
        <scheme val="minor"/>
      </rPr>
      <t xml:space="preserve"> Cumulative_NormDist shows calculation of a theoretical normal-distribution line for data sets with the observed mean and standard deviation of each data set.</t>
    </r>
  </si>
  <si>
    <r>
      <rPr>
        <b/>
        <sz val="12"/>
        <color theme="1"/>
        <rFont val="Calibri"/>
        <family val="2"/>
        <scheme val="minor"/>
      </rPr>
      <t>Worksheet Tab 14)</t>
    </r>
    <r>
      <rPr>
        <sz val="12"/>
        <color theme="1"/>
        <rFont val="Calibri"/>
        <family val="2"/>
        <scheme val="minor"/>
      </rPr>
      <t xml:space="preserve"> Bulk density and porosity decrease with increasing burial below seafloor.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</si>
</sst>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
    <numFmt numFmtId="168" formatCode="0.000%"/>
  </numFmts>
  <fonts count="8"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2"/>
      <color theme="1"/>
      <name val="Arial"/>
      <family val="2"/>
    </font>
    <font>
      <sz val="12"/>
      <color theme="1"/>
      <name val="Calibri"/>
      <family val="2"/>
      <scheme val="minor"/>
    </font>
    <font>
      <i/>
      <sz val="12"/>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0" fillId="0" borderId="0" xfId="0" applyAlignment="1">
      <alignment horizontal="left"/>
    </xf>
    <xf numFmtId="164" fontId="0" fillId="0" borderId="0" xfId="1" applyNumberFormat="1" applyFont="1"/>
    <xf numFmtId="164" fontId="0" fillId="4" borderId="0" xfId="1" applyNumberFormat="1" applyFont="1" applyFill="1"/>
    <xf numFmtId="0" fontId="0" fillId="0" borderId="0" xfId="0" applyAlignment="1">
      <alignment horizontal="center"/>
    </xf>
    <xf numFmtId="2" fontId="0" fillId="0" borderId="0" xfId="0" applyNumberFormat="1"/>
    <xf numFmtId="0" fontId="2" fillId="0" borderId="1" xfId="0" applyFont="1" applyBorder="1"/>
    <xf numFmtId="2" fontId="2" fillId="0" borderId="1" xfId="1" applyNumberFormat="1" applyFont="1" applyFill="1" applyBorder="1"/>
    <xf numFmtId="2" fontId="0" fillId="0" borderId="1" xfId="0" applyNumberFormat="1" applyBorder="1"/>
    <xf numFmtId="2" fontId="0" fillId="0" borderId="1" xfId="1" applyNumberFormat="1" applyFont="1" applyFill="1" applyBorder="1"/>
    <xf numFmtId="2" fontId="2" fillId="0" borderId="1" xfId="0" applyNumberFormat="1" applyFont="1" applyBorder="1"/>
    <xf numFmtId="2" fontId="0" fillId="0" borderId="0" xfId="1" applyNumberFormat="1" applyFont="1" applyFill="1"/>
    <xf numFmtId="164" fontId="0" fillId="0" borderId="0" xfId="1" applyNumberFormat="1" applyFont="1" applyFill="1"/>
    <xf numFmtId="9" fontId="0" fillId="0" borderId="0" xfId="1" applyFont="1"/>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2" xfId="0" applyBorder="1"/>
    <xf numFmtId="0" fontId="0" fillId="0" borderId="1" xfId="0" applyBorder="1"/>
    <xf numFmtId="2" fontId="0" fillId="3" borderId="1" xfId="1" applyNumberFormat="1" applyFont="1" applyFill="1" applyBorder="1"/>
    <xf numFmtId="9" fontId="0" fillId="0" borderId="1" xfId="1" applyFont="1" applyBorder="1"/>
    <xf numFmtId="0" fontId="0" fillId="0" borderId="0" xfId="0" applyFill="1" applyAlignment="1">
      <alignment horizontal="left"/>
    </xf>
    <xf numFmtId="0" fontId="0" fillId="0" borderId="0" xfId="0" applyFill="1"/>
    <xf numFmtId="165" fontId="0" fillId="5" borderId="0" xfId="0" applyNumberFormat="1" applyFill="1" applyAlignment="1">
      <alignment horizontal="left"/>
    </xf>
    <xf numFmtId="165" fontId="0" fillId="2" borderId="0" xfId="0" applyNumberFormat="1" applyFill="1" applyAlignment="1">
      <alignment horizontal="left"/>
    </xf>
    <xf numFmtId="165" fontId="0" fillId="6" borderId="0" xfId="0" applyNumberFormat="1" applyFill="1" applyAlignment="1">
      <alignment horizontal="left"/>
    </xf>
    <xf numFmtId="0" fontId="3" fillId="0" borderId="0" xfId="0" applyFont="1" applyAlignment="1">
      <alignment horizontal="left"/>
    </xf>
    <xf numFmtId="0" fontId="3" fillId="0" borderId="0" xfId="0" applyFont="1"/>
    <xf numFmtId="0" fontId="3" fillId="0" borderId="3" xfId="0" applyFont="1" applyBorder="1"/>
    <xf numFmtId="2" fontId="3" fillId="0" borderId="3" xfId="0" applyNumberFormat="1" applyFont="1" applyBorder="1" applyAlignment="1"/>
    <xf numFmtId="2" fontId="0" fillId="0" borderId="0" xfId="0" applyNumberFormat="1" applyAlignment="1"/>
    <xf numFmtId="2" fontId="0" fillId="0" borderId="0" xfId="0" applyNumberFormat="1" applyAlignment="1">
      <alignment horizontal="right"/>
    </xf>
    <xf numFmtId="2" fontId="3" fillId="0" borderId="3" xfId="0" applyNumberFormat="1" applyFont="1" applyBorder="1" applyAlignment="1">
      <alignment horizontal="right"/>
    </xf>
    <xf numFmtId="9" fontId="0" fillId="0" borderId="0" xfId="0" applyNumberFormat="1"/>
    <xf numFmtId="9" fontId="0" fillId="0" borderId="0" xfId="1" applyFont="1" applyAlignment="1">
      <alignment horizontal="right"/>
    </xf>
    <xf numFmtId="164" fontId="2" fillId="0" borderId="1" xfId="1" applyNumberFormat="1" applyFont="1" applyFill="1" applyBorder="1"/>
    <xf numFmtId="9" fontId="2" fillId="0" borderId="1" xfId="1" applyNumberFormat="1" applyFont="1" applyFill="1" applyBorder="1"/>
    <xf numFmtId="165" fontId="3" fillId="5" borderId="3" xfId="0" applyNumberFormat="1" applyFont="1" applyFill="1" applyBorder="1" applyAlignment="1">
      <alignment horizontal="left"/>
    </xf>
    <xf numFmtId="165" fontId="3" fillId="2" borderId="3" xfId="0" applyNumberFormat="1" applyFont="1" applyFill="1" applyBorder="1" applyAlignment="1">
      <alignment horizontal="left"/>
    </xf>
    <xf numFmtId="165" fontId="3" fillId="6" borderId="3" xfId="0" applyNumberFormat="1" applyFont="1" applyFill="1" applyBorder="1" applyAlignment="1">
      <alignment horizontal="left"/>
    </xf>
    <xf numFmtId="0" fontId="3" fillId="0" borderId="0" xfId="0" applyFont="1" applyBorder="1"/>
    <xf numFmtId="0" fontId="0" fillId="0" borderId="0" xfId="0" applyBorder="1"/>
    <xf numFmtId="2" fontId="0" fillId="0" borderId="0" xfId="0" applyNumberFormat="1" applyFill="1"/>
    <xf numFmtId="2" fontId="0" fillId="0" borderId="1" xfId="0" applyNumberFormat="1" applyFill="1" applyBorder="1"/>
    <xf numFmtId="0" fontId="0" fillId="7" borderId="0" xfId="0" applyFill="1" applyAlignment="1">
      <alignment horizontal="left"/>
    </xf>
    <xf numFmtId="0" fontId="0" fillId="8" borderId="0" xfId="0" applyFill="1" applyAlignment="1">
      <alignment horizontal="left"/>
    </xf>
    <xf numFmtId="0" fontId="0" fillId="9" borderId="0" xfId="0" applyFill="1" applyAlignment="1">
      <alignment horizontal="left"/>
    </xf>
    <xf numFmtId="165" fontId="0" fillId="0" borderId="0" xfId="0" applyNumberFormat="1" applyFill="1" applyAlignment="1">
      <alignment horizontal="left"/>
    </xf>
    <xf numFmtId="0" fontId="0" fillId="10" borderId="0" xfId="0" applyFill="1" applyAlignment="1">
      <alignment horizontal="left"/>
    </xf>
    <xf numFmtId="0" fontId="0" fillId="11" borderId="0" xfId="0" applyFill="1" applyAlignment="1">
      <alignment horizontal="left"/>
    </xf>
    <xf numFmtId="0" fontId="0" fillId="12" borderId="0" xfId="0" applyFill="1" applyAlignment="1">
      <alignment horizontal="left"/>
    </xf>
    <xf numFmtId="0" fontId="4" fillId="0" borderId="0" xfId="0" applyFont="1" applyFill="1"/>
    <xf numFmtId="0" fontId="5" fillId="0" borderId="0" xfId="0" applyFont="1" applyFill="1"/>
    <xf numFmtId="0" fontId="5" fillId="0" borderId="0" xfId="0" applyFont="1" applyAlignment="1">
      <alignment vertical="center"/>
    </xf>
    <xf numFmtId="0" fontId="0" fillId="0" borderId="0" xfId="0" applyFont="1" applyFill="1"/>
    <xf numFmtId="0" fontId="0" fillId="0" borderId="0" xfId="0" applyFill="1" applyBorder="1" applyAlignment="1"/>
    <xf numFmtId="0" fontId="7" fillId="0" borderId="0" xfId="0" applyFont="1" applyFill="1" applyBorder="1" applyAlignment="1">
      <alignment horizontal="centerContinuous"/>
    </xf>
    <xf numFmtId="0" fontId="7" fillId="0" borderId="0" xfId="0" applyFont="1" applyFill="1" applyBorder="1" applyAlignment="1">
      <alignment horizontal="center"/>
    </xf>
    <xf numFmtId="0" fontId="0" fillId="0" borderId="0" xfId="0" applyFill="1" applyAlignment="1">
      <alignment wrapText="1"/>
    </xf>
    <xf numFmtId="0" fontId="2" fillId="0" borderId="0" xfId="0" applyFont="1" applyFill="1" applyAlignment="1">
      <alignment wrapText="1"/>
    </xf>
    <xf numFmtId="164" fontId="0" fillId="0" borderId="0" xfId="1" applyNumberFormat="1" applyFont="1" applyAlignment="1">
      <alignment horizontal="left"/>
    </xf>
    <xf numFmtId="166" fontId="0" fillId="0" borderId="0" xfId="0" applyNumberFormat="1" applyFill="1"/>
    <xf numFmtId="164" fontId="0" fillId="0" borderId="0" xfId="1" applyNumberFormat="1" applyFont="1" applyFill="1" applyAlignment="1">
      <alignment wrapText="1"/>
    </xf>
    <xf numFmtId="164" fontId="0" fillId="0" borderId="0" xfId="0" applyNumberFormat="1"/>
    <xf numFmtId="10" fontId="0" fillId="0" borderId="0" xfId="1" applyNumberFormat="1" applyFont="1" applyFill="1"/>
    <xf numFmtId="168" fontId="2" fillId="0" borderId="1" xfId="1" applyNumberFormat="1" applyFont="1" applyFill="1" applyBorder="1"/>
    <xf numFmtId="168" fontId="2" fillId="0" borderId="1" xfId="0" applyNumberFormat="1" applyFont="1" applyBorder="1"/>
    <xf numFmtId="1" fontId="2" fillId="0" borderId="1" xfId="1" applyNumberFormat="1" applyFont="1" applyFill="1" applyBorder="1"/>
    <xf numFmtId="10" fontId="0" fillId="0" borderId="0" xfId="1" applyNumberFormat="1" applyFont="1" applyFill="1" applyAlignment="1">
      <alignment horizontal="right"/>
    </xf>
    <xf numFmtId="10" fontId="0" fillId="13" borderId="0" xfId="1" applyNumberFormat="1" applyFont="1" applyFill="1" applyAlignment="1">
      <alignment horizontal="right"/>
    </xf>
    <xf numFmtId="10" fontId="0" fillId="0" borderId="0" xfId="1" applyNumberFormat="1" applyFont="1"/>
    <xf numFmtId="0" fontId="0" fillId="0" borderId="1" xfId="0" applyFill="1" applyBorder="1" applyAlignment="1">
      <alignment horizontal="left"/>
    </xf>
    <xf numFmtId="164" fontId="0" fillId="0" borderId="1" xfId="1" applyNumberFormat="1" applyFont="1" applyBorder="1" applyAlignment="1">
      <alignment horizontal="center"/>
    </xf>
    <xf numFmtId="164" fontId="0" fillId="5" borderId="1" xfId="1" applyNumberFormat="1" applyFont="1" applyFill="1" applyBorder="1" applyAlignment="1">
      <alignment horizontal="center"/>
    </xf>
    <xf numFmtId="164" fontId="0" fillId="2" borderId="1" xfId="1" applyNumberFormat="1" applyFont="1" applyFill="1" applyBorder="1" applyAlignment="1">
      <alignment horizontal="center"/>
    </xf>
    <xf numFmtId="164" fontId="0" fillId="6" borderId="1" xfId="1" applyNumberFormat="1" applyFont="1" applyFill="1" applyBorder="1" applyAlignment="1">
      <alignment horizontal="center"/>
    </xf>
    <xf numFmtId="0" fontId="2" fillId="0" borderId="0" xfId="0" applyFont="1" applyAlignment="1">
      <alignment wrapText="1"/>
    </xf>
    <xf numFmtId="0" fontId="5" fillId="0" borderId="0" xfId="0" applyFont="1" applyAlignment="1">
      <alignment wrapText="1"/>
    </xf>
  </cellXfs>
  <cellStyles count="2">
    <cellStyle name="Normal" xfId="0" builtinId="0"/>
    <cellStyle name="Percent" xfId="1" builtinId="5"/>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BB6A-415B-ABC4-6F184E6CFD1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BB6A-415B-ABC4-6F184E6CFD1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BB6A-415B-ABC4-6F184E6CFD1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BB6A-415B-ABC4-6F184E6CFD1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BB6A-415B-ABC4-6F184E6CFD1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BB6A-415B-ABC4-6F184E6CFD1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BB6A-415B-ABC4-6F184E6CFD1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BB6A-415B-ABC4-6F184E6CFD1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BB6A-415B-ABC4-6F184E6CFD1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BB6A-415B-ABC4-6F184E6CFD1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BB6A-415B-ABC4-6F184E6CFD1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BB6A-415B-ABC4-6F184E6CFD1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BB6A-415B-ABC4-6F184E6CFD1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BB6A-415B-ABC4-6F184E6CFD1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BB6A-415B-ABC4-6F184E6CFD1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BB6A-415B-ABC4-6F184E6CFD1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BB6A-415B-ABC4-6F184E6CFD1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BB6A-415B-ABC4-6F184E6CFD1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BB6A-415B-ABC4-6F184E6CFD1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BB6A-415B-ABC4-6F184E6CFD1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BB6A-415B-ABC4-6F184E6CFD1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BB6A-415B-ABC4-6F184E6CFD1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BB6A-415B-ABC4-6F184E6CFD1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BB6A-415B-ABC4-6F184E6CFD1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BB6A-415B-ABC4-6F184E6CFD1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BB6A-415B-ABC4-6F184E6CFD1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BB6A-415B-ABC4-6F184E6CFD1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BB6A-415B-ABC4-6F184E6CFD1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BB6A-415B-ABC4-6F184E6CFD1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BB6A-415B-ABC4-6F184E6CFD14}"/>
            </c:ext>
          </c:extLst>
        </c:ser>
        <c:ser>
          <c:idx val="30"/>
          <c:order val="30"/>
          <c:tx>
            <c:v>Example data</c:v>
          </c:tx>
          <c:spPr>
            <a:ln w="19050">
              <a:noFill/>
            </a:ln>
          </c:spPr>
          <c:marker>
            <c:symbol val="circle"/>
            <c:size val="6"/>
            <c:spPr>
              <a:solidFill>
                <a:schemeClr val="tx1"/>
              </a:solidFill>
              <a:ln>
                <a:noFill/>
              </a:ln>
            </c:spPr>
          </c:marker>
          <c:xVal>
            <c:numRef>
              <c:f>'4) All_Data_Tern'!$L$13:$L$514</c:f>
              <c:numCache>
                <c:formatCode>0.00</c:formatCode>
                <c:ptCount val="502"/>
                <c:pt idx="0">
                  <c:v>44.329896907216494</c:v>
                </c:pt>
                <c:pt idx="1">
                  <c:v>62.5</c:v>
                </c:pt>
                <c:pt idx="2">
                  <c:v>43.15789473684211</c:v>
                </c:pt>
                <c:pt idx="3">
                  <c:v>48</c:v>
                </c:pt>
                <c:pt idx="4">
                  <c:v>82.978723404255334</c:v>
                </c:pt>
                <c:pt idx="5">
                  <c:v>86.082474226804123</c:v>
                </c:pt>
                <c:pt idx="6">
                  <c:v>57.216494845360828</c:v>
                </c:pt>
                <c:pt idx="7">
                  <c:v>82.828282828282838</c:v>
                </c:pt>
                <c:pt idx="8">
                  <c:v>64.285714285714278</c:v>
                </c:pt>
                <c:pt idx="9">
                  <c:v>56.5</c:v>
                </c:pt>
                <c:pt idx="10">
                  <c:v>60.89108910891089</c:v>
                </c:pt>
                <c:pt idx="11">
                  <c:v>72.959183673469383</c:v>
                </c:pt>
                <c:pt idx="12">
                  <c:v>85.714285714285722</c:v>
                </c:pt>
                <c:pt idx="13">
                  <c:v>76.086956521739125</c:v>
                </c:pt>
                <c:pt idx="14">
                  <c:v>53.645833333333336</c:v>
                </c:pt>
                <c:pt idx="15">
                  <c:v>56</c:v>
                </c:pt>
                <c:pt idx="16">
                  <c:v>80.319148936170208</c:v>
                </c:pt>
                <c:pt idx="17">
                  <c:v>60.5</c:v>
                </c:pt>
                <c:pt idx="18">
                  <c:v>77.083333333333329</c:v>
                </c:pt>
                <c:pt idx="19">
                  <c:v>60.824742268041241</c:v>
                </c:pt>
                <c:pt idx="20">
                  <c:v>61.458333333333343</c:v>
                </c:pt>
                <c:pt idx="21">
                  <c:v>76.527331189710608</c:v>
                </c:pt>
                <c:pt idx="22">
                  <c:v>37.244897959183675</c:v>
                </c:pt>
                <c:pt idx="23">
                  <c:v>43.814432989690729</c:v>
                </c:pt>
                <c:pt idx="24">
                  <c:v>63.5</c:v>
                </c:pt>
                <c:pt idx="25">
                  <c:v>50</c:v>
                </c:pt>
                <c:pt idx="26">
                  <c:v>83.152173913043484</c:v>
                </c:pt>
                <c:pt idx="27">
                  <c:v>64.5</c:v>
                </c:pt>
                <c:pt idx="28">
                  <c:v>63.829787234042556</c:v>
                </c:pt>
                <c:pt idx="29">
                  <c:v>37.046004842615012</c:v>
                </c:pt>
                <c:pt idx="30">
                  <c:v>51.13636363636364</c:v>
                </c:pt>
                <c:pt idx="31">
                  <c:v>88.775510204081641</c:v>
                </c:pt>
                <c:pt idx="32">
                  <c:v>79.444444444444443</c:v>
                </c:pt>
                <c:pt idx="33">
                  <c:v>65.294117647058826</c:v>
                </c:pt>
                <c:pt idx="34">
                  <c:v>63.775510204081634</c:v>
                </c:pt>
                <c:pt idx="35">
                  <c:v>51.5</c:v>
                </c:pt>
                <c:pt idx="36">
                  <c:v>39.5</c:v>
                </c:pt>
                <c:pt idx="37">
                  <c:v>32.178217821782177</c:v>
                </c:pt>
                <c:pt idx="38">
                  <c:v>69.5</c:v>
                </c:pt>
                <c:pt idx="39">
                  <c:v>50.178784266984501</c:v>
                </c:pt>
                <c:pt idx="40">
                  <c:v>35.643564356435647</c:v>
                </c:pt>
                <c:pt idx="41">
                  <c:v>53.535353535353536</c:v>
                </c:pt>
                <c:pt idx="42">
                  <c:v>69</c:v>
                </c:pt>
                <c:pt idx="43">
                  <c:v>34.653465346534652</c:v>
                </c:pt>
                <c:pt idx="44">
                  <c:v>68.316831683168317</c:v>
                </c:pt>
                <c:pt idx="45">
                  <c:v>73.5</c:v>
                </c:pt>
                <c:pt idx="46">
                  <c:v>28</c:v>
                </c:pt>
                <c:pt idx="47">
                  <c:v>30.85460599334073</c:v>
                </c:pt>
                <c:pt idx="48">
                  <c:v>35</c:v>
                </c:pt>
                <c:pt idx="49">
                  <c:v>37.128712871287128</c:v>
                </c:pt>
                <c:pt idx="50">
                  <c:v>32.5</c:v>
                </c:pt>
                <c:pt idx="51">
                  <c:v>77.222222222222229</c:v>
                </c:pt>
                <c:pt idx="52">
                  <c:v>49.009900990099013</c:v>
                </c:pt>
                <c:pt idx="53">
                  <c:v>67</c:v>
                </c:pt>
                <c:pt idx="54">
                  <c:v>37</c:v>
                </c:pt>
                <c:pt idx="55">
                  <c:v>67.283950617283949</c:v>
                </c:pt>
                <c:pt idx="56">
                  <c:v>83.684210526315795</c:v>
                </c:pt>
                <c:pt idx="57">
                  <c:v>54.081632653061227</c:v>
                </c:pt>
                <c:pt idx="58">
                  <c:v>56.103575832305793</c:v>
                </c:pt>
                <c:pt idx="59">
                  <c:v>70.879120879120876</c:v>
                </c:pt>
                <c:pt idx="60">
                  <c:v>60.638297872340431</c:v>
                </c:pt>
                <c:pt idx="61">
                  <c:v>62.5</c:v>
                </c:pt>
                <c:pt idx="62">
                  <c:v>83.333333333333314</c:v>
                </c:pt>
                <c:pt idx="63">
                  <c:v>63.917525773195877</c:v>
                </c:pt>
                <c:pt idx="64">
                  <c:v>53</c:v>
                </c:pt>
                <c:pt idx="65">
                  <c:v>70.707070707070713</c:v>
                </c:pt>
                <c:pt idx="66">
                  <c:v>67.021276595744681</c:v>
                </c:pt>
                <c:pt idx="67">
                  <c:v>66.265060240963862</c:v>
                </c:pt>
                <c:pt idx="68">
                  <c:v>63.297872340425535</c:v>
                </c:pt>
                <c:pt idx="69">
                  <c:v>44</c:v>
                </c:pt>
                <c:pt idx="70">
                  <c:v>80.729166666666671</c:v>
                </c:pt>
                <c:pt idx="71">
                  <c:v>62.5</c:v>
                </c:pt>
                <c:pt idx="72">
                  <c:v>46</c:v>
                </c:pt>
                <c:pt idx="73">
                  <c:v>45</c:v>
                </c:pt>
                <c:pt idx="74">
                  <c:v>64.444444444444443</c:v>
                </c:pt>
                <c:pt idx="75">
                  <c:v>42.5</c:v>
                </c:pt>
                <c:pt idx="76">
                  <c:v>62.755102040816325</c:v>
                </c:pt>
                <c:pt idx="77">
                  <c:v>81.05263157894737</c:v>
                </c:pt>
                <c:pt idx="78">
                  <c:v>69.306930693069305</c:v>
                </c:pt>
                <c:pt idx="79">
                  <c:v>67.821782178217831</c:v>
                </c:pt>
                <c:pt idx="80">
                  <c:v>63.5</c:v>
                </c:pt>
                <c:pt idx="81">
                  <c:v>71.5</c:v>
                </c:pt>
                <c:pt idx="82">
                  <c:v>73.958333333333343</c:v>
                </c:pt>
                <c:pt idx="83">
                  <c:v>44.5</c:v>
                </c:pt>
                <c:pt idx="84">
                  <c:v>53.5</c:v>
                </c:pt>
                <c:pt idx="85">
                  <c:v>58.5</c:v>
                </c:pt>
                <c:pt idx="86">
                  <c:v>38.700000000000003</c:v>
                </c:pt>
                <c:pt idx="87">
                  <c:v>39.199999999999996</c:v>
                </c:pt>
                <c:pt idx="88">
                  <c:v>39.950000000000003</c:v>
                </c:pt>
                <c:pt idx="89">
                  <c:v>53.23</c:v>
                </c:pt>
                <c:pt idx="90">
                  <c:v>44.7</c:v>
                </c:pt>
                <c:pt idx="91">
                  <c:v>58.050000000000004</c:v>
                </c:pt>
                <c:pt idx="92">
                  <c:v>60.7</c:v>
                </c:pt>
                <c:pt idx="93">
                  <c:v>53.75</c:v>
                </c:pt>
                <c:pt idx="94">
                  <c:v>46.7</c:v>
                </c:pt>
                <c:pt idx="95">
                  <c:v>44.1</c:v>
                </c:pt>
                <c:pt idx="96">
                  <c:v>69.55</c:v>
                </c:pt>
                <c:pt idx="97">
                  <c:v>81.05</c:v>
                </c:pt>
                <c:pt idx="98">
                  <c:v>8</c:v>
                </c:pt>
                <c:pt idx="99">
                  <c:v>6</c:v>
                </c:pt>
                <c:pt idx="100">
                  <c:v>11.5</c:v>
                </c:pt>
                <c:pt idx="101">
                  <c:v>0.50505050505050508</c:v>
                </c:pt>
                <c:pt idx="102">
                  <c:v>20.202020202020204</c:v>
                </c:pt>
                <c:pt idx="103">
                  <c:v>8.5326086956521738</c:v>
                </c:pt>
                <c:pt idx="104">
                  <c:v>1.5290519877675841</c:v>
                </c:pt>
                <c:pt idx="105">
                  <c:v>7.5</c:v>
                </c:pt>
                <c:pt idx="106">
                  <c:v>6.5</c:v>
                </c:pt>
                <c:pt idx="107">
                  <c:v>4.5454545454545459</c:v>
                </c:pt>
                <c:pt idx="108">
                  <c:v>4.5454545454545459</c:v>
                </c:pt>
                <c:pt idx="109">
                  <c:v>6.5</c:v>
                </c:pt>
                <c:pt idx="110">
                  <c:v>5.9405940594059405</c:v>
                </c:pt>
                <c:pt idx="111">
                  <c:v>4</c:v>
                </c:pt>
                <c:pt idx="112">
                  <c:v>5.5</c:v>
                </c:pt>
                <c:pt idx="113">
                  <c:v>6.5</c:v>
                </c:pt>
                <c:pt idx="114">
                  <c:v>5</c:v>
                </c:pt>
                <c:pt idx="115">
                  <c:v>8</c:v>
                </c:pt>
                <c:pt idx="116">
                  <c:v>8.5</c:v>
                </c:pt>
                <c:pt idx="117">
                  <c:v>6</c:v>
                </c:pt>
                <c:pt idx="118">
                  <c:v>1.5</c:v>
                </c:pt>
                <c:pt idx="119">
                  <c:v>2.5252525252525251</c:v>
                </c:pt>
                <c:pt idx="120">
                  <c:v>5.3053053053053052</c:v>
                </c:pt>
                <c:pt idx="121">
                  <c:v>1.8999999999999995</c:v>
                </c:pt>
                <c:pt idx="122">
                  <c:v>3.3099297893681046</c:v>
                </c:pt>
                <c:pt idx="123">
                  <c:v>3.9078156312625243</c:v>
                </c:pt>
                <c:pt idx="124">
                  <c:v>8.1162324649298601</c:v>
                </c:pt>
                <c:pt idx="125">
                  <c:v>5.044955044955044</c:v>
                </c:pt>
                <c:pt idx="126">
                  <c:v>4.4510385756676563</c:v>
                </c:pt>
                <c:pt idx="127">
                  <c:v>7</c:v>
                </c:pt>
                <c:pt idx="128">
                  <c:v>4.45</c:v>
                </c:pt>
                <c:pt idx="129">
                  <c:v>3</c:v>
                </c:pt>
                <c:pt idx="130">
                  <c:v>6.5</c:v>
                </c:pt>
                <c:pt idx="131">
                  <c:v>1.75</c:v>
                </c:pt>
                <c:pt idx="132">
                  <c:v>4.75</c:v>
                </c:pt>
                <c:pt idx="133">
                  <c:v>11.15</c:v>
                </c:pt>
                <c:pt idx="134">
                  <c:v>12.2</c:v>
                </c:pt>
                <c:pt idx="135">
                  <c:v>0.65065065065065064</c:v>
                </c:pt>
                <c:pt idx="136">
                  <c:v>1.0499999999999998</c:v>
                </c:pt>
                <c:pt idx="137">
                  <c:v>0.99999999999999989</c:v>
                </c:pt>
                <c:pt idx="138">
                  <c:v>3.1999999999999993</c:v>
                </c:pt>
                <c:pt idx="139">
                  <c:v>0.75075075075075071</c:v>
                </c:pt>
                <c:pt idx="140">
                  <c:v>0.80080080080080085</c:v>
                </c:pt>
                <c:pt idx="141">
                  <c:v>0.75000000000000011</c:v>
                </c:pt>
                <c:pt idx="142">
                  <c:v>15.95</c:v>
                </c:pt>
                <c:pt idx="143">
                  <c:v>16</c:v>
                </c:pt>
                <c:pt idx="144">
                  <c:v>19</c:v>
                </c:pt>
                <c:pt idx="145">
                  <c:v>17.5</c:v>
                </c:pt>
                <c:pt idx="146">
                  <c:v>22.824999999999999</c:v>
                </c:pt>
                <c:pt idx="147">
                  <c:v>24.049999999999997</c:v>
                </c:pt>
                <c:pt idx="148">
                  <c:v>25.2</c:v>
                </c:pt>
                <c:pt idx="149">
                  <c:v>30.05</c:v>
                </c:pt>
                <c:pt idx="150">
                  <c:v>31.1</c:v>
                </c:pt>
                <c:pt idx="151">
                  <c:v>35.643564356435647</c:v>
                </c:pt>
                <c:pt idx="152">
                  <c:v>32.5</c:v>
                </c:pt>
                <c:pt idx="153">
                  <c:v>31.196581196581196</c:v>
                </c:pt>
                <c:pt idx="154">
                  <c:v>24.191374663072779</c:v>
                </c:pt>
                <c:pt idx="155">
                  <c:v>67.021276595744681</c:v>
                </c:pt>
                <c:pt idx="156">
                  <c:v>33.276059564719354</c:v>
                </c:pt>
                <c:pt idx="157">
                  <c:v>54.123711340206185</c:v>
                </c:pt>
                <c:pt idx="158">
                  <c:v>54.950495049504951</c:v>
                </c:pt>
                <c:pt idx="159">
                  <c:v>54.123711340206185</c:v>
                </c:pt>
                <c:pt idx="160">
                  <c:v>54.950495049504951</c:v>
                </c:pt>
                <c:pt idx="161">
                  <c:v>23.18932655654384</c:v>
                </c:pt>
                <c:pt idx="162">
                  <c:v>47</c:v>
                </c:pt>
                <c:pt idx="163">
                  <c:v>20.696202531645568</c:v>
                </c:pt>
                <c:pt idx="164">
                  <c:v>55.5</c:v>
                </c:pt>
                <c:pt idx="165">
                  <c:v>49</c:v>
                </c:pt>
                <c:pt idx="166">
                  <c:v>22.249690976514209</c:v>
                </c:pt>
                <c:pt idx="167">
                  <c:v>67.010309278350519</c:v>
                </c:pt>
                <c:pt idx="168">
                  <c:v>23.248053392658509</c:v>
                </c:pt>
                <c:pt idx="169">
                  <c:v>23.286875725900117</c:v>
                </c:pt>
                <c:pt idx="170">
                  <c:v>21.487603305785125</c:v>
                </c:pt>
                <c:pt idx="171">
                  <c:v>37.628865979381445</c:v>
                </c:pt>
                <c:pt idx="172">
                  <c:v>37.628865979381445</c:v>
                </c:pt>
                <c:pt idx="173">
                  <c:v>21.329479768786129</c:v>
                </c:pt>
                <c:pt idx="174">
                  <c:v>40.594059405940598</c:v>
                </c:pt>
                <c:pt idx="175">
                  <c:v>20.581655480984335</c:v>
                </c:pt>
                <c:pt idx="176">
                  <c:v>40</c:v>
                </c:pt>
                <c:pt idx="177">
                  <c:v>23.5</c:v>
                </c:pt>
                <c:pt idx="178">
                  <c:v>22.5</c:v>
                </c:pt>
                <c:pt idx="179">
                  <c:v>21.8417945690673</c:v>
                </c:pt>
                <c:pt idx="180">
                  <c:v>12.62683201803833</c:v>
                </c:pt>
                <c:pt idx="181">
                  <c:v>17.5</c:v>
                </c:pt>
                <c:pt idx="182">
                  <c:v>32</c:v>
                </c:pt>
                <c:pt idx="183">
                  <c:v>29.5</c:v>
                </c:pt>
                <c:pt idx="184">
                  <c:v>72.631578947368425</c:v>
                </c:pt>
                <c:pt idx="185">
                  <c:v>8.2665330661322667</c:v>
                </c:pt>
                <c:pt idx="186">
                  <c:v>10.100502512562814</c:v>
                </c:pt>
                <c:pt idx="187">
                  <c:v>10.528942115768466</c:v>
                </c:pt>
                <c:pt idx="188">
                  <c:v>23.015075376884422</c:v>
                </c:pt>
                <c:pt idx="189">
                  <c:v>11.956468854443077</c:v>
                </c:pt>
                <c:pt idx="190">
                  <c:v>12.08398853020072</c:v>
                </c:pt>
                <c:pt idx="191">
                  <c:v>3.8823688637110654</c:v>
                </c:pt>
                <c:pt idx="192">
                  <c:v>11.678153438477006</c:v>
                </c:pt>
                <c:pt idx="193">
                  <c:v>10.640097488099926</c:v>
                </c:pt>
                <c:pt idx="194">
                  <c:v>9.5927172236627118</c:v>
                </c:pt>
                <c:pt idx="195">
                  <c:v>12.096240295183817</c:v>
                </c:pt>
                <c:pt idx="196">
                  <c:v>11.266803647648988</c:v>
                </c:pt>
                <c:pt idx="197">
                  <c:v>92.574257425742573</c:v>
                </c:pt>
                <c:pt idx="198">
                  <c:v>85.412474849094551</c:v>
                </c:pt>
                <c:pt idx="199">
                  <c:v>95</c:v>
                </c:pt>
                <c:pt idx="200">
                  <c:v>98.5</c:v>
                </c:pt>
                <c:pt idx="201">
                  <c:v>89.205155746509135</c:v>
                </c:pt>
                <c:pt idx="202">
                  <c:v>94.949494949494948</c:v>
                </c:pt>
                <c:pt idx="203">
                  <c:v>97.5</c:v>
                </c:pt>
                <c:pt idx="204">
                  <c:v>85.447080291970806</c:v>
                </c:pt>
                <c:pt idx="205">
                  <c:v>95.5</c:v>
                </c:pt>
                <c:pt idx="206">
                  <c:v>97.448979591836732</c:v>
                </c:pt>
                <c:pt idx="207">
                  <c:v>83.315565031982928</c:v>
                </c:pt>
                <c:pt idx="208">
                  <c:v>97.474747474747474</c:v>
                </c:pt>
                <c:pt idx="209">
                  <c:v>97.448979591836732</c:v>
                </c:pt>
                <c:pt idx="210">
                  <c:v>91.919191919191917</c:v>
                </c:pt>
                <c:pt idx="211">
                  <c:v>94.059405940594047</c:v>
                </c:pt>
                <c:pt idx="212">
                  <c:v>82.828282828282823</c:v>
                </c:pt>
                <c:pt idx="213">
                  <c:v>97.127016129032242</c:v>
                </c:pt>
                <c:pt idx="214">
                  <c:v>94.12955465587045</c:v>
                </c:pt>
                <c:pt idx="215">
                  <c:v>84.5</c:v>
                </c:pt>
                <c:pt idx="216">
                  <c:v>92.246835443037952</c:v>
                </c:pt>
                <c:pt idx="217">
                  <c:v>88.438438438438439</c:v>
                </c:pt>
                <c:pt idx="218">
                  <c:v>92</c:v>
                </c:pt>
                <c:pt idx="219">
                  <c:v>87.634408602150529</c:v>
                </c:pt>
                <c:pt idx="220">
                  <c:v>97.389558232931705</c:v>
                </c:pt>
                <c:pt idx="221">
                  <c:v>96.875</c:v>
                </c:pt>
                <c:pt idx="222">
                  <c:v>94.270833333333329</c:v>
                </c:pt>
                <c:pt idx="223">
                  <c:v>97.792607802874741</c:v>
                </c:pt>
                <c:pt idx="224">
                  <c:v>81.720430107526866</c:v>
                </c:pt>
                <c:pt idx="225">
                  <c:v>82.21202854230377</c:v>
                </c:pt>
                <c:pt idx="226">
                  <c:v>89</c:v>
                </c:pt>
                <c:pt idx="227">
                  <c:v>90.099009900990097</c:v>
                </c:pt>
                <c:pt idx="228">
                  <c:v>87.244897959183675</c:v>
                </c:pt>
                <c:pt idx="229">
                  <c:v>84.05</c:v>
                </c:pt>
                <c:pt idx="230">
                  <c:v>84</c:v>
                </c:pt>
                <c:pt idx="231">
                  <c:v>86.1</c:v>
                </c:pt>
                <c:pt idx="232">
                  <c:v>86.399999999999991</c:v>
                </c:pt>
                <c:pt idx="233">
                  <c:v>88.8</c:v>
                </c:pt>
                <c:pt idx="234">
                  <c:v>92</c:v>
                </c:pt>
                <c:pt idx="235">
                  <c:v>94.7</c:v>
                </c:pt>
                <c:pt idx="236">
                  <c:v>95.8</c:v>
                </c:pt>
                <c:pt idx="237">
                  <c:v>96</c:v>
                </c:pt>
                <c:pt idx="238">
                  <c:v>96.5</c:v>
                </c:pt>
                <c:pt idx="239">
                  <c:v>97.5</c:v>
                </c:pt>
                <c:pt idx="240">
                  <c:v>98.5</c:v>
                </c:pt>
                <c:pt idx="241">
                  <c:v>32.299999999999997</c:v>
                </c:pt>
                <c:pt idx="242">
                  <c:v>32.200000000000003</c:v>
                </c:pt>
                <c:pt idx="243">
                  <c:v>39.799999999999997</c:v>
                </c:pt>
                <c:pt idx="244">
                  <c:v>42.8</c:v>
                </c:pt>
                <c:pt idx="245">
                  <c:v>46.550000000000004</c:v>
                </c:pt>
                <c:pt idx="246">
                  <c:v>45.800000000000004</c:v>
                </c:pt>
                <c:pt idx="247">
                  <c:v>46.699999999999996</c:v>
                </c:pt>
                <c:pt idx="248">
                  <c:v>55</c:v>
                </c:pt>
                <c:pt idx="249">
                  <c:v>55.55</c:v>
                </c:pt>
                <c:pt idx="250">
                  <c:v>55.35</c:v>
                </c:pt>
                <c:pt idx="251">
                  <c:v>10.85</c:v>
                </c:pt>
                <c:pt idx="252">
                  <c:v>12</c:v>
                </c:pt>
                <c:pt idx="253">
                  <c:v>14.75</c:v>
                </c:pt>
                <c:pt idx="254">
                  <c:v>17</c:v>
                </c:pt>
                <c:pt idx="255">
                  <c:v>29.099999999999998</c:v>
                </c:pt>
                <c:pt idx="256">
                  <c:v>46.875</c:v>
                </c:pt>
                <c:pt idx="257">
                  <c:v>65.116279069767444</c:v>
                </c:pt>
                <c:pt idx="258">
                  <c:v>38.125</c:v>
                </c:pt>
                <c:pt idx="259">
                  <c:v>51.704545454545453</c:v>
                </c:pt>
                <c:pt idx="260">
                  <c:v>66.470588235294116</c:v>
                </c:pt>
                <c:pt idx="261">
                  <c:v>36.627906976744185</c:v>
                </c:pt>
                <c:pt idx="262">
                  <c:v>41.772151898734172</c:v>
                </c:pt>
                <c:pt idx="263">
                  <c:v>36.805555555555557</c:v>
                </c:pt>
                <c:pt idx="264">
                  <c:v>18.125</c:v>
                </c:pt>
                <c:pt idx="265">
                  <c:v>50</c:v>
                </c:pt>
                <c:pt idx="266">
                  <c:v>44.512195121951223</c:v>
                </c:pt>
                <c:pt idx="267">
                  <c:v>71.264367816091948</c:v>
                </c:pt>
                <c:pt idx="268">
                  <c:v>59.589041095890408</c:v>
                </c:pt>
                <c:pt idx="269">
                  <c:v>46.710526315789473</c:v>
                </c:pt>
                <c:pt idx="270">
                  <c:v>60.9375</c:v>
                </c:pt>
                <c:pt idx="271">
                  <c:v>44.444444444444443</c:v>
                </c:pt>
                <c:pt idx="272">
                  <c:v>46.226415094339622</c:v>
                </c:pt>
                <c:pt idx="273">
                  <c:v>35.5</c:v>
                </c:pt>
                <c:pt idx="274">
                  <c:v>13.26530612244898</c:v>
                </c:pt>
                <c:pt idx="275">
                  <c:v>4.3756670224119523</c:v>
                </c:pt>
                <c:pt idx="276">
                  <c:v>4.123711340206186</c:v>
                </c:pt>
                <c:pt idx="277">
                  <c:v>2.5510204081632653</c:v>
                </c:pt>
                <c:pt idx="278">
                  <c:v>5.1267281105990783</c:v>
                </c:pt>
                <c:pt idx="279">
                  <c:v>20</c:v>
                </c:pt>
                <c:pt idx="280">
                  <c:v>12</c:v>
                </c:pt>
                <c:pt idx="281">
                  <c:v>13.131313131313131</c:v>
                </c:pt>
                <c:pt idx="282">
                  <c:v>32.5</c:v>
                </c:pt>
                <c:pt idx="283">
                  <c:v>1.5306122448979591</c:v>
                </c:pt>
                <c:pt idx="284">
                  <c:v>2.0408163265306123</c:v>
                </c:pt>
                <c:pt idx="285">
                  <c:v>2.5252525252525251</c:v>
                </c:pt>
                <c:pt idx="286">
                  <c:v>19.696969696969699</c:v>
                </c:pt>
                <c:pt idx="287">
                  <c:v>16.5</c:v>
                </c:pt>
                <c:pt idx="288">
                  <c:v>33.838383838383841</c:v>
                </c:pt>
                <c:pt idx="289">
                  <c:v>17.5</c:v>
                </c:pt>
                <c:pt idx="290">
                  <c:v>30</c:v>
                </c:pt>
                <c:pt idx="291">
                  <c:v>36</c:v>
                </c:pt>
                <c:pt idx="292">
                  <c:v>14.5</c:v>
                </c:pt>
                <c:pt idx="293">
                  <c:v>23</c:v>
                </c:pt>
                <c:pt idx="294">
                  <c:v>26.5</c:v>
                </c:pt>
                <c:pt idx="295">
                  <c:v>12</c:v>
                </c:pt>
                <c:pt idx="296">
                  <c:v>12.871287128712872</c:v>
                </c:pt>
                <c:pt idx="297">
                  <c:v>12.376237623762377</c:v>
                </c:pt>
                <c:pt idx="298">
                  <c:v>20</c:v>
                </c:pt>
                <c:pt idx="299">
                  <c:v>13.636363636363637</c:v>
                </c:pt>
                <c:pt idx="300">
                  <c:v>19.5</c:v>
                </c:pt>
                <c:pt idx="301">
                  <c:v>6.1855670103092786</c:v>
                </c:pt>
                <c:pt idx="302">
                  <c:v>36.868686868686872</c:v>
                </c:pt>
                <c:pt idx="303">
                  <c:v>8.5</c:v>
                </c:pt>
                <c:pt idx="304">
                  <c:v>5.9684684684684681</c:v>
                </c:pt>
                <c:pt idx="305">
                  <c:v>26.5</c:v>
                </c:pt>
                <c:pt idx="306">
                  <c:v>28</c:v>
                </c:pt>
                <c:pt idx="307">
                  <c:v>8.5</c:v>
                </c:pt>
                <c:pt idx="308">
                  <c:v>8.5858585858585865</c:v>
                </c:pt>
                <c:pt idx="309">
                  <c:v>7.4257425742574261</c:v>
                </c:pt>
                <c:pt idx="310">
                  <c:v>28.5</c:v>
                </c:pt>
                <c:pt idx="311">
                  <c:v>16.831683168316832</c:v>
                </c:pt>
                <c:pt idx="312">
                  <c:v>8</c:v>
                </c:pt>
                <c:pt idx="313">
                  <c:v>9</c:v>
                </c:pt>
                <c:pt idx="314">
                  <c:v>9.4059405940594054</c:v>
                </c:pt>
                <c:pt idx="315">
                  <c:v>8</c:v>
                </c:pt>
                <c:pt idx="316">
                  <c:v>28</c:v>
                </c:pt>
                <c:pt idx="317">
                  <c:v>10.5</c:v>
                </c:pt>
                <c:pt idx="318">
                  <c:v>10.606060606060606</c:v>
                </c:pt>
                <c:pt idx="319">
                  <c:v>8.5</c:v>
                </c:pt>
                <c:pt idx="320">
                  <c:v>7.9207920792079207</c:v>
                </c:pt>
                <c:pt idx="321">
                  <c:v>11.5</c:v>
                </c:pt>
                <c:pt idx="322">
                  <c:v>9</c:v>
                </c:pt>
                <c:pt idx="323">
                  <c:v>8.5</c:v>
                </c:pt>
                <c:pt idx="324">
                  <c:v>7</c:v>
                </c:pt>
                <c:pt idx="325">
                  <c:v>8.5</c:v>
                </c:pt>
                <c:pt idx="326">
                  <c:v>43</c:v>
                </c:pt>
                <c:pt idx="327">
                  <c:v>16.336633663366339</c:v>
                </c:pt>
                <c:pt idx="328">
                  <c:v>13</c:v>
                </c:pt>
                <c:pt idx="329">
                  <c:v>11.386138613861386</c:v>
                </c:pt>
                <c:pt idx="330">
                  <c:v>8.5</c:v>
                </c:pt>
                <c:pt idx="331">
                  <c:v>40.5</c:v>
                </c:pt>
                <c:pt idx="332">
                  <c:v>12</c:v>
                </c:pt>
                <c:pt idx="333">
                  <c:v>34</c:v>
                </c:pt>
                <c:pt idx="334">
                  <c:v>28.5</c:v>
                </c:pt>
                <c:pt idx="335">
                  <c:v>33.838383838383841</c:v>
                </c:pt>
                <c:pt idx="336">
                  <c:v>18.5</c:v>
                </c:pt>
                <c:pt idx="337">
                  <c:v>11.386138613861387</c:v>
                </c:pt>
                <c:pt idx="338">
                  <c:v>12</c:v>
                </c:pt>
                <c:pt idx="339">
                  <c:v>21.5</c:v>
                </c:pt>
                <c:pt idx="340">
                  <c:v>12</c:v>
                </c:pt>
                <c:pt idx="341">
                  <c:v>11.386138613861386</c:v>
                </c:pt>
                <c:pt idx="342">
                  <c:v>14.5</c:v>
                </c:pt>
                <c:pt idx="343">
                  <c:v>8</c:v>
                </c:pt>
                <c:pt idx="344">
                  <c:v>8</c:v>
                </c:pt>
                <c:pt idx="345">
                  <c:v>13.366336633663366</c:v>
                </c:pt>
                <c:pt idx="346">
                  <c:v>28.5</c:v>
                </c:pt>
                <c:pt idx="347">
                  <c:v>11</c:v>
                </c:pt>
                <c:pt idx="348">
                  <c:v>17.171717171717173</c:v>
                </c:pt>
                <c:pt idx="349">
                  <c:v>16.336633663366339</c:v>
                </c:pt>
                <c:pt idx="350">
                  <c:v>18.5</c:v>
                </c:pt>
                <c:pt idx="351">
                  <c:v>23.5</c:v>
                </c:pt>
                <c:pt idx="352">
                  <c:v>19.5</c:v>
                </c:pt>
                <c:pt idx="353">
                  <c:v>8.0808080808080813</c:v>
                </c:pt>
                <c:pt idx="354">
                  <c:v>10.62124248496994</c:v>
                </c:pt>
                <c:pt idx="355">
                  <c:v>10.25</c:v>
                </c:pt>
                <c:pt idx="356">
                  <c:v>14.75</c:v>
                </c:pt>
                <c:pt idx="357">
                  <c:v>13.95</c:v>
                </c:pt>
                <c:pt idx="358">
                  <c:v>13.25</c:v>
                </c:pt>
                <c:pt idx="359">
                  <c:v>13.85</c:v>
                </c:pt>
                <c:pt idx="360">
                  <c:v>12.2</c:v>
                </c:pt>
                <c:pt idx="361">
                  <c:v>17.7</c:v>
                </c:pt>
                <c:pt idx="362">
                  <c:v>19.5</c:v>
                </c:pt>
                <c:pt idx="363">
                  <c:v>18.350000000000001</c:v>
                </c:pt>
                <c:pt idx="364">
                  <c:v>25.25</c:v>
                </c:pt>
                <c:pt idx="365">
                  <c:v>28.9</c:v>
                </c:pt>
                <c:pt idx="366">
                  <c:v>25.700000000000003</c:v>
                </c:pt>
                <c:pt idx="367">
                  <c:v>34</c:v>
                </c:pt>
                <c:pt idx="368">
                  <c:v>34.950000000000003</c:v>
                </c:pt>
                <c:pt idx="369">
                  <c:v>46</c:v>
                </c:pt>
                <c:pt idx="370">
                  <c:v>62.631578947368425</c:v>
                </c:pt>
                <c:pt idx="371">
                  <c:v>61.5</c:v>
                </c:pt>
                <c:pt idx="372">
                  <c:v>68.877551020408163</c:v>
                </c:pt>
                <c:pt idx="373">
                  <c:v>67.010309278350519</c:v>
                </c:pt>
                <c:pt idx="374">
                  <c:v>66.5</c:v>
                </c:pt>
                <c:pt idx="375">
                  <c:v>56.632653061224488</c:v>
                </c:pt>
                <c:pt idx="376">
                  <c:v>59.91189427312775</c:v>
                </c:pt>
                <c:pt idx="377">
                  <c:v>61.616161616161619</c:v>
                </c:pt>
                <c:pt idx="378">
                  <c:v>71.212121212121218</c:v>
                </c:pt>
                <c:pt idx="379">
                  <c:v>79.375</c:v>
                </c:pt>
                <c:pt idx="380">
                  <c:v>60</c:v>
                </c:pt>
                <c:pt idx="381">
                  <c:v>59.5</c:v>
                </c:pt>
                <c:pt idx="382">
                  <c:v>58.108108108108119</c:v>
                </c:pt>
                <c:pt idx="383">
                  <c:v>63.599999999999994</c:v>
                </c:pt>
                <c:pt idx="384">
                  <c:v>70.900000000000006</c:v>
                </c:pt>
                <c:pt idx="385">
                  <c:v>75.75</c:v>
                </c:pt>
                <c:pt idx="386">
                  <c:v>76.75</c:v>
                </c:pt>
                <c:pt idx="387">
                  <c:v>74.75</c:v>
                </c:pt>
                <c:pt idx="388">
                  <c:v>18</c:v>
                </c:pt>
                <c:pt idx="389">
                  <c:v>18.686868686868689</c:v>
                </c:pt>
                <c:pt idx="390">
                  <c:v>18</c:v>
                </c:pt>
                <c:pt idx="391">
                  <c:v>25.5</c:v>
                </c:pt>
                <c:pt idx="392">
                  <c:v>24.5</c:v>
                </c:pt>
                <c:pt idx="393">
                  <c:v>26.5</c:v>
                </c:pt>
                <c:pt idx="394">
                  <c:v>26</c:v>
                </c:pt>
                <c:pt idx="395">
                  <c:v>21</c:v>
                </c:pt>
                <c:pt idx="396">
                  <c:v>32</c:v>
                </c:pt>
                <c:pt idx="397">
                  <c:v>32.5</c:v>
                </c:pt>
                <c:pt idx="398">
                  <c:v>27.5</c:v>
                </c:pt>
                <c:pt idx="399">
                  <c:v>24</c:v>
                </c:pt>
                <c:pt idx="400">
                  <c:v>29.5</c:v>
                </c:pt>
                <c:pt idx="401">
                  <c:v>32.5</c:v>
                </c:pt>
                <c:pt idx="402">
                  <c:v>35.5</c:v>
                </c:pt>
                <c:pt idx="403">
                  <c:v>31.5</c:v>
                </c:pt>
                <c:pt idx="404">
                  <c:v>28.5</c:v>
                </c:pt>
                <c:pt idx="405">
                  <c:v>14</c:v>
                </c:pt>
                <c:pt idx="406">
                  <c:v>33.5</c:v>
                </c:pt>
                <c:pt idx="407">
                  <c:v>23.737373737373737</c:v>
                </c:pt>
                <c:pt idx="408">
                  <c:v>24.5</c:v>
                </c:pt>
                <c:pt idx="409">
                  <c:v>18.5</c:v>
                </c:pt>
                <c:pt idx="410">
                  <c:v>31.5</c:v>
                </c:pt>
                <c:pt idx="411">
                  <c:v>26</c:v>
                </c:pt>
                <c:pt idx="412">
                  <c:v>36.868686868686872</c:v>
                </c:pt>
                <c:pt idx="413">
                  <c:v>40</c:v>
                </c:pt>
                <c:pt idx="414">
                  <c:v>28.5</c:v>
                </c:pt>
                <c:pt idx="415">
                  <c:v>26</c:v>
                </c:pt>
                <c:pt idx="416">
                  <c:v>16</c:v>
                </c:pt>
                <c:pt idx="417">
                  <c:v>28</c:v>
                </c:pt>
                <c:pt idx="418">
                  <c:v>26.237623762376238</c:v>
                </c:pt>
                <c:pt idx="419">
                  <c:v>38.118811881188115</c:v>
                </c:pt>
                <c:pt idx="420">
                  <c:v>25.5</c:v>
                </c:pt>
                <c:pt idx="421">
                  <c:v>15</c:v>
                </c:pt>
                <c:pt idx="422">
                  <c:v>29.5</c:v>
                </c:pt>
                <c:pt idx="423">
                  <c:v>9.9009900990099009</c:v>
                </c:pt>
                <c:pt idx="424">
                  <c:v>16.5</c:v>
                </c:pt>
                <c:pt idx="425">
                  <c:v>13.366336633663366</c:v>
                </c:pt>
                <c:pt idx="426">
                  <c:v>10.396039603960396</c:v>
                </c:pt>
                <c:pt idx="427">
                  <c:v>11</c:v>
                </c:pt>
                <c:pt idx="428">
                  <c:v>8.9108910891089117</c:v>
                </c:pt>
                <c:pt idx="429">
                  <c:v>22.5</c:v>
                </c:pt>
                <c:pt idx="430">
                  <c:v>13</c:v>
                </c:pt>
                <c:pt idx="431">
                  <c:v>28</c:v>
                </c:pt>
                <c:pt idx="432">
                  <c:v>20.5</c:v>
                </c:pt>
                <c:pt idx="433">
                  <c:v>25.510204081632651</c:v>
                </c:pt>
                <c:pt idx="434">
                  <c:v>16</c:v>
                </c:pt>
                <c:pt idx="435">
                  <c:v>13</c:v>
                </c:pt>
                <c:pt idx="436">
                  <c:v>17</c:v>
                </c:pt>
                <c:pt idx="437">
                  <c:v>14</c:v>
                </c:pt>
                <c:pt idx="438">
                  <c:v>29</c:v>
                </c:pt>
                <c:pt idx="439">
                  <c:v>27.5</c:v>
                </c:pt>
                <c:pt idx="440">
                  <c:v>24</c:v>
                </c:pt>
                <c:pt idx="441">
                  <c:v>28.5</c:v>
                </c:pt>
                <c:pt idx="442">
                  <c:v>21.5</c:v>
                </c:pt>
                <c:pt idx="443">
                  <c:v>8.7978142076502728</c:v>
                </c:pt>
                <c:pt idx="444">
                  <c:v>10</c:v>
                </c:pt>
                <c:pt idx="445">
                  <c:v>12</c:v>
                </c:pt>
                <c:pt idx="446">
                  <c:v>20.5</c:v>
                </c:pt>
                <c:pt idx="447">
                  <c:v>13.5</c:v>
                </c:pt>
                <c:pt idx="448">
                  <c:v>13</c:v>
                </c:pt>
                <c:pt idx="449">
                  <c:v>24</c:v>
                </c:pt>
                <c:pt idx="450">
                  <c:v>20</c:v>
                </c:pt>
                <c:pt idx="451">
                  <c:v>32.5</c:v>
                </c:pt>
                <c:pt idx="452">
                  <c:v>17.31678486997636</c:v>
                </c:pt>
                <c:pt idx="453">
                  <c:v>19.587628865979383</c:v>
                </c:pt>
                <c:pt idx="454">
                  <c:v>25</c:v>
                </c:pt>
                <c:pt idx="455">
                  <c:v>33.5</c:v>
                </c:pt>
                <c:pt idx="456">
                  <c:v>27</c:v>
                </c:pt>
                <c:pt idx="457">
                  <c:v>25.5</c:v>
                </c:pt>
                <c:pt idx="458">
                  <c:v>16</c:v>
                </c:pt>
                <c:pt idx="459">
                  <c:v>20</c:v>
                </c:pt>
                <c:pt idx="460">
                  <c:v>16</c:v>
                </c:pt>
                <c:pt idx="461">
                  <c:v>13.366336633663366</c:v>
                </c:pt>
                <c:pt idx="462">
                  <c:v>17.5</c:v>
                </c:pt>
                <c:pt idx="463">
                  <c:v>28.282828282828284</c:v>
                </c:pt>
                <c:pt idx="464">
                  <c:v>25.742574257425744</c:v>
                </c:pt>
                <c:pt idx="465">
                  <c:v>14.851485148514852</c:v>
                </c:pt>
                <c:pt idx="466">
                  <c:v>12.5</c:v>
                </c:pt>
                <c:pt idx="467">
                  <c:v>30</c:v>
                </c:pt>
                <c:pt idx="468">
                  <c:v>32.178217821782177</c:v>
                </c:pt>
                <c:pt idx="469">
                  <c:v>12.5</c:v>
                </c:pt>
                <c:pt idx="470">
                  <c:v>31.188118811881189</c:v>
                </c:pt>
                <c:pt idx="471">
                  <c:v>15</c:v>
                </c:pt>
                <c:pt idx="472">
                  <c:v>26</c:v>
                </c:pt>
                <c:pt idx="473">
                  <c:v>38.5</c:v>
                </c:pt>
                <c:pt idx="474">
                  <c:v>18.686868686868689</c:v>
                </c:pt>
                <c:pt idx="475">
                  <c:v>27.5</c:v>
                </c:pt>
                <c:pt idx="476">
                  <c:v>16.5</c:v>
                </c:pt>
                <c:pt idx="477">
                  <c:v>23.267326732673268</c:v>
                </c:pt>
                <c:pt idx="478">
                  <c:v>25.5</c:v>
                </c:pt>
                <c:pt idx="479">
                  <c:v>18.5</c:v>
                </c:pt>
                <c:pt idx="480">
                  <c:v>14.5</c:v>
                </c:pt>
                <c:pt idx="481">
                  <c:v>22</c:v>
                </c:pt>
                <c:pt idx="482">
                  <c:v>31</c:v>
                </c:pt>
                <c:pt idx="483">
                  <c:v>20</c:v>
                </c:pt>
                <c:pt idx="484">
                  <c:v>16</c:v>
                </c:pt>
                <c:pt idx="485">
                  <c:v>14.5</c:v>
                </c:pt>
                <c:pt idx="486">
                  <c:v>16.5</c:v>
                </c:pt>
                <c:pt idx="487">
                  <c:v>18.5</c:v>
                </c:pt>
                <c:pt idx="488">
                  <c:v>24</c:v>
                </c:pt>
                <c:pt idx="489">
                  <c:v>32.5</c:v>
                </c:pt>
                <c:pt idx="490">
                  <c:v>32</c:v>
                </c:pt>
                <c:pt idx="491">
                  <c:v>15.45</c:v>
                </c:pt>
                <c:pt idx="492">
                  <c:v>22.25</c:v>
                </c:pt>
                <c:pt idx="493">
                  <c:v>23.65</c:v>
                </c:pt>
                <c:pt idx="494">
                  <c:v>19</c:v>
                </c:pt>
                <c:pt idx="495">
                  <c:v>26.8</c:v>
                </c:pt>
                <c:pt idx="496">
                  <c:v>32.875</c:v>
                </c:pt>
                <c:pt idx="497">
                  <c:v>27</c:v>
                </c:pt>
                <c:pt idx="498">
                  <c:v>29</c:v>
                </c:pt>
                <c:pt idx="499">
                  <c:v>29.75</c:v>
                </c:pt>
                <c:pt idx="500">
                  <c:v>31</c:v>
                </c:pt>
                <c:pt idx="501">
                  <c:v>37.35</c:v>
                </c:pt>
              </c:numCache>
            </c:numRef>
          </c:xVal>
          <c:yVal>
            <c:numRef>
              <c:f>'4) All_Data_Tern'!$M$13:$M$514</c:f>
              <c:numCache>
                <c:formatCode>0.00</c:formatCode>
                <c:ptCount val="502"/>
                <c:pt idx="0">
                  <c:v>23.213052060201449</c:v>
                </c:pt>
                <c:pt idx="1">
                  <c:v>30.310889132455351</c:v>
                </c:pt>
                <c:pt idx="2">
                  <c:v>18.232113763882918</c:v>
                </c:pt>
                <c:pt idx="3">
                  <c:v>12.124355652982141</c:v>
                </c:pt>
                <c:pt idx="4">
                  <c:v>20.268679663040054</c:v>
                </c:pt>
                <c:pt idx="5">
                  <c:v>18.749003587085785</c:v>
                </c:pt>
                <c:pt idx="6">
                  <c:v>31.248339311809641</c:v>
                </c:pt>
                <c:pt idx="7">
                  <c:v>20.994555243259118</c:v>
                </c:pt>
                <c:pt idx="8">
                  <c:v>15.906589049101935</c:v>
                </c:pt>
                <c:pt idx="9">
                  <c:v>9.5262794416288248</c:v>
                </c:pt>
                <c:pt idx="10">
                  <c:v>19.721370581229788</c:v>
                </c:pt>
                <c:pt idx="11">
                  <c:v>23.859883573652898</c:v>
                </c:pt>
                <c:pt idx="12">
                  <c:v>14.139190265868386</c:v>
                </c:pt>
                <c:pt idx="13">
                  <c:v>11.295983527623111</c:v>
                </c:pt>
                <c:pt idx="14">
                  <c:v>51.420258349701044</c:v>
                </c:pt>
                <c:pt idx="15">
                  <c:v>10.392304845413264</c:v>
                </c:pt>
                <c:pt idx="16">
                  <c:v>23.032590526181881</c:v>
                </c:pt>
                <c:pt idx="17">
                  <c:v>30.310889132455351</c:v>
                </c:pt>
                <c:pt idx="18">
                  <c:v>25.259074277046128</c:v>
                </c:pt>
                <c:pt idx="19">
                  <c:v>26.784290838693977</c:v>
                </c:pt>
                <c:pt idx="20">
                  <c:v>23.454854685828547</c:v>
                </c:pt>
                <c:pt idx="21">
                  <c:v>13.18066530947377</c:v>
                </c:pt>
                <c:pt idx="22">
                  <c:v>20.325086007185803</c:v>
                </c:pt>
                <c:pt idx="23">
                  <c:v>18.749003587085785</c:v>
                </c:pt>
                <c:pt idx="24">
                  <c:v>40.703193977868615</c:v>
                </c:pt>
                <c:pt idx="25">
                  <c:v>27.712812921102035</c:v>
                </c:pt>
                <c:pt idx="26">
                  <c:v>19.767971173340445</c:v>
                </c:pt>
                <c:pt idx="27">
                  <c:v>35.507041555161983</c:v>
                </c:pt>
                <c:pt idx="28">
                  <c:v>40.537359326080107</c:v>
                </c:pt>
                <c:pt idx="29">
                  <c:v>14.049322531127698</c:v>
                </c:pt>
                <c:pt idx="30">
                  <c:v>39.364791081110845</c:v>
                </c:pt>
                <c:pt idx="31">
                  <c:v>14.139190265868386</c:v>
                </c:pt>
                <c:pt idx="32">
                  <c:v>24.056261216234407</c:v>
                </c:pt>
                <c:pt idx="33">
                  <c:v>43.810696897330423</c:v>
                </c:pt>
                <c:pt idx="34">
                  <c:v>23.859883573652898</c:v>
                </c:pt>
                <c:pt idx="35">
                  <c:v>30.310889132455351</c:v>
                </c:pt>
                <c:pt idx="36">
                  <c:v>11.258330249197702</c:v>
                </c:pt>
                <c:pt idx="37">
                  <c:v>14.576665212213323</c:v>
                </c:pt>
                <c:pt idx="38">
                  <c:v>28.578838324886473</c:v>
                </c:pt>
                <c:pt idx="39">
                  <c:v>12.386537360444889</c:v>
                </c:pt>
                <c:pt idx="40">
                  <c:v>20.578821476065869</c:v>
                </c:pt>
                <c:pt idx="41">
                  <c:v>22.744101513530712</c:v>
                </c:pt>
                <c:pt idx="42">
                  <c:v>34.641016151377542</c:v>
                </c:pt>
                <c:pt idx="43">
                  <c:v>18.863919686393714</c:v>
                </c:pt>
                <c:pt idx="44">
                  <c:v>41.157642952131738</c:v>
                </c:pt>
                <c:pt idx="45">
                  <c:v>18.186533479473212</c:v>
                </c:pt>
                <c:pt idx="46">
                  <c:v>13.856406460551018</c:v>
                </c:pt>
                <c:pt idx="47">
                  <c:v>11.534189617550789</c:v>
                </c:pt>
                <c:pt idx="48">
                  <c:v>15.588457268119894</c:v>
                </c:pt>
                <c:pt idx="49">
                  <c:v>18.006468791557634</c:v>
                </c:pt>
                <c:pt idx="50">
                  <c:v>14.722431864335457</c:v>
                </c:pt>
                <c:pt idx="51">
                  <c:v>33.678765702728164</c:v>
                </c:pt>
                <c:pt idx="52">
                  <c:v>42.015093846967808</c:v>
                </c:pt>
                <c:pt idx="53">
                  <c:v>13.856406460551018</c:v>
                </c:pt>
                <c:pt idx="54">
                  <c:v>17.320508075688771</c:v>
                </c:pt>
                <c:pt idx="55">
                  <c:v>35.282516450477125</c:v>
                </c:pt>
                <c:pt idx="56">
                  <c:v>19.143719452077065</c:v>
                </c:pt>
                <c:pt idx="57">
                  <c:v>35.347975664670962</c:v>
                </c:pt>
                <c:pt idx="58">
                  <c:v>20.502697598842442</c:v>
                </c:pt>
                <c:pt idx="59">
                  <c:v>27.598611768954637</c:v>
                </c:pt>
                <c:pt idx="60">
                  <c:v>25.796501389323705</c:v>
                </c:pt>
                <c:pt idx="61">
                  <c:v>23.382685902179841</c:v>
                </c:pt>
                <c:pt idx="62">
                  <c:v>19.555412343519578</c:v>
                </c:pt>
                <c:pt idx="63">
                  <c:v>23.213052060201449</c:v>
                </c:pt>
                <c:pt idx="64">
                  <c:v>22.516660498395403</c:v>
                </c:pt>
                <c:pt idx="65">
                  <c:v>31.491832864888679</c:v>
                </c:pt>
                <c:pt idx="66">
                  <c:v>42.379966568174659</c:v>
                </c:pt>
                <c:pt idx="67">
                  <c:v>50.083396845365122</c:v>
                </c:pt>
                <c:pt idx="68">
                  <c:v>26.717805010370981</c:v>
                </c:pt>
                <c:pt idx="69">
                  <c:v>29.444863728670914</c:v>
                </c:pt>
                <c:pt idx="70">
                  <c:v>24.356964481437334</c:v>
                </c:pt>
                <c:pt idx="71">
                  <c:v>18.186533479473212</c:v>
                </c:pt>
                <c:pt idx="72">
                  <c:v>13.856406460551018</c:v>
                </c:pt>
                <c:pt idx="73">
                  <c:v>13.856406460551018</c:v>
                </c:pt>
                <c:pt idx="74">
                  <c:v>17.320508075688771</c:v>
                </c:pt>
                <c:pt idx="75">
                  <c:v>21.650635094610966</c:v>
                </c:pt>
                <c:pt idx="76">
                  <c:v>16.790288440718708</c:v>
                </c:pt>
                <c:pt idx="77">
                  <c:v>14.585691011106334</c:v>
                </c:pt>
                <c:pt idx="78">
                  <c:v>20.578821476065869</c:v>
                </c:pt>
                <c:pt idx="79">
                  <c:v>23.151174160574101</c:v>
                </c:pt>
                <c:pt idx="80">
                  <c:v>30.310889132455351</c:v>
                </c:pt>
                <c:pt idx="81">
                  <c:v>21.650635094610966</c:v>
                </c:pt>
                <c:pt idx="82">
                  <c:v>32.47595264191645</c:v>
                </c:pt>
                <c:pt idx="83">
                  <c:v>25.114736709748719</c:v>
                </c:pt>
                <c:pt idx="84">
                  <c:v>28.578838324886473</c:v>
                </c:pt>
                <c:pt idx="85">
                  <c:v>32.042939940024226</c:v>
                </c:pt>
                <c:pt idx="86">
                  <c:v>12.297560733739028</c:v>
                </c:pt>
                <c:pt idx="87">
                  <c:v>10.045894683899487</c:v>
                </c:pt>
                <c:pt idx="88">
                  <c:v>10.305702305034819</c:v>
                </c:pt>
                <c:pt idx="89">
                  <c:v>12.69593241947987</c:v>
                </c:pt>
                <c:pt idx="90">
                  <c:v>13.336791218280355</c:v>
                </c:pt>
                <c:pt idx="91">
                  <c:v>16.194675050769</c:v>
                </c:pt>
                <c:pt idx="92">
                  <c:v>17.493713156445658</c:v>
                </c:pt>
                <c:pt idx="93">
                  <c:v>21.044417311961858</c:v>
                </c:pt>
                <c:pt idx="94">
                  <c:v>21.823840175367852</c:v>
                </c:pt>
                <c:pt idx="95">
                  <c:v>30.484094213212241</c:v>
                </c:pt>
                <c:pt idx="96">
                  <c:v>17.753520777580992</c:v>
                </c:pt>
                <c:pt idx="97">
                  <c:v>13.596598839415686</c:v>
                </c:pt>
                <c:pt idx="98">
                  <c:v>6.9282032302755088</c:v>
                </c:pt>
                <c:pt idx="99">
                  <c:v>3.4641016151377544</c:v>
                </c:pt>
                <c:pt idx="100">
                  <c:v>4.3301270189221928</c:v>
                </c:pt>
                <c:pt idx="101">
                  <c:v>0.87477313513579658</c:v>
                </c:pt>
                <c:pt idx="102">
                  <c:v>6.9981850810863726</c:v>
                </c:pt>
                <c:pt idx="103">
                  <c:v>14.402378997719469</c:v>
                </c:pt>
                <c:pt idx="104">
                  <c:v>2.6483957302276409</c:v>
                </c:pt>
                <c:pt idx="105">
                  <c:v>12.990381056766578</c:v>
                </c:pt>
                <c:pt idx="106">
                  <c:v>11.258330249197702</c:v>
                </c:pt>
                <c:pt idx="107">
                  <c:v>7.8729582162221696</c:v>
                </c:pt>
                <c:pt idx="108">
                  <c:v>7.8729582162221696</c:v>
                </c:pt>
                <c:pt idx="109">
                  <c:v>11.258330249197702</c:v>
                </c:pt>
                <c:pt idx="110">
                  <c:v>3.4298035793443113</c:v>
                </c:pt>
                <c:pt idx="111">
                  <c:v>6.9282032302755088</c:v>
                </c:pt>
                <c:pt idx="112">
                  <c:v>9.5262794416288248</c:v>
                </c:pt>
                <c:pt idx="113">
                  <c:v>11.258330249197702</c:v>
                </c:pt>
                <c:pt idx="114">
                  <c:v>8.6602540378443855</c:v>
                </c:pt>
                <c:pt idx="115">
                  <c:v>3.4641016151377544</c:v>
                </c:pt>
                <c:pt idx="116">
                  <c:v>6.0621778264910704</c:v>
                </c:pt>
                <c:pt idx="117">
                  <c:v>10.392304845413264</c:v>
                </c:pt>
                <c:pt idx="118">
                  <c:v>2.598076211353316</c:v>
                </c:pt>
                <c:pt idx="119">
                  <c:v>4.3738656756789824</c:v>
                </c:pt>
                <c:pt idx="120">
                  <c:v>0.69351383686441526</c:v>
                </c:pt>
                <c:pt idx="121">
                  <c:v>0.34641016151377535</c:v>
                </c:pt>
                <c:pt idx="122">
                  <c:v>4.8643352669938382</c:v>
                </c:pt>
                <c:pt idx="123">
                  <c:v>2.6032827769071294</c:v>
                </c:pt>
                <c:pt idx="124">
                  <c:v>2.7768349620342723</c:v>
                </c:pt>
                <c:pt idx="125">
                  <c:v>7.5268941188058083</c:v>
                </c:pt>
                <c:pt idx="126">
                  <c:v>1.7132055465567531</c:v>
                </c:pt>
                <c:pt idx="127">
                  <c:v>1.0392304845413263</c:v>
                </c:pt>
                <c:pt idx="128">
                  <c:v>1.1258330249197701</c:v>
                </c:pt>
                <c:pt idx="129">
                  <c:v>5.196152422706632</c:v>
                </c:pt>
                <c:pt idx="130">
                  <c:v>3.4641016151377544</c:v>
                </c:pt>
                <c:pt idx="131">
                  <c:v>3.0310889132455352</c:v>
                </c:pt>
                <c:pt idx="132">
                  <c:v>7.3612159321677284</c:v>
                </c:pt>
                <c:pt idx="133">
                  <c:v>3.0310889132455352</c:v>
                </c:pt>
                <c:pt idx="134">
                  <c:v>2.598076211353316</c:v>
                </c:pt>
                <c:pt idx="135">
                  <c:v>8.6689229608051907E-2</c:v>
                </c:pt>
                <c:pt idx="136">
                  <c:v>0.60621778264910697</c:v>
                </c:pt>
                <c:pt idx="137">
                  <c:v>0.17320508075688773</c:v>
                </c:pt>
                <c:pt idx="138">
                  <c:v>0.17320508075688767</c:v>
                </c:pt>
                <c:pt idx="139">
                  <c:v>0.26006768882415571</c:v>
                </c:pt>
                <c:pt idx="140">
                  <c:v>0.52013537764831153</c:v>
                </c:pt>
                <c:pt idx="141">
                  <c:v>0.25980762113533162</c:v>
                </c:pt>
                <c:pt idx="142">
                  <c:v>0.4330127018922193</c:v>
                </c:pt>
                <c:pt idx="143">
                  <c:v>1.2124355652982139</c:v>
                </c:pt>
                <c:pt idx="144">
                  <c:v>0.34641016151377546</c:v>
                </c:pt>
                <c:pt idx="145">
                  <c:v>4.3301270189221928</c:v>
                </c:pt>
                <c:pt idx="146">
                  <c:v>3.6806079660838642</c:v>
                </c:pt>
                <c:pt idx="147">
                  <c:v>1.1258330249197701</c:v>
                </c:pt>
                <c:pt idx="148">
                  <c:v>0.69282032302755092</c:v>
                </c:pt>
                <c:pt idx="149">
                  <c:v>0.77942286340599476</c:v>
                </c:pt>
                <c:pt idx="150">
                  <c:v>1.9052558883257651</c:v>
                </c:pt>
                <c:pt idx="151">
                  <c:v>61.736464428197607</c:v>
                </c:pt>
                <c:pt idx="152">
                  <c:v>56.291651245988511</c:v>
                </c:pt>
                <c:pt idx="153">
                  <c:v>54.034063654926513</c:v>
                </c:pt>
                <c:pt idx="154">
                  <c:v>41.900690021376484</c:v>
                </c:pt>
                <c:pt idx="155">
                  <c:v>42.379966568174659</c:v>
                </c:pt>
                <c:pt idx="156">
                  <c:v>56.842217224339436</c:v>
                </c:pt>
                <c:pt idx="157">
                  <c:v>50.890152593518557</c:v>
                </c:pt>
                <c:pt idx="158">
                  <c:v>50.589602795328588</c:v>
                </c:pt>
                <c:pt idx="159">
                  <c:v>50.890152593518557</c:v>
                </c:pt>
                <c:pt idx="160">
                  <c:v>50.589602795328588</c:v>
                </c:pt>
                <c:pt idx="161">
                  <c:v>40.165091789240165</c:v>
                </c:pt>
                <c:pt idx="162">
                  <c:v>34.641016151377542</c:v>
                </c:pt>
                <c:pt idx="163">
                  <c:v>32.558170243541554</c:v>
                </c:pt>
                <c:pt idx="164">
                  <c:v>23.382685902179841</c:v>
                </c:pt>
                <c:pt idx="165">
                  <c:v>24.248711305964282</c:v>
                </c:pt>
                <c:pt idx="166">
                  <c:v>37.253008716561752</c:v>
                </c:pt>
                <c:pt idx="167">
                  <c:v>12.499335724723856</c:v>
                </c:pt>
                <c:pt idx="168">
                  <c:v>39.496153009078959</c:v>
                </c:pt>
                <c:pt idx="169">
                  <c:v>40.334051906801378</c:v>
                </c:pt>
                <c:pt idx="170">
                  <c:v>37.217620658504799</c:v>
                </c:pt>
                <c:pt idx="171">
                  <c:v>29.462719922563373</c:v>
                </c:pt>
                <c:pt idx="172">
                  <c:v>29.462719922563373</c:v>
                </c:pt>
                <c:pt idx="173">
                  <c:v>36.743505570969823</c:v>
                </c:pt>
                <c:pt idx="174">
                  <c:v>20.578821476065869</c:v>
                </c:pt>
                <c:pt idx="175">
                  <c:v>33.711055986239884</c:v>
                </c:pt>
                <c:pt idx="176">
                  <c:v>20.784609690826528</c:v>
                </c:pt>
                <c:pt idx="177">
                  <c:v>40.703193977868615</c:v>
                </c:pt>
                <c:pt idx="178">
                  <c:v>38.97114317029974</c:v>
                </c:pt>
                <c:pt idx="179">
                  <c:v>20.24474969885701</c:v>
                </c:pt>
                <c:pt idx="180">
                  <c:v>21.089231929812708</c:v>
                </c:pt>
                <c:pt idx="181">
                  <c:v>30.310889132455351</c:v>
                </c:pt>
                <c:pt idx="182">
                  <c:v>55.42562584220407</c:v>
                </c:pt>
                <c:pt idx="183">
                  <c:v>19.918584287042087</c:v>
                </c:pt>
                <c:pt idx="184">
                  <c:v>10.939268258329751</c:v>
                </c:pt>
                <c:pt idx="185">
                  <c:v>13.970950902734934</c:v>
                </c:pt>
                <c:pt idx="186">
                  <c:v>10.009338837709592</c:v>
                </c:pt>
                <c:pt idx="187">
                  <c:v>17.372365884298624</c:v>
                </c:pt>
                <c:pt idx="188">
                  <c:v>34.98916706747179</c:v>
                </c:pt>
                <c:pt idx="189">
                  <c:v>18.902097489757406</c:v>
                </c:pt>
                <c:pt idx="190">
                  <c:v>19.648386924451678</c:v>
                </c:pt>
                <c:pt idx="191">
                  <c:v>5.133763631799634</c:v>
                </c:pt>
                <c:pt idx="192">
                  <c:v>18.51606016668627</c:v>
                </c:pt>
                <c:pt idx="193">
                  <c:v>16.497049667833849</c:v>
                </c:pt>
                <c:pt idx="194">
                  <c:v>16.132140327796325</c:v>
                </c:pt>
                <c:pt idx="195">
                  <c:v>19.668308113411239</c:v>
                </c:pt>
                <c:pt idx="196">
                  <c:v>18.380169608628183</c:v>
                </c:pt>
                <c:pt idx="197">
                  <c:v>0.85745089483607784</c:v>
                </c:pt>
                <c:pt idx="198">
                  <c:v>1.2197540898372372</c:v>
                </c:pt>
                <c:pt idx="199">
                  <c:v>5.196152422706632</c:v>
                </c:pt>
                <c:pt idx="200">
                  <c:v>0.8660254037844386</c:v>
                </c:pt>
                <c:pt idx="201">
                  <c:v>6.6044901899779962</c:v>
                </c:pt>
                <c:pt idx="202">
                  <c:v>3.4990925405431863</c:v>
                </c:pt>
                <c:pt idx="203">
                  <c:v>0.8660254037844386</c:v>
                </c:pt>
                <c:pt idx="204">
                  <c:v>1.5013214116701032</c:v>
                </c:pt>
                <c:pt idx="205">
                  <c:v>7.7942286340599471</c:v>
                </c:pt>
                <c:pt idx="206">
                  <c:v>2.651098174850322</c:v>
                </c:pt>
                <c:pt idx="207">
                  <c:v>6.0012421370989877</c:v>
                </c:pt>
                <c:pt idx="208">
                  <c:v>0.87477313513579658</c:v>
                </c:pt>
                <c:pt idx="209">
                  <c:v>4.4184969580838702</c:v>
                </c:pt>
                <c:pt idx="210">
                  <c:v>6.9981850810863726</c:v>
                </c:pt>
                <c:pt idx="211">
                  <c:v>3.4298035793443113</c:v>
                </c:pt>
                <c:pt idx="212">
                  <c:v>0</c:v>
                </c:pt>
                <c:pt idx="213">
                  <c:v>1.6587180112806783</c:v>
                </c:pt>
                <c:pt idx="214">
                  <c:v>2.2790142204853647</c:v>
                </c:pt>
                <c:pt idx="215">
                  <c:v>7.7942286340599471</c:v>
                </c:pt>
                <c:pt idx="216">
                  <c:v>5.3898205509790991</c:v>
                </c:pt>
                <c:pt idx="217">
                  <c:v>18.984941284163366</c:v>
                </c:pt>
                <c:pt idx="218">
                  <c:v>6.9282032302755088</c:v>
                </c:pt>
                <c:pt idx="219">
                  <c:v>14.154393696261788</c:v>
                </c:pt>
                <c:pt idx="220">
                  <c:v>1.2173047844359577</c:v>
                </c:pt>
                <c:pt idx="221">
                  <c:v>3.6084391824351609</c:v>
                </c:pt>
                <c:pt idx="222">
                  <c:v>6.3147685692615321</c:v>
                </c:pt>
                <c:pt idx="223">
                  <c:v>1.3337146875530368</c:v>
                </c:pt>
                <c:pt idx="224">
                  <c:v>5.5872606695770228</c:v>
                </c:pt>
                <c:pt idx="225">
                  <c:v>8.3865864790541966</c:v>
                </c:pt>
                <c:pt idx="226">
                  <c:v>3.4641016151377544</c:v>
                </c:pt>
                <c:pt idx="227">
                  <c:v>10.289410738032934</c:v>
                </c:pt>
                <c:pt idx="228">
                  <c:v>6.1858957413174185</c:v>
                </c:pt>
                <c:pt idx="229">
                  <c:v>10.825317547305483</c:v>
                </c:pt>
                <c:pt idx="230">
                  <c:v>10.392304845413264</c:v>
                </c:pt>
                <c:pt idx="231">
                  <c:v>7.1014083110323956</c:v>
                </c:pt>
                <c:pt idx="232">
                  <c:v>7.4478184725461718</c:v>
                </c:pt>
                <c:pt idx="233">
                  <c:v>3.117691453623979</c:v>
                </c:pt>
                <c:pt idx="234">
                  <c:v>10.392304845413264</c:v>
                </c:pt>
                <c:pt idx="235">
                  <c:v>6.7549981495186211</c:v>
                </c:pt>
                <c:pt idx="236">
                  <c:v>5.5425625842204074</c:v>
                </c:pt>
                <c:pt idx="237">
                  <c:v>0.8660254037844386</c:v>
                </c:pt>
                <c:pt idx="238">
                  <c:v>0</c:v>
                </c:pt>
                <c:pt idx="239">
                  <c:v>0</c:v>
                </c:pt>
                <c:pt idx="240">
                  <c:v>0</c:v>
                </c:pt>
                <c:pt idx="241">
                  <c:v>3.117691453623979</c:v>
                </c:pt>
                <c:pt idx="242">
                  <c:v>0.8660254037844386</c:v>
                </c:pt>
                <c:pt idx="243">
                  <c:v>3.9837168574084174</c:v>
                </c:pt>
                <c:pt idx="244">
                  <c:v>1.818653347947321</c:v>
                </c:pt>
                <c:pt idx="245">
                  <c:v>1.6454482671904334</c:v>
                </c:pt>
                <c:pt idx="246">
                  <c:v>4.5033320996790804</c:v>
                </c:pt>
                <c:pt idx="247">
                  <c:v>4.1569219381653051</c:v>
                </c:pt>
                <c:pt idx="248">
                  <c:v>0.51961524227066314</c:v>
                </c:pt>
                <c:pt idx="249">
                  <c:v>3.0310889132455352</c:v>
                </c:pt>
                <c:pt idx="250">
                  <c:v>6.4951905283832891</c:v>
                </c:pt>
                <c:pt idx="251">
                  <c:v>8.4004464167090536</c:v>
                </c:pt>
                <c:pt idx="252">
                  <c:v>6.9282032302755088</c:v>
                </c:pt>
                <c:pt idx="253">
                  <c:v>4.7631397208144124</c:v>
                </c:pt>
                <c:pt idx="254">
                  <c:v>7.9674337148168348</c:v>
                </c:pt>
                <c:pt idx="255">
                  <c:v>11.604740410711477</c:v>
                </c:pt>
                <c:pt idx="256">
                  <c:v>70.364564057485637</c:v>
                </c:pt>
                <c:pt idx="257">
                  <c:v>24.168150803286657</c:v>
                </c:pt>
                <c:pt idx="258">
                  <c:v>61.704310019641248</c:v>
                </c:pt>
                <c:pt idx="259">
                  <c:v>38.380671304083073</c:v>
                </c:pt>
                <c:pt idx="260">
                  <c:v>41.772990064896447</c:v>
                </c:pt>
                <c:pt idx="261">
                  <c:v>59.413370724746372</c:v>
                </c:pt>
                <c:pt idx="262">
                  <c:v>70.159020053422864</c:v>
                </c:pt>
                <c:pt idx="263">
                  <c:v>51.72096161490397</c:v>
                </c:pt>
                <c:pt idx="264">
                  <c:v>31.393420887185901</c:v>
                </c:pt>
                <c:pt idx="265">
                  <c:v>48.63978295227669</c:v>
                </c:pt>
                <c:pt idx="266">
                  <c:v>68.648355178034777</c:v>
                </c:pt>
                <c:pt idx="267">
                  <c:v>35.83553394970091</c:v>
                </c:pt>
                <c:pt idx="268">
                  <c:v>29.658404239193104</c:v>
                </c:pt>
                <c:pt idx="269">
                  <c:v>55.835848401891433</c:v>
                </c:pt>
                <c:pt idx="270">
                  <c:v>40.594940802395563</c:v>
                </c:pt>
                <c:pt idx="271">
                  <c:v>54.985739922821502</c:v>
                </c:pt>
                <c:pt idx="272">
                  <c:v>73.530458811886291</c:v>
                </c:pt>
                <c:pt idx="273">
                  <c:v>16.454482671904334</c:v>
                </c:pt>
                <c:pt idx="274">
                  <c:v>21.208785398802576</c:v>
                </c:pt>
                <c:pt idx="275">
                  <c:v>7.5788775998211264</c:v>
                </c:pt>
                <c:pt idx="276">
                  <c:v>7.1424775569850611</c:v>
                </c:pt>
                <c:pt idx="277">
                  <c:v>4.4184969580838702</c:v>
                </c:pt>
                <c:pt idx="278">
                  <c:v>8.8797535641491976</c:v>
                </c:pt>
                <c:pt idx="279">
                  <c:v>17.320508075688771</c:v>
                </c:pt>
                <c:pt idx="280">
                  <c:v>20.784609690826528</c:v>
                </c:pt>
                <c:pt idx="281">
                  <c:v>10.497277621629559</c:v>
                </c:pt>
                <c:pt idx="282">
                  <c:v>11.258330249197702</c:v>
                </c:pt>
                <c:pt idx="283">
                  <c:v>2.651098174850322</c:v>
                </c:pt>
                <c:pt idx="284">
                  <c:v>3.5347975664670965</c:v>
                </c:pt>
                <c:pt idx="285">
                  <c:v>4.3738656756789824</c:v>
                </c:pt>
                <c:pt idx="286">
                  <c:v>4.3738656756789824</c:v>
                </c:pt>
                <c:pt idx="287">
                  <c:v>9.5262794416288248</c:v>
                </c:pt>
                <c:pt idx="288">
                  <c:v>7.8729582162221696</c:v>
                </c:pt>
                <c:pt idx="289">
                  <c:v>9.5262794416288248</c:v>
                </c:pt>
                <c:pt idx="290">
                  <c:v>17.320508075688771</c:v>
                </c:pt>
                <c:pt idx="291">
                  <c:v>3.4641016151377544</c:v>
                </c:pt>
                <c:pt idx="292">
                  <c:v>7.7942286340599471</c:v>
                </c:pt>
                <c:pt idx="293">
                  <c:v>12.124355652982141</c:v>
                </c:pt>
                <c:pt idx="294">
                  <c:v>6.0621778264910704</c:v>
                </c:pt>
                <c:pt idx="295">
                  <c:v>17.320508075688771</c:v>
                </c:pt>
                <c:pt idx="296">
                  <c:v>13.719214317377245</c:v>
                </c:pt>
                <c:pt idx="297">
                  <c:v>12.861763422541168</c:v>
                </c:pt>
                <c:pt idx="298">
                  <c:v>15.588457268119894</c:v>
                </c:pt>
                <c:pt idx="299">
                  <c:v>7.8729582162221696</c:v>
                </c:pt>
                <c:pt idx="300">
                  <c:v>9.5262794416288248</c:v>
                </c:pt>
                <c:pt idx="301">
                  <c:v>10.713716335477592</c:v>
                </c:pt>
                <c:pt idx="302">
                  <c:v>11.372050756765356</c:v>
                </c:pt>
                <c:pt idx="303">
                  <c:v>14.722431864335457</c:v>
                </c:pt>
                <c:pt idx="304">
                  <c:v>10.337690630760189</c:v>
                </c:pt>
                <c:pt idx="305">
                  <c:v>6.0621778264910704</c:v>
                </c:pt>
                <c:pt idx="306">
                  <c:v>6.9282032302755088</c:v>
                </c:pt>
                <c:pt idx="307">
                  <c:v>14.722431864335457</c:v>
                </c:pt>
                <c:pt idx="308">
                  <c:v>14.871143297308542</c:v>
                </c:pt>
                <c:pt idx="309">
                  <c:v>12.861763422541168</c:v>
                </c:pt>
                <c:pt idx="310">
                  <c:v>12.990381056766578</c:v>
                </c:pt>
                <c:pt idx="311">
                  <c:v>13.719214317377245</c:v>
                </c:pt>
                <c:pt idx="312">
                  <c:v>13.856406460551018</c:v>
                </c:pt>
                <c:pt idx="313">
                  <c:v>15.588457268119894</c:v>
                </c:pt>
                <c:pt idx="314">
                  <c:v>16.291567001885479</c:v>
                </c:pt>
                <c:pt idx="315">
                  <c:v>13.856406460551018</c:v>
                </c:pt>
                <c:pt idx="316">
                  <c:v>12.124355652982141</c:v>
                </c:pt>
                <c:pt idx="317">
                  <c:v>18.186533479473212</c:v>
                </c:pt>
                <c:pt idx="318">
                  <c:v>18.370235837851727</c:v>
                </c:pt>
                <c:pt idx="319">
                  <c:v>14.722431864335457</c:v>
                </c:pt>
                <c:pt idx="320">
                  <c:v>13.719214317377245</c:v>
                </c:pt>
                <c:pt idx="321">
                  <c:v>19.918584287042087</c:v>
                </c:pt>
                <c:pt idx="322">
                  <c:v>15.588457268119894</c:v>
                </c:pt>
                <c:pt idx="323">
                  <c:v>14.722431864335457</c:v>
                </c:pt>
                <c:pt idx="324">
                  <c:v>12.124355652982141</c:v>
                </c:pt>
                <c:pt idx="325">
                  <c:v>14.722431864335457</c:v>
                </c:pt>
                <c:pt idx="326">
                  <c:v>3.4641016151377544</c:v>
                </c:pt>
                <c:pt idx="327">
                  <c:v>6.0021562638525445</c:v>
                </c:pt>
                <c:pt idx="328">
                  <c:v>13.856406460551018</c:v>
                </c:pt>
                <c:pt idx="329">
                  <c:v>19.721370581229788</c:v>
                </c:pt>
                <c:pt idx="330">
                  <c:v>14.722431864335457</c:v>
                </c:pt>
                <c:pt idx="331">
                  <c:v>4.3301270189221928</c:v>
                </c:pt>
                <c:pt idx="332">
                  <c:v>20.784609690826528</c:v>
                </c:pt>
                <c:pt idx="333">
                  <c:v>12.124355652982141</c:v>
                </c:pt>
                <c:pt idx="334">
                  <c:v>12.990381056766578</c:v>
                </c:pt>
                <c:pt idx="335">
                  <c:v>13.12159702703695</c:v>
                </c:pt>
                <c:pt idx="336">
                  <c:v>7.7942286340599471</c:v>
                </c:pt>
                <c:pt idx="337">
                  <c:v>9.4319598431968572</c:v>
                </c:pt>
                <c:pt idx="338">
                  <c:v>20.784609690826528</c:v>
                </c:pt>
                <c:pt idx="339">
                  <c:v>7.7942286340599471</c:v>
                </c:pt>
                <c:pt idx="340">
                  <c:v>20.784609690826528</c:v>
                </c:pt>
                <c:pt idx="341">
                  <c:v>19.721370581229788</c:v>
                </c:pt>
                <c:pt idx="342">
                  <c:v>9.5262794416288248</c:v>
                </c:pt>
                <c:pt idx="343">
                  <c:v>13.856406460551018</c:v>
                </c:pt>
                <c:pt idx="344">
                  <c:v>13.856406460551018</c:v>
                </c:pt>
                <c:pt idx="345">
                  <c:v>6.0021562638525445</c:v>
                </c:pt>
                <c:pt idx="346">
                  <c:v>14.722431864335457</c:v>
                </c:pt>
                <c:pt idx="347">
                  <c:v>10.392304845413264</c:v>
                </c:pt>
                <c:pt idx="348">
                  <c:v>6.9981850810863726</c:v>
                </c:pt>
                <c:pt idx="349">
                  <c:v>9.4319598431968572</c:v>
                </c:pt>
                <c:pt idx="350">
                  <c:v>7.7942286340599471</c:v>
                </c:pt>
                <c:pt idx="351">
                  <c:v>7.7942286340599471</c:v>
                </c:pt>
                <c:pt idx="352">
                  <c:v>6.0621778264910704</c:v>
                </c:pt>
                <c:pt idx="353">
                  <c:v>13.996370162172745</c:v>
                </c:pt>
                <c:pt idx="354">
                  <c:v>14.75193573580707</c:v>
                </c:pt>
                <c:pt idx="355">
                  <c:v>9.9592921435210435</c:v>
                </c:pt>
                <c:pt idx="356">
                  <c:v>9.2664718204934928</c:v>
                </c:pt>
                <c:pt idx="357">
                  <c:v>12.55736835487436</c:v>
                </c:pt>
                <c:pt idx="358">
                  <c:v>15.155444566227676</c:v>
                </c:pt>
                <c:pt idx="359">
                  <c:v>19.48557158514987</c:v>
                </c:pt>
                <c:pt idx="360">
                  <c:v>20.264994448555861</c:v>
                </c:pt>
                <c:pt idx="361">
                  <c:v>20.091789367798974</c:v>
                </c:pt>
                <c:pt idx="362">
                  <c:v>12.990381056766578</c:v>
                </c:pt>
                <c:pt idx="363">
                  <c:v>9.093266739736606</c:v>
                </c:pt>
                <c:pt idx="364">
                  <c:v>10.305702305034819</c:v>
                </c:pt>
                <c:pt idx="365">
                  <c:v>10.219099764656375</c:v>
                </c:pt>
                <c:pt idx="366">
                  <c:v>18.706148721743876</c:v>
                </c:pt>
                <c:pt idx="367">
                  <c:v>12.990381056766578</c:v>
                </c:pt>
                <c:pt idx="368">
                  <c:v>15.328649646984562</c:v>
                </c:pt>
                <c:pt idx="369">
                  <c:v>3.4641016151377544</c:v>
                </c:pt>
                <c:pt idx="370">
                  <c:v>13.674085322912189</c:v>
                </c:pt>
                <c:pt idx="371">
                  <c:v>11.258330249197702</c:v>
                </c:pt>
                <c:pt idx="372">
                  <c:v>6.1858957413174185</c:v>
                </c:pt>
                <c:pt idx="373">
                  <c:v>17.856193892462652</c:v>
                </c:pt>
                <c:pt idx="374">
                  <c:v>14.722431864335457</c:v>
                </c:pt>
                <c:pt idx="375">
                  <c:v>27.394681140119999</c:v>
                </c:pt>
                <c:pt idx="376">
                  <c:v>2.2890539307077669</c:v>
                </c:pt>
                <c:pt idx="377">
                  <c:v>10.497277621629559</c:v>
                </c:pt>
                <c:pt idx="378">
                  <c:v>4.3738656756789824</c:v>
                </c:pt>
                <c:pt idx="379">
                  <c:v>14.072912811497128</c:v>
                </c:pt>
                <c:pt idx="380">
                  <c:v>8.6602540378443855</c:v>
                </c:pt>
                <c:pt idx="381">
                  <c:v>9.5262794416288248</c:v>
                </c:pt>
                <c:pt idx="382">
                  <c:v>0.26006768882415576</c:v>
                </c:pt>
                <c:pt idx="383">
                  <c:v>12.643970895252803</c:v>
                </c:pt>
                <c:pt idx="384">
                  <c:v>8.6602540378443855</c:v>
                </c:pt>
                <c:pt idx="385">
                  <c:v>9.7860870627641567</c:v>
                </c:pt>
                <c:pt idx="386">
                  <c:v>6.4951905283832891</c:v>
                </c:pt>
                <c:pt idx="387">
                  <c:v>2.8578838324886471</c:v>
                </c:pt>
                <c:pt idx="388">
                  <c:v>31.176914536239789</c:v>
                </c:pt>
                <c:pt idx="389">
                  <c:v>32.366606000024476</c:v>
                </c:pt>
                <c:pt idx="390">
                  <c:v>31.176914536239789</c:v>
                </c:pt>
                <c:pt idx="391">
                  <c:v>44.167295593006365</c:v>
                </c:pt>
                <c:pt idx="392">
                  <c:v>42.43524478543749</c:v>
                </c:pt>
                <c:pt idx="393">
                  <c:v>45.899346400575247</c:v>
                </c:pt>
                <c:pt idx="394">
                  <c:v>45.033320996790806</c:v>
                </c:pt>
                <c:pt idx="395">
                  <c:v>22.516660498395403</c:v>
                </c:pt>
                <c:pt idx="396">
                  <c:v>24.248711305964282</c:v>
                </c:pt>
                <c:pt idx="397">
                  <c:v>56.291651245988511</c:v>
                </c:pt>
                <c:pt idx="398">
                  <c:v>47.631397208144122</c:v>
                </c:pt>
                <c:pt idx="399">
                  <c:v>41.569219381653056</c:v>
                </c:pt>
                <c:pt idx="400">
                  <c:v>51.095498823281879</c:v>
                </c:pt>
                <c:pt idx="401">
                  <c:v>56.291651245988511</c:v>
                </c:pt>
                <c:pt idx="402">
                  <c:v>61.487803668695143</c:v>
                </c:pt>
                <c:pt idx="403">
                  <c:v>54.559600438419629</c:v>
                </c:pt>
                <c:pt idx="404">
                  <c:v>49.363448015712997</c:v>
                </c:pt>
                <c:pt idx="405">
                  <c:v>24.248711305964282</c:v>
                </c:pt>
                <c:pt idx="406">
                  <c:v>58.023702053557386</c:v>
                </c:pt>
                <c:pt idx="407">
                  <c:v>41.114337351382439</c:v>
                </c:pt>
                <c:pt idx="408">
                  <c:v>42.43524478543749</c:v>
                </c:pt>
                <c:pt idx="409">
                  <c:v>32.042939940024226</c:v>
                </c:pt>
                <c:pt idx="410">
                  <c:v>54.559600438419629</c:v>
                </c:pt>
                <c:pt idx="411">
                  <c:v>45.033320996790806</c:v>
                </c:pt>
                <c:pt idx="412">
                  <c:v>63.858438864913154</c:v>
                </c:pt>
                <c:pt idx="413">
                  <c:v>46.765371804359681</c:v>
                </c:pt>
                <c:pt idx="414">
                  <c:v>49.363448015712997</c:v>
                </c:pt>
                <c:pt idx="415">
                  <c:v>45.033320996790806</c:v>
                </c:pt>
                <c:pt idx="416">
                  <c:v>27.712812921102035</c:v>
                </c:pt>
                <c:pt idx="417">
                  <c:v>48.497422611928563</c:v>
                </c:pt>
                <c:pt idx="418">
                  <c:v>45.444897426312124</c:v>
                </c:pt>
                <c:pt idx="419">
                  <c:v>66.023718902377979</c:v>
                </c:pt>
                <c:pt idx="420">
                  <c:v>44.167295593006365</c:v>
                </c:pt>
                <c:pt idx="421">
                  <c:v>25.980762113533157</c:v>
                </c:pt>
                <c:pt idx="422">
                  <c:v>51.095498823281879</c:v>
                </c:pt>
                <c:pt idx="423">
                  <c:v>17.149017896721556</c:v>
                </c:pt>
                <c:pt idx="424">
                  <c:v>28.578838324886473</c:v>
                </c:pt>
                <c:pt idx="425">
                  <c:v>18.006468791557634</c:v>
                </c:pt>
                <c:pt idx="426">
                  <c:v>18.006468791557634</c:v>
                </c:pt>
                <c:pt idx="427">
                  <c:v>19.05255888325765</c:v>
                </c:pt>
                <c:pt idx="428">
                  <c:v>15.434116107049402</c:v>
                </c:pt>
                <c:pt idx="429">
                  <c:v>38.97114317029974</c:v>
                </c:pt>
                <c:pt idx="430">
                  <c:v>22.516660498395403</c:v>
                </c:pt>
                <c:pt idx="431">
                  <c:v>48.497422611928563</c:v>
                </c:pt>
                <c:pt idx="432">
                  <c:v>35.507041555161983</c:v>
                </c:pt>
                <c:pt idx="433">
                  <c:v>22.976184182036125</c:v>
                </c:pt>
                <c:pt idx="434">
                  <c:v>27.712812921102035</c:v>
                </c:pt>
                <c:pt idx="435">
                  <c:v>22.516660498395403</c:v>
                </c:pt>
                <c:pt idx="436">
                  <c:v>29.444863728670914</c:v>
                </c:pt>
                <c:pt idx="437">
                  <c:v>24.248711305964282</c:v>
                </c:pt>
                <c:pt idx="438">
                  <c:v>50.229473419497438</c:v>
                </c:pt>
                <c:pt idx="439">
                  <c:v>21.650635094610966</c:v>
                </c:pt>
                <c:pt idx="440">
                  <c:v>41.569219381653056</c:v>
                </c:pt>
                <c:pt idx="441">
                  <c:v>49.363448015712997</c:v>
                </c:pt>
                <c:pt idx="442">
                  <c:v>37.239092362730858</c:v>
                </c:pt>
                <c:pt idx="443">
                  <c:v>15.238261203201596</c:v>
                </c:pt>
                <c:pt idx="444">
                  <c:v>17.320508075688771</c:v>
                </c:pt>
                <c:pt idx="445">
                  <c:v>20.784609690826528</c:v>
                </c:pt>
                <c:pt idx="446">
                  <c:v>35.507041555161983</c:v>
                </c:pt>
                <c:pt idx="447">
                  <c:v>23.382685902179841</c:v>
                </c:pt>
                <c:pt idx="448">
                  <c:v>22.516660498395403</c:v>
                </c:pt>
                <c:pt idx="449">
                  <c:v>41.569219381653056</c:v>
                </c:pt>
                <c:pt idx="450">
                  <c:v>34.641016151377542</c:v>
                </c:pt>
                <c:pt idx="451">
                  <c:v>25.114736709748719</c:v>
                </c:pt>
                <c:pt idx="452">
                  <c:v>29.379348804507554</c:v>
                </c:pt>
                <c:pt idx="453">
                  <c:v>33.926768395679041</c:v>
                </c:pt>
                <c:pt idx="454">
                  <c:v>43.301270189221931</c:v>
                </c:pt>
                <c:pt idx="455">
                  <c:v>58.023702053557386</c:v>
                </c:pt>
                <c:pt idx="456">
                  <c:v>46.765371804359681</c:v>
                </c:pt>
                <c:pt idx="457">
                  <c:v>44.167295593006365</c:v>
                </c:pt>
                <c:pt idx="458">
                  <c:v>27.712812921102035</c:v>
                </c:pt>
                <c:pt idx="459">
                  <c:v>34.641016151377542</c:v>
                </c:pt>
                <c:pt idx="460">
                  <c:v>27.712812921102035</c:v>
                </c:pt>
                <c:pt idx="461">
                  <c:v>23.151174160574101</c:v>
                </c:pt>
                <c:pt idx="462">
                  <c:v>30.310889132455351</c:v>
                </c:pt>
                <c:pt idx="463">
                  <c:v>48.987295567604612</c:v>
                </c:pt>
                <c:pt idx="464">
                  <c:v>30.868232214098803</c:v>
                </c:pt>
                <c:pt idx="465">
                  <c:v>25.723526845082336</c:v>
                </c:pt>
                <c:pt idx="466">
                  <c:v>21.650635094610966</c:v>
                </c:pt>
                <c:pt idx="467">
                  <c:v>51.961524227066313</c:v>
                </c:pt>
                <c:pt idx="468">
                  <c:v>55.734308164345059</c:v>
                </c:pt>
                <c:pt idx="469">
                  <c:v>21.650635094610966</c:v>
                </c:pt>
                <c:pt idx="470">
                  <c:v>54.019406374672904</c:v>
                </c:pt>
                <c:pt idx="471">
                  <c:v>25.980762113533157</c:v>
                </c:pt>
                <c:pt idx="472">
                  <c:v>45.033320996790806</c:v>
                </c:pt>
                <c:pt idx="473">
                  <c:v>66.683956091401768</c:v>
                </c:pt>
                <c:pt idx="474">
                  <c:v>32.366606000024476</c:v>
                </c:pt>
                <c:pt idx="475">
                  <c:v>47.631397208144122</c:v>
                </c:pt>
                <c:pt idx="476">
                  <c:v>28.578838324886473</c:v>
                </c:pt>
                <c:pt idx="477">
                  <c:v>40.300192057295661</c:v>
                </c:pt>
                <c:pt idx="478">
                  <c:v>44.167295593006365</c:v>
                </c:pt>
                <c:pt idx="479">
                  <c:v>32.042939940024226</c:v>
                </c:pt>
                <c:pt idx="480">
                  <c:v>25.114736709748719</c:v>
                </c:pt>
                <c:pt idx="481">
                  <c:v>38.105117766515299</c:v>
                </c:pt>
                <c:pt idx="482">
                  <c:v>53.693575034635195</c:v>
                </c:pt>
                <c:pt idx="483">
                  <c:v>34.641016151377542</c:v>
                </c:pt>
                <c:pt idx="484">
                  <c:v>27.712812921102035</c:v>
                </c:pt>
                <c:pt idx="485">
                  <c:v>25.114736709748719</c:v>
                </c:pt>
                <c:pt idx="486">
                  <c:v>28.578838324886473</c:v>
                </c:pt>
                <c:pt idx="487">
                  <c:v>32.042939940024226</c:v>
                </c:pt>
                <c:pt idx="488">
                  <c:v>41.569219381653056</c:v>
                </c:pt>
                <c:pt idx="489">
                  <c:v>56.291651245988511</c:v>
                </c:pt>
                <c:pt idx="490">
                  <c:v>55.42562584220407</c:v>
                </c:pt>
                <c:pt idx="491">
                  <c:v>22.43005795801696</c:v>
                </c:pt>
                <c:pt idx="492">
                  <c:v>23.12287828104451</c:v>
                </c:pt>
                <c:pt idx="493">
                  <c:v>25.374544330884053</c:v>
                </c:pt>
                <c:pt idx="494">
                  <c:v>32.908965343808667</c:v>
                </c:pt>
                <c:pt idx="495">
                  <c:v>40.183578735597948</c:v>
                </c:pt>
                <c:pt idx="496">
                  <c:v>37.7154063348123</c:v>
                </c:pt>
                <c:pt idx="497">
                  <c:v>46.765371804359681</c:v>
                </c:pt>
                <c:pt idx="498">
                  <c:v>50.229473419497438</c:v>
                </c:pt>
                <c:pt idx="499">
                  <c:v>49.796460717605221</c:v>
                </c:pt>
                <c:pt idx="500">
                  <c:v>51.961524227066313</c:v>
                </c:pt>
                <c:pt idx="501">
                  <c:v>60.188765563018485</c:v>
                </c:pt>
              </c:numCache>
            </c:numRef>
          </c:yVal>
          <c:smooth val="0"/>
          <c:extLst>
            <c:ext xmlns:c16="http://schemas.microsoft.com/office/drawing/2014/chart" uri="{C3380CC4-5D6E-409C-BE32-E72D297353CC}">
              <c16:uniqueId val="{0000003C-BB6A-415B-ABC4-6F184E6CFD14}"/>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35E7DEAB-0D55-4553-B521-25FEECF400E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BB6A-415B-ABC4-6F184E6CFD14}"/>
                </c:ext>
              </c:extLst>
            </c:dLbl>
            <c:dLbl>
              <c:idx val="1"/>
              <c:layout>
                <c:manualLayout>
                  <c:x val="-0.11185039370078741"/>
                  <c:y val="3.8137941090696996E-3"/>
                </c:manualLayout>
              </c:layout>
              <c:tx>
                <c:rich>
                  <a:bodyPr/>
                  <a:lstStyle/>
                  <a:p>
                    <a:fld id="{0179DA4C-1632-452F-BDDB-CCAD9FED9F8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BB6A-415B-ABC4-6F184E6CFD14}"/>
                </c:ext>
              </c:extLst>
            </c:dLbl>
            <c:dLbl>
              <c:idx val="2"/>
              <c:tx>
                <c:rich>
                  <a:bodyPr/>
                  <a:lstStyle/>
                  <a:p>
                    <a:fld id="{CE803AD3-E752-4066-B39E-B71FCBB7A2E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BB6A-415B-ABC4-6F184E6CFD1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Cal_Mud_Tern'!$Z$35:$Z$37</c:f>
              <c:numCache>
                <c:formatCode>General</c:formatCode>
                <c:ptCount val="3"/>
                <c:pt idx="0">
                  <c:v>75</c:v>
                </c:pt>
                <c:pt idx="1">
                  <c:v>25</c:v>
                </c:pt>
                <c:pt idx="2">
                  <c:v>50</c:v>
                </c:pt>
              </c:numCache>
            </c:numRef>
          </c:xVal>
          <c:yVal>
            <c:numRef>
              <c:f>'9) Cal_Mud_Tern'!$AA$35:$AA$37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Cal_Mud_Tern'!$AB$35:$AB$37</c15:f>
                <c15:dlblRangeCache>
                  <c:ptCount val="3"/>
                  <c:pt idx="0">
                    <c:v>50%</c:v>
                  </c:pt>
                  <c:pt idx="1">
                    <c:v>50%</c:v>
                  </c:pt>
                  <c:pt idx="2">
                    <c:v>50%</c:v>
                  </c:pt>
                </c15:dlblRangeCache>
              </c15:datalabelsRange>
            </c:ext>
            <c:ext xmlns:c16="http://schemas.microsoft.com/office/drawing/2014/chart" uri="{C3380CC4-5D6E-409C-BE32-E72D297353CC}">
              <c16:uniqueId val="{00000040-BB6A-415B-ABC4-6F184E6CFD1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PorBoxPlots'!$T$1</c:f>
          <c:strCache>
            <c:ptCount val="1"/>
            <c:pt idx="0">
              <c:v>Cal-Sil Mudstone</c:v>
            </c:pt>
          </c:strCache>
        </c:strRef>
      </c:tx>
      <c:layout>
        <c:manualLayout>
          <c:xMode val="edge"/>
          <c:yMode val="edge"/>
          <c:x val="0.26770466191726033"/>
          <c:y val="1.0841072750521569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8302743407074118"/>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PorBoxPlots'!$T$24:$T$47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PorBoxPlots'!$U$24:$U$47</c:f>
              <c:numCache>
                <c:formatCode>General</c:formatCode>
                <c:ptCount val="24"/>
                <c:pt idx="0">
                  <c:v>0.38500000000000001</c:v>
                </c:pt>
                <c:pt idx="1">
                  <c:v>0.35239447133008162</c:v>
                </c:pt>
                <c:pt idx="2">
                  <c:v>0.33</c:v>
                </c:pt>
                <c:pt idx="3">
                  <c:v>0.33</c:v>
                </c:pt>
                <c:pt idx="4">
                  <c:v>0.35239447133008162</c:v>
                </c:pt>
                <c:pt idx="5">
                  <c:v>0.38500000000000001</c:v>
                </c:pt>
                <c:pt idx="6">
                  <c:v>0.38500000000000001</c:v>
                </c:pt>
                <c:pt idx="8">
                  <c:v>0.33</c:v>
                </c:pt>
                <c:pt idx="9">
                  <c:v>0.33</c:v>
                </c:pt>
                <c:pt idx="10">
                  <c:v>0.30760552866991842</c:v>
                </c:pt>
                <c:pt idx="11">
                  <c:v>0.27</c:v>
                </c:pt>
                <c:pt idx="12">
                  <c:v>0.27</c:v>
                </c:pt>
                <c:pt idx="13">
                  <c:v>0.30760552866991842</c:v>
                </c:pt>
                <c:pt idx="14">
                  <c:v>0.33</c:v>
                </c:pt>
                <c:pt idx="16">
                  <c:v>0.38500000000000001</c:v>
                </c:pt>
                <c:pt idx="17">
                  <c:v>0.5</c:v>
                </c:pt>
                <c:pt idx="19">
                  <c:v>0.27</c:v>
                </c:pt>
                <c:pt idx="20" formatCode="0.000">
                  <c:v>0.11</c:v>
                </c:pt>
              </c:numCache>
            </c:numRef>
          </c:yVal>
          <c:smooth val="0"/>
          <c:extLst>
            <c:ext xmlns:c16="http://schemas.microsoft.com/office/drawing/2014/chart" uri="{C3380CC4-5D6E-409C-BE32-E72D297353CC}">
              <c16:uniqueId val="{00000000-2294-4221-A72B-55DCEEC54E76}"/>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PorBoxPlots'!$R$2:$R$158</c:f>
              <c:numCache>
                <c:formatCode>0.000</c:formatCode>
                <c:ptCount val="157"/>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PorBoxPlots'!$S$2:$S$158</c:f>
              <c:numCache>
                <c:formatCode>0.0%</c:formatCode>
                <c:ptCount val="157"/>
                <c:pt idx="0">
                  <c:v>0.11</c:v>
                </c:pt>
                <c:pt idx="1">
                  <c:v>0.13</c:v>
                </c:pt>
                <c:pt idx="2">
                  <c:v>0.17</c:v>
                </c:pt>
                <c:pt idx="3">
                  <c:v>0.19</c:v>
                </c:pt>
                <c:pt idx="4">
                  <c:v>0.21</c:v>
                </c:pt>
                <c:pt idx="5">
                  <c:v>0.22</c:v>
                </c:pt>
                <c:pt idx="6">
                  <c:v>0.22</c:v>
                </c:pt>
                <c:pt idx="7">
                  <c:v>0.23</c:v>
                </c:pt>
                <c:pt idx="8">
                  <c:v>0.23</c:v>
                </c:pt>
                <c:pt idx="9">
                  <c:v>0.23</c:v>
                </c:pt>
                <c:pt idx="10">
                  <c:v>0.24</c:v>
                </c:pt>
                <c:pt idx="11">
                  <c:v>0.25</c:v>
                </c:pt>
                <c:pt idx="12">
                  <c:v>0.253</c:v>
                </c:pt>
                <c:pt idx="13">
                  <c:v>0.26</c:v>
                </c:pt>
                <c:pt idx="14">
                  <c:v>0.26</c:v>
                </c:pt>
                <c:pt idx="15">
                  <c:v>0.27</c:v>
                </c:pt>
                <c:pt idx="16">
                  <c:v>0.27</c:v>
                </c:pt>
                <c:pt idx="17">
                  <c:v>0.28000000000000003</c:v>
                </c:pt>
                <c:pt idx="18">
                  <c:v>0.28000000000000003</c:v>
                </c:pt>
                <c:pt idx="19">
                  <c:v>0.28699999999999998</c:v>
                </c:pt>
                <c:pt idx="20">
                  <c:v>0.28999999999999998</c:v>
                </c:pt>
                <c:pt idx="21">
                  <c:v>0.28999999999999998</c:v>
                </c:pt>
                <c:pt idx="22">
                  <c:v>0.3</c:v>
                </c:pt>
                <c:pt idx="23">
                  <c:v>0.3</c:v>
                </c:pt>
                <c:pt idx="24">
                  <c:v>0.31</c:v>
                </c:pt>
                <c:pt idx="25">
                  <c:v>0.31</c:v>
                </c:pt>
                <c:pt idx="26">
                  <c:v>0.31</c:v>
                </c:pt>
                <c:pt idx="27">
                  <c:v>0.32</c:v>
                </c:pt>
                <c:pt idx="28">
                  <c:v>0.32</c:v>
                </c:pt>
                <c:pt idx="29">
                  <c:v>0.33</c:v>
                </c:pt>
                <c:pt idx="30">
                  <c:v>0.33</c:v>
                </c:pt>
                <c:pt idx="31">
                  <c:v>0.33</c:v>
                </c:pt>
                <c:pt idx="32">
                  <c:v>0.33</c:v>
                </c:pt>
                <c:pt idx="33">
                  <c:v>0.33</c:v>
                </c:pt>
                <c:pt idx="34">
                  <c:v>0.34</c:v>
                </c:pt>
                <c:pt idx="35">
                  <c:v>0.34</c:v>
                </c:pt>
                <c:pt idx="36">
                  <c:v>0.35</c:v>
                </c:pt>
                <c:pt idx="37">
                  <c:v>0.35000000000000003</c:v>
                </c:pt>
                <c:pt idx="38">
                  <c:v>0.36</c:v>
                </c:pt>
                <c:pt idx="39">
                  <c:v>0.36</c:v>
                </c:pt>
                <c:pt idx="40">
                  <c:v>0.36</c:v>
                </c:pt>
                <c:pt idx="41">
                  <c:v>0.37</c:v>
                </c:pt>
                <c:pt idx="42">
                  <c:v>0.37</c:v>
                </c:pt>
                <c:pt idx="43">
                  <c:v>0.37</c:v>
                </c:pt>
                <c:pt idx="44">
                  <c:v>0.37</c:v>
                </c:pt>
                <c:pt idx="45">
                  <c:v>0.373</c:v>
                </c:pt>
                <c:pt idx="46">
                  <c:v>0.38</c:v>
                </c:pt>
                <c:pt idx="47">
                  <c:v>0.38</c:v>
                </c:pt>
                <c:pt idx="48">
                  <c:v>0.38</c:v>
                </c:pt>
                <c:pt idx="49">
                  <c:v>0.39</c:v>
                </c:pt>
                <c:pt idx="50">
                  <c:v>0.39</c:v>
                </c:pt>
                <c:pt idx="51">
                  <c:v>0.39</c:v>
                </c:pt>
                <c:pt idx="52">
                  <c:v>0.4</c:v>
                </c:pt>
                <c:pt idx="53">
                  <c:v>0.41</c:v>
                </c:pt>
                <c:pt idx="54">
                  <c:v>0.41</c:v>
                </c:pt>
                <c:pt idx="55">
                  <c:v>0.41</c:v>
                </c:pt>
                <c:pt idx="56">
                  <c:v>0.42299999999999999</c:v>
                </c:pt>
                <c:pt idx="57">
                  <c:v>0.43</c:v>
                </c:pt>
                <c:pt idx="58">
                  <c:v>0.43</c:v>
                </c:pt>
                <c:pt idx="59">
                  <c:v>0.43</c:v>
                </c:pt>
                <c:pt idx="60">
                  <c:v>0.43</c:v>
                </c:pt>
                <c:pt idx="61">
                  <c:v>0.44</c:v>
                </c:pt>
                <c:pt idx="62">
                  <c:v>0.46</c:v>
                </c:pt>
                <c:pt idx="63">
                  <c:v>0.47</c:v>
                </c:pt>
                <c:pt idx="64">
                  <c:v>0.5</c:v>
                </c:pt>
              </c:numCache>
            </c:numRef>
          </c:yVal>
          <c:smooth val="0"/>
          <c:extLst>
            <c:ext xmlns:c16="http://schemas.microsoft.com/office/drawing/2014/chart" uri="{C3380CC4-5D6E-409C-BE32-E72D297353CC}">
              <c16:uniqueId val="{00000001-2294-4221-A72B-55DCEEC54E76}"/>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3-2294-4221-A72B-55DCEEC54E76}"/>
            </c:ext>
          </c:extLst>
        </c:ser>
        <c:ser>
          <c:idx val="3"/>
          <c:order val="3"/>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PorBoxPlots'!$U$50</c:f>
                <c:numCache>
                  <c:formatCode>General</c:formatCode>
                  <c:ptCount val="1"/>
                  <c:pt idx="0">
                    <c:v>1.9991415189500508E-2</c:v>
                  </c:pt>
                </c:numCache>
              </c:numRef>
            </c:plus>
            <c:minus>
              <c:numRef>
                <c:f>'12) PorBoxPlots'!$U$50</c:f>
                <c:numCache>
                  <c:formatCode>General</c:formatCode>
                  <c:ptCount val="1"/>
                  <c:pt idx="0">
                    <c:v>1.9991415189500508E-2</c:v>
                  </c:pt>
                </c:numCache>
              </c:numRef>
            </c:minus>
            <c:spPr>
              <a:ln w="25400" cap="sq">
                <a:prstDash val="sysDash"/>
              </a:ln>
            </c:spPr>
          </c:errBars>
          <c:xVal>
            <c:numRef>
              <c:f>'12) PorBoxPlots'!$T$49</c:f>
              <c:numCache>
                <c:formatCode>General</c:formatCode>
                <c:ptCount val="1"/>
                <c:pt idx="0">
                  <c:v>0.5</c:v>
                </c:pt>
              </c:numCache>
            </c:numRef>
          </c:xVal>
          <c:yVal>
            <c:numRef>
              <c:f>'12) PorBoxPlots'!$U$49</c:f>
              <c:numCache>
                <c:formatCode>0.0%</c:formatCode>
                <c:ptCount val="1"/>
                <c:pt idx="0">
                  <c:v>0.32701538461538449</c:v>
                </c:pt>
              </c:numCache>
            </c:numRef>
          </c:yVal>
          <c:smooth val="0"/>
          <c:extLst>
            <c:ext xmlns:c16="http://schemas.microsoft.com/office/drawing/2014/chart" uri="{C3380CC4-5D6E-409C-BE32-E72D297353CC}">
              <c16:uniqueId val="{00000002-2294-4221-A72B-55DCEEC54E76}"/>
            </c:ext>
          </c:extLst>
        </c:ser>
        <c:ser>
          <c:idx val="4"/>
          <c:order val="4"/>
          <c:spPr>
            <a:ln w="19050">
              <a:solidFill>
                <a:schemeClr val="tx1"/>
              </a:solidFill>
              <a:prstDash val="sysDash"/>
            </a:ln>
          </c:spPr>
          <c:marker>
            <c:symbol val="none"/>
          </c:marker>
          <c:xVal>
            <c:numRef>
              <c:f>'13) Cumulative_NormDist'!$V$3:$V$102</c:f>
              <c:numCache>
                <c:formatCode>General</c:formatCode>
                <c:ptCount val="100"/>
                <c:pt idx="0">
                  <c:v>5.7856773277738238E-5</c:v>
                </c:pt>
                <c:pt idx="1">
                  <c:v>9.4444855375016239E-5</c:v>
                </c:pt>
                <c:pt idx="2">
                  <c:v>1.5202428163548984E-4</c:v>
                </c:pt>
                <c:pt idx="3">
                  <c:v>2.4130973514988876E-4</c:v>
                </c:pt>
                <c:pt idx="4">
                  <c:v>3.7773027924752219E-4</c:v>
                </c:pt>
                <c:pt idx="5">
                  <c:v>5.8311330290529006E-4</c:v>
                </c:pt>
                <c:pt idx="6">
                  <c:v>8.8778703427569536E-4</c:v>
                </c:pt>
                <c:pt idx="7">
                  <c:v>1.3331265027360813E-3</c:v>
                </c:pt>
                <c:pt idx="8">
                  <c:v>1.9745325830796382E-3</c:v>
                </c:pt>
                <c:pt idx="9">
                  <c:v>2.8847825549392411E-3</c:v>
                </c:pt>
                <c:pt idx="10">
                  <c:v>4.1576230834617957E-3</c:v>
                </c:pt>
                <c:pt idx="11">
                  <c:v>5.9113947103793573E-3</c:v>
                </c:pt>
                <c:pt idx="12">
                  <c:v>8.2923860246782236E-3</c:v>
                </c:pt>
                <c:pt idx="13">
                  <c:v>1.1477524463459248E-2</c:v>
                </c:pt>
                <c:pt idx="14">
                  <c:v>1.567593157864457E-2</c:v>
                </c:pt>
                <c:pt idx="15">
                  <c:v>2.1128818890211593E-2</c:v>
                </c:pt>
                <c:pt idx="16">
                  <c:v>2.8107192809260568E-2</c:v>
                </c:pt>
                <c:pt idx="17">
                  <c:v>3.6906889297630925E-2</c:v>
                </c:pt>
                <c:pt idx="18">
                  <c:v>4.784058280692835E-2</c:v>
                </c:pt>
                <c:pt idx="19">
                  <c:v>6.1226614430202393E-2</c:v>
                </c:pt>
                <c:pt idx="20">
                  <c:v>7.7374756005753165E-2</c:v>
                </c:pt>
                <c:pt idx="21">
                  <c:v>9.6569353210563286E-2</c:v>
                </c:pt>
                <c:pt idx="22">
                  <c:v>0.11905064241453339</c:v>
                </c:pt>
                <c:pt idx="23">
                  <c:v>0.14499537381090014</c:v>
                </c:pt>
                <c:pt idx="24">
                  <c:v>0.17449815128683005</c:v>
                </c:pt>
                <c:pt idx="25">
                  <c:v>0.20755507140951429</c:v>
                </c:pt>
                <c:pt idx="26">
                  <c:v>0.24405127027730961</c:v>
                </c:pt>
                <c:pt idx="27">
                  <c:v>0.28375384235781725</c:v>
                </c:pt>
                <c:pt idx="28">
                  <c:v>0.32631127444713137</c:v>
                </c:pt>
                <c:pt idx="29">
                  <c:v>0.37126005882934204</c:v>
                </c:pt>
                <c:pt idx="30">
                  <c:v>0.4180385545612188</c:v>
                </c:pt>
                <c:pt idx="31">
                  <c:v>0.46600751628339177</c:v>
                </c:pt>
                <c:pt idx="32">
                  <c:v>0.51447608000474609</c:v>
                </c:pt>
                <c:pt idx="33">
                  <c:v>0.56273146091832216</c:v>
                </c:pt>
                <c:pt idx="34">
                  <c:v>0.61007024641417829</c:v>
                </c:pt>
                <c:pt idx="35">
                  <c:v>0.65582900572767988</c:v>
                </c:pt>
                <c:pt idx="36">
                  <c:v>0.69941200707948603</c:v>
                </c:pt>
                <c:pt idx="37">
                  <c:v>0.74031412470376723</c:v>
                </c:pt>
                <c:pt idx="38">
                  <c:v>0.77813749422655876</c:v>
                </c:pt>
                <c:pt idx="39">
                  <c:v>0.81260107517169144</c:v>
                </c:pt>
                <c:pt idx="40">
                  <c:v>0.8435429302655203</c:v>
                </c:pt>
                <c:pt idx="41">
                  <c:v>0.87091565659818437</c:v>
                </c:pt>
                <c:pt idx="42">
                  <c:v>0.89477593584226001</c:v>
                </c:pt>
                <c:pt idx="43">
                  <c:v>0.91526955900500528</c:v>
                </c:pt>
                <c:pt idx="44">
                  <c:v>0.93261349754560918</c:v>
                </c:pt>
                <c:pt idx="45">
                  <c:v>0.94707663319458646</c:v>
                </c:pt>
                <c:pt idx="46">
                  <c:v>0.95896064144440651</c:v>
                </c:pt>
                <c:pt idx="47">
                  <c:v>0.96858228312091887</c:v>
                </c:pt>
                <c:pt idx="48">
                  <c:v>0.97625803911678644</c:v>
                </c:pt>
                <c:pt idx="49">
                  <c:v>0.98229167205829238</c:v>
                </c:pt>
                <c:pt idx="50">
                  <c:v>0.98696495798362061</c:v>
                </c:pt>
                <c:pt idx="51">
                  <c:v>0.99053153460762611</c:v>
                </c:pt>
                <c:pt idx="52">
                  <c:v>0.99321358232123014</c:v>
                </c:pt>
                <c:pt idx="53">
                  <c:v>0.99520089943541235</c:v>
                </c:pt>
                <c:pt idx="54">
                  <c:v>0.9966518532011962</c:v>
                </c:pt>
                <c:pt idx="55">
                  <c:v>0.99769567340895171</c:v>
                </c:pt>
                <c:pt idx="56">
                  <c:v>0.99843559133246518</c:v>
                </c:pt>
                <c:pt idx="57">
                  <c:v>0.99895239681481474</c:v>
                </c:pt>
                <c:pt idx="58">
                  <c:v>0.99930807431205493</c:v>
                </c:pt>
                <c:pt idx="59">
                  <c:v>0.99954927101969049</c:v>
                </c:pt>
                <c:pt idx="60">
                  <c:v>0.99971043651430203</c:v>
                </c:pt>
                <c:pt idx="61">
                  <c:v>0.9998165470372351</c:v>
                </c:pt>
                <c:pt idx="62">
                  <c:v>0.99988538540099681</c:v>
                </c:pt>
                <c:pt idx="63">
                  <c:v>0.99992938901157558</c:v>
                </c:pt>
                <c:pt idx="64">
                  <c:v>0.99995710508931634</c:v>
                </c:pt>
                <c:pt idx="65">
                  <c:v>0.99997430637497509</c:v>
                </c:pt>
                <c:pt idx="66">
                  <c:v>0.9999848254055923</c:v>
                </c:pt>
                <c:pt idx="67">
                  <c:v>0.9999911637553186</c:v>
                </c:pt>
                <c:pt idx="68">
                  <c:v>0.99999492699898629</c:v>
                </c:pt>
                <c:pt idx="69">
                  <c:v>0.99999712857729206</c:v>
                </c:pt>
                <c:pt idx="70">
                  <c:v>0.99999839766484533</c:v>
                </c:pt>
                <c:pt idx="71">
                  <c:v>0.99999911849787126</c:v>
                </c:pt>
                <c:pt idx="72">
                  <c:v>0.99999952192342623</c:v>
                </c:pt>
                <c:pt idx="73">
                  <c:v>0.99999974439665851</c:v>
                </c:pt>
                <c:pt idx="74">
                  <c:v>0.99999986528314311</c:v>
                </c:pt>
                <c:pt idx="75">
                  <c:v>0.99999993000684506</c:v>
                </c:pt>
                <c:pt idx="76">
                  <c:v>0.9999999641524302</c:v>
                </c:pt>
                <c:pt idx="77">
                  <c:v>0.99999998190214479</c:v>
                </c:pt>
                <c:pt idx="78">
                  <c:v>0.99999999099360781</c:v>
                </c:pt>
                <c:pt idx="79">
                  <c:v>0.99999999558201325</c:v>
                </c:pt>
                <c:pt idx="80">
                  <c:v>0.99999999786380156</c:v>
                </c:pt>
                <c:pt idx="81">
                  <c:v>0.99999999898188574</c:v>
                </c:pt>
                <c:pt idx="82">
                  <c:v>0.99999999952171847</c:v>
                </c:pt>
                <c:pt idx="83">
                  <c:v>0.99999999977853882</c:v>
                </c:pt>
                <c:pt idx="84">
                  <c:v>0.99999999989892741</c:v>
                </c:pt>
                <c:pt idx="85">
                  <c:v>0.99999999995453404</c:v>
                </c:pt>
                <c:pt idx="86">
                  <c:v>0.99999999997984179</c:v>
                </c:pt>
                <c:pt idx="87">
                  <c:v>0.99999999999119105</c:v>
                </c:pt>
                <c:pt idx="88">
                  <c:v>0.99999999999620592</c:v>
                </c:pt>
                <c:pt idx="89">
                  <c:v>0.9999999999983894</c:v>
                </c:pt>
                <c:pt idx="90">
                  <c:v>0.99999999999932621</c:v>
                </c:pt>
                <c:pt idx="91">
                  <c:v>0.99999999999972211</c:v>
                </c:pt>
                <c:pt idx="92">
                  <c:v>0.99999999999988709</c:v>
                </c:pt>
                <c:pt idx="93">
                  <c:v>0.99999999999995481</c:v>
                </c:pt>
                <c:pt idx="94">
                  <c:v>0.99999999999998213</c:v>
                </c:pt>
                <c:pt idx="95">
                  <c:v>0.99999999999999301</c:v>
                </c:pt>
                <c:pt idx="96">
                  <c:v>0.99999999999999734</c:v>
                </c:pt>
                <c:pt idx="97">
                  <c:v>0.999999999999999</c:v>
                </c:pt>
                <c:pt idx="98">
                  <c:v>0.99999999999999967</c:v>
                </c:pt>
                <c:pt idx="99">
                  <c:v>0.99999999999999989</c:v>
                </c:pt>
              </c:numCache>
            </c:numRef>
          </c:xVal>
          <c:yVal>
            <c:numRef>
              <c:f>'13) Cumulative_NormDist'!$W$3:$W$102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2294-4221-A72B-55DCEEC54E76}"/>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PorBoxPlots'!$AI$1</c:f>
          <c:strCache>
            <c:ptCount val="1"/>
            <c:pt idx="0">
              <c:v>Dolostone</c:v>
            </c:pt>
          </c:strCache>
        </c:strRef>
      </c:tx>
      <c:layout>
        <c:manualLayout>
          <c:xMode val="edge"/>
          <c:yMode val="edge"/>
          <c:x val="0.35897450318710161"/>
          <c:y val="2.8282522377010557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PorBoxPlots'!$AJ$24:$AJ$47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PorBoxPlots'!$AK$24:$AK$47</c:f>
              <c:numCache>
                <c:formatCode>General</c:formatCode>
                <c:ptCount val="24"/>
                <c:pt idx="0">
                  <c:v>0.10500000000000001</c:v>
                </c:pt>
                <c:pt idx="1">
                  <c:v>9.7346730015809305E-2</c:v>
                </c:pt>
                <c:pt idx="2">
                  <c:v>0.08</c:v>
                </c:pt>
                <c:pt idx="3">
                  <c:v>0.08</c:v>
                </c:pt>
                <c:pt idx="4">
                  <c:v>9.7346730015809305E-2</c:v>
                </c:pt>
                <c:pt idx="5">
                  <c:v>0.10500000000000001</c:v>
                </c:pt>
                <c:pt idx="6">
                  <c:v>0.10500000000000001</c:v>
                </c:pt>
                <c:pt idx="8">
                  <c:v>0.08</c:v>
                </c:pt>
                <c:pt idx="9">
                  <c:v>0.08</c:v>
                </c:pt>
                <c:pt idx="10">
                  <c:v>6.2653269984190699E-2</c:v>
                </c:pt>
                <c:pt idx="11">
                  <c:v>4.5499999999999999E-2</c:v>
                </c:pt>
                <c:pt idx="12">
                  <c:v>4.5499999999999999E-2</c:v>
                </c:pt>
                <c:pt idx="13">
                  <c:v>6.2653269984190699E-2</c:v>
                </c:pt>
                <c:pt idx="14">
                  <c:v>0.08</c:v>
                </c:pt>
                <c:pt idx="16">
                  <c:v>0.10500000000000001</c:v>
                </c:pt>
                <c:pt idx="17">
                  <c:v>0.19425000000000003</c:v>
                </c:pt>
                <c:pt idx="19">
                  <c:v>4.5499999999999999E-2</c:v>
                </c:pt>
                <c:pt idx="20" formatCode="0.000">
                  <c:v>6.0000000000000001E-3</c:v>
                </c:pt>
              </c:numCache>
            </c:numRef>
          </c:yVal>
          <c:smooth val="0"/>
          <c:extLst>
            <c:ext xmlns:c16="http://schemas.microsoft.com/office/drawing/2014/chart" uri="{C3380CC4-5D6E-409C-BE32-E72D297353CC}">
              <c16:uniqueId val="{00000000-8D78-4216-B5E2-481BA413F2F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PorBoxPlots'!$AH$2:$AH$161</c:f>
              <c:numCache>
                <c:formatCode>0.000</c:formatCode>
                <c:ptCount val="160"/>
                <c:pt idx="0">
                  <c:v>3.3333333333333333E-2</c:v>
                </c:pt>
                <c:pt idx="1">
                  <c:v>6.6666666666666666E-2</c:v>
                </c:pt>
                <c:pt idx="2">
                  <c:v>0.1</c:v>
                </c:pt>
                <c:pt idx="3">
                  <c:v>0.13333333333333333</c:v>
                </c:pt>
                <c:pt idx="4">
                  <c:v>0.16666666666666666</c:v>
                </c:pt>
                <c:pt idx="5">
                  <c:v>0.2</c:v>
                </c:pt>
                <c:pt idx="6">
                  <c:v>0.23333333333333334</c:v>
                </c:pt>
                <c:pt idx="7">
                  <c:v>0.26666666666666666</c:v>
                </c:pt>
                <c:pt idx="8">
                  <c:v>0.3</c:v>
                </c:pt>
                <c:pt idx="9">
                  <c:v>0.33333333333333331</c:v>
                </c:pt>
                <c:pt idx="10">
                  <c:v>0.36666666666666664</c:v>
                </c:pt>
                <c:pt idx="11">
                  <c:v>0.4</c:v>
                </c:pt>
                <c:pt idx="12">
                  <c:v>0.43333333333333335</c:v>
                </c:pt>
                <c:pt idx="13">
                  <c:v>0.46666666666666667</c:v>
                </c:pt>
                <c:pt idx="14">
                  <c:v>0.5</c:v>
                </c:pt>
                <c:pt idx="15">
                  <c:v>0.53333333333333333</c:v>
                </c:pt>
                <c:pt idx="16">
                  <c:v>0.56666666666666665</c:v>
                </c:pt>
                <c:pt idx="17">
                  <c:v>0.6</c:v>
                </c:pt>
                <c:pt idx="18">
                  <c:v>0.6333333333333333</c:v>
                </c:pt>
                <c:pt idx="19">
                  <c:v>0.66666666666666663</c:v>
                </c:pt>
                <c:pt idx="20">
                  <c:v>0.7</c:v>
                </c:pt>
                <c:pt idx="21">
                  <c:v>0.73333333333333328</c:v>
                </c:pt>
                <c:pt idx="22">
                  <c:v>0.76666666666666672</c:v>
                </c:pt>
                <c:pt idx="23">
                  <c:v>0.8</c:v>
                </c:pt>
                <c:pt idx="24">
                  <c:v>0.83333333333333337</c:v>
                </c:pt>
                <c:pt idx="25">
                  <c:v>0.8666666666666667</c:v>
                </c:pt>
                <c:pt idx="26">
                  <c:v>0.9</c:v>
                </c:pt>
                <c:pt idx="27">
                  <c:v>0.93333333333333335</c:v>
                </c:pt>
                <c:pt idx="28">
                  <c:v>0.96666666666666667</c:v>
                </c:pt>
              </c:numCache>
            </c:numRef>
          </c:xVal>
          <c:yVal>
            <c:numRef>
              <c:f>'12) PorBoxPlots'!$AI$2:$AI$161</c:f>
              <c:numCache>
                <c:formatCode>0.0%</c:formatCode>
                <c:ptCount val="160"/>
                <c:pt idx="0">
                  <c:v>6.0000000000000001E-3</c:v>
                </c:pt>
                <c:pt idx="1">
                  <c:v>0.02</c:v>
                </c:pt>
                <c:pt idx="2">
                  <c:v>0.02</c:v>
                </c:pt>
                <c:pt idx="3">
                  <c:v>0.02</c:v>
                </c:pt>
                <c:pt idx="4">
                  <c:v>3.6000000000000004E-2</c:v>
                </c:pt>
                <c:pt idx="5">
                  <c:v>3.9E-2</c:v>
                </c:pt>
                <c:pt idx="6">
                  <c:v>4.0999999999999995E-2</c:v>
                </c:pt>
                <c:pt idx="7">
                  <c:v>0.05</c:v>
                </c:pt>
                <c:pt idx="8">
                  <c:v>0.05</c:v>
                </c:pt>
                <c:pt idx="9">
                  <c:v>5.4000000000000006E-2</c:v>
                </c:pt>
                <c:pt idx="10">
                  <c:v>5.7000000000000002E-2</c:v>
                </c:pt>
                <c:pt idx="11">
                  <c:v>5.7000000000000002E-2</c:v>
                </c:pt>
                <c:pt idx="12">
                  <c:v>5.7000000000000002E-2</c:v>
                </c:pt>
                <c:pt idx="13">
                  <c:v>0.06</c:v>
                </c:pt>
                <c:pt idx="14">
                  <c:v>0.08</c:v>
                </c:pt>
                <c:pt idx="15">
                  <c:v>8.8000000000000009E-2</c:v>
                </c:pt>
                <c:pt idx="16">
                  <c:v>0.09</c:v>
                </c:pt>
                <c:pt idx="17">
                  <c:v>0.09</c:v>
                </c:pt>
                <c:pt idx="18">
                  <c:v>0.09</c:v>
                </c:pt>
                <c:pt idx="19">
                  <c:v>0.1</c:v>
                </c:pt>
                <c:pt idx="20">
                  <c:v>0.1</c:v>
                </c:pt>
                <c:pt idx="21">
                  <c:v>0.1</c:v>
                </c:pt>
                <c:pt idx="22">
                  <c:v>0.11</c:v>
                </c:pt>
                <c:pt idx="23">
                  <c:v>0.11</c:v>
                </c:pt>
                <c:pt idx="24">
                  <c:v>0.127</c:v>
                </c:pt>
                <c:pt idx="25">
                  <c:v>0.14000000000000001</c:v>
                </c:pt>
                <c:pt idx="26">
                  <c:v>0.15</c:v>
                </c:pt>
                <c:pt idx="27">
                  <c:v>0.21199999999999999</c:v>
                </c:pt>
                <c:pt idx="28">
                  <c:v>0.25</c:v>
                </c:pt>
              </c:numCache>
            </c:numRef>
          </c:yVal>
          <c:smooth val="0"/>
          <c:extLst>
            <c:ext xmlns:c16="http://schemas.microsoft.com/office/drawing/2014/chart" uri="{C3380CC4-5D6E-409C-BE32-E72D297353CC}">
              <c16:uniqueId val="{00000001-8D78-4216-B5E2-481BA413F2F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8D78-4216-B5E2-481BA413F2F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PorBoxPlots'!$AK$50</c:f>
                <c:numCache>
                  <c:formatCode>General</c:formatCode>
                  <c:ptCount val="1"/>
                  <c:pt idx="0">
                    <c:v>2.0174221211986674E-2</c:v>
                  </c:pt>
                </c:numCache>
              </c:numRef>
            </c:plus>
            <c:minus>
              <c:numRef>
                <c:f>'12) PorBoxPlots'!$AK$50</c:f>
                <c:numCache>
                  <c:formatCode>General</c:formatCode>
                  <c:ptCount val="1"/>
                  <c:pt idx="0">
                    <c:v>2.0174221211986674E-2</c:v>
                  </c:pt>
                </c:numCache>
              </c:numRef>
            </c:minus>
            <c:spPr>
              <a:ln w="25400" cap="sq">
                <a:prstDash val="sysDash"/>
              </a:ln>
            </c:spPr>
          </c:errBars>
          <c:xVal>
            <c:numRef>
              <c:f>'12) PorBoxPlots'!$AJ$49</c:f>
              <c:numCache>
                <c:formatCode>General</c:formatCode>
                <c:ptCount val="1"/>
                <c:pt idx="0">
                  <c:v>0.5</c:v>
                </c:pt>
              </c:numCache>
            </c:numRef>
          </c:xVal>
          <c:yVal>
            <c:numRef>
              <c:f>'12) PorBoxPlots'!$AK$49</c:f>
              <c:numCache>
                <c:formatCode>0.0%</c:formatCode>
                <c:ptCount val="1"/>
                <c:pt idx="0">
                  <c:v>8.2896551724137943E-2</c:v>
                </c:pt>
              </c:numCache>
            </c:numRef>
          </c:yVal>
          <c:smooth val="0"/>
          <c:extLst>
            <c:ext xmlns:c16="http://schemas.microsoft.com/office/drawing/2014/chart" uri="{C3380CC4-5D6E-409C-BE32-E72D297353CC}">
              <c16:uniqueId val="{00000003-8D78-4216-B5E2-481BA413F2F9}"/>
            </c:ext>
          </c:extLst>
        </c:ser>
        <c:ser>
          <c:idx val="4"/>
          <c:order val="4"/>
          <c:spPr>
            <a:ln w="19050">
              <a:solidFill>
                <a:schemeClr val="tx1"/>
              </a:solidFill>
              <a:prstDash val="sysDash"/>
            </a:ln>
          </c:spPr>
          <c:marker>
            <c:symbol val="none"/>
          </c:marker>
          <c:xVal>
            <c:numRef>
              <c:f>'13) Cumulative_NormDist'!$AD$3:$AD$102</c:f>
              <c:numCache>
                <c:formatCode>General</c:formatCode>
                <c:ptCount val="100"/>
                <c:pt idx="0">
                  <c:v>9.4237883341129883E-2</c:v>
                </c:pt>
                <c:pt idx="1">
                  <c:v>0.12825156189815931</c:v>
                </c:pt>
                <c:pt idx="2">
                  <c:v>0.16996882214519041</c:v>
                </c:pt>
                <c:pt idx="3">
                  <c:v>0.21950031354220642</c:v>
                </c:pt>
                <c:pt idx="4">
                  <c:v>0.27643153515593455</c:v>
                </c:pt>
                <c:pt idx="5">
                  <c:v>0.33977810310051937</c:v>
                </c:pt>
                <c:pt idx="6">
                  <c:v>0.40801184369769961</c:v>
                </c:pt>
                <c:pt idx="7">
                  <c:v>0.47916247893500813</c:v>
                </c:pt>
                <c:pt idx="8">
                  <c:v>0.55098520759520075</c:v>
                </c:pt>
                <c:pt idx="9">
                  <c:v>0.62117089174964835</c:v>
                </c:pt>
                <c:pt idx="10">
                  <c:v>0.68756639852193024</c:v>
                </c:pt>
                <c:pt idx="11">
                  <c:v>0.74837042659905251</c:v>
                </c:pt>
                <c:pt idx="12">
                  <c:v>0.80227548354482225</c:v>
                </c:pt>
                <c:pt idx="13">
                  <c:v>0.84853809558842153</c:v>
                </c:pt>
                <c:pt idx="14">
                  <c:v>0.8869737477235855</c:v>
                </c:pt>
                <c:pt idx="15">
                  <c:v>0.91788679362000469</c:v>
                </c:pt>
                <c:pt idx="16">
                  <c:v>0.94195550042592702</c:v>
                </c:pt>
                <c:pt idx="17">
                  <c:v>0.96009674576672388</c:v>
                </c:pt>
                <c:pt idx="18">
                  <c:v>0.97333359993167046</c:v>
                </c:pt>
                <c:pt idx="19">
                  <c:v>0.98268347439264747</c:v>
                </c:pt>
                <c:pt idx="20">
                  <c:v>0.98907684736293644</c:v>
                </c:pt>
                <c:pt idx="21">
                  <c:v>0.99330896294361193</c:v>
                </c:pt>
                <c:pt idx="22">
                  <c:v>0.99602095346257524</c:v>
                </c:pt>
                <c:pt idx="23">
                  <c:v>0.99770332505669923</c:v>
                </c:pt>
                <c:pt idx="24">
                  <c:v>0.99871364457106415</c:v>
                </c:pt>
                <c:pt idx="25">
                  <c:v>0.99930099670141725</c:v>
                </c:pt>
                <c:pt idx="26">
                  <c:v>0.99963154983707569</c:v>
                </c:pt>
                <c:pt idx="27">
                  <c:v>0.99981163870606282</c:v>
                </c:pt>
                <c:pt idx="28">
                  <c:v>0.99990661937909442</c:v>
                </c:pt>
                <c:pt idx="29">
                  <c:v>0.99995511319062602</c:v>
                </c:pt>
                <c:pt idx="30">
                  <c:v>0.999979081644637</c:v>
                </c:pt>
                <c:pt idx="31">
                  <c:v>0.9999905498712196</c:v>
                </c:pt>
                <c:pt idx="32">
                  <c:v>0.99999586183321698</c:v>
                </c:pt>
                <c:pt idx="33">
                  <c:v>0.99999824369202794</c:v>
                </c:pt>
                <c:pt idx="34">
                  <c:v>0.99999927759393092</c:v>
                </c:pt>
                <c:pt idx="35">
                  <c:v>0.9999997120489531</c:v>
                </c:pt>
                <c:pt idx="36">
                  <c:v>0.99999988877980628</c:v>
                </c:pt>
                <c:pt idx="37">
                  <c:v>0.99999995837542277</c:v>
                </c:pt>
                <c:pt idx="38">
                  <c:v>0.99999998490640019</c:v>
                </c:pt>
                <c:pt idx="39">
                  <c:v>0.99999999469738443</c:v>
                </c:pt>
                <c:pt idx="40">
                  <c:v>0.99999999819523366</c:v>
                </c:pt>
                <c:pt idx="41">
                  <c:v>0.99999999940493256</c:v>
                </c:pt>
                <c:pt idx="42">
                  <c:v>0.99999999980993248</c:v>
                </c:pt>
                <c:pt idx="43">
                  <c:v>0.99999999994119293</c:v>
                </c:pt>
                <c:pt idx="44">
                  <c:v>0.99999999998237554</c:v>
                </c:pt>
                <c:pt idx="45">
                  <c:v>0.99999999999488376</c:v>
                </c:pt>
                <c:pt idx="46">
                  <c:v>0.99999999999856148</c:v>
                </c:pt>
                <c:pt idx="47">
                  <c:v>0.9999999999996082</c:v>
                </c:pt>
                <c:pt idx="48">
                  <c:v>0.99999999999989664</c:v>
                </c:pt>
                <c:pt idx="49">
                  <c:v>0.99999999999997358</c:v>
                </c:pt>
                <c:pt idx="50">
                  <c:v>0.99999999999999345</c:v>
                </c:pt>
                <c:pt idx="51">
                  <c:v>0.99999999999999845</c:v>
                </c:pt>
                <c:pt idx="52">
                  <c:v>0.99999999999999967</c:v>
                </c:pt>
                <c:pt idx="53">
                  <c:v>0.99999999999999989</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Cumulative_NormDist'!$AE$3:$AE$102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8D78-4216-B5E2-481BA413F2F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902027871516060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PorBoxPlots'!$AY$1</c:f>
          <c:strCache>
            <c:ptCount val="1"/>
            <c:pt idx="0">
              <c:v>Porcelanite</c:v>
            </c:pt>
          </c:strCache>
        </c:strRef>
      </c:tx>
      <c:layout>
        <c:manualLayout>
          <c:xMode val="edge"/>
          <c:yMode val="edge"/>
          <c:x val="0.35393120751426543"/>
          <c:y val="1.3543732709087042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PorBoxPlots'!$AZ$24:$AZ$47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PorBoxPlots'!$BA$24:$BA$47</c:f>
              <c:numCache>
                <c:formatCode>General</c:formatCode>
                <c:ptCount val="24"/>
                <c:pt idx="0">
                  <c:v>0.26</c:v>
                </c:pt>
                <c:pt idx="1">
                  <c:v>0.21968842167235147</c:v>
                </c:pt>
                <c:pt idx="2">
                  <c:v>0.19</c:v>
                </c:pt>
                <c:pt idx="3">
                  <c:v>0.19</c:v>
                </c:pt>
                <c:pt idx="4">
                  <c:v>0.21968842167235147</c:v>
                </c:pt>
                <c:pt idx="5">
                  <c:v>0.26</c:v>
                </c:pt>
                <c:pt idx="6">
                  <c:v>0.26</c:v>
                </c:pt>
                <c:pt idx="8">
                  <c:v>0.19</c:v>
                </c:pt>
                <c:pt idx="9">
                  <c:v>0.19</c:v>
                </c:pt>
                <c:pt idx="10">
                  <c:v>0.16031157832764853</c:v>
                </c:pt>
                <c:pt idx="11">
                  <c:v>0.13600000000000001</c:v>
                </c:pt>
                <c:pt idx="12">
                  <c:v>0.13600000000000001</c:v>
                </c:pt>
                <c:pt idx="13">
                  <c:v>0.16031157832764853</c:v>
                </c:pt>
                <c:pt idx="14">
                  <c:v>0.19</c:v>
                </c:pt>
                <c:pt idx="16">
                  <c:v>0.26</c:v>
                </c:pt>
                <c:pt idx="17">
                  <c:v>0.3</c:v>
                </c:pt>
                <c:pt idx="19">
                  <c:v>0.13600000000000001</c:v>
                </c:pt>
                <c:pt idx="20" formatCode="0.000">
                  <c:v>0.06</c:v>
                </c:pt>
              </c:numCache>
            </c:numRef>
          </c:yVal>
          <c:smooth val="0"/>
          <c:extLst>
            <c:ext xmlns:c16="http://schemas.microsoft.com/office/drawing/2014/chart" uri="{C3380CC4-5D6E-409C-BE32-E72D297353CC}">
              <c16:uniqueId val="{00000000-9B14-4D98-9039-17FDD165BEC3}"/>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PorBoxPlots'!$AX$2:$AX$161</c:f>
              <c:numCache>
                <c:formatCode>0.000</c:formatCode>
                <c:ptCount val="160"/>
                <c:pt idx="0">
                  <c:v>2.2727272727272728E-2</c:v>
                </c:pt>
                <c:pt idx="1">
                  <c:v>4.5454545454545456E-2</c:v>
                </c:pt>
                <c:pt idx="2">
                  <c:v>6.8181818181818177E-2</c:v>
                </c:pt>
                <c:pt idx="3">
                  <c:v>9.0909090909090912E-2</c:v>
                </c:pt>
                <c:pt idx="4">
                  <c:v>0.11363636363636363</c:v>
                </c:pt>
                <c:pt idx="5">
                  <c:v>0.13636363636363635</c:v>
                </c:pt>
                <c:pt idx="6">
                  <c:v>0.15909090909090909</c:v>
                </c:pt>
                <c:pt idx="7">
                  <c:v>0.18181818181818182</c:v>
                </c:pt>
                <c:pt idx="8">
                  <c:v>0.20454545454545456</c:v>
                </c:pt>
                <c:pt idx="9">
                  <c:v>0.22727272727272727</c:v>
                </c:pt>
                <c:pt idx="10">
                  <c:v>0.25</c:v>
                </c:pt>
                <c:pt idx="11">
                  <c:v>0.27272727272727271</c:v>
                </c:pt>
                <c:pt idx="12">
                  <c:v>0.29545454545454547</c:v>
                </c:pt>
                <c:pt idx="13">
                  <c:v>0.31818181818181818</c:v>
                </c:pt>
                <c:pt idx="14">
                  <c:v>0.34090909090909088</c:v>
                </c:pt>
                <c:pt idx="15">
                  <c:v>0.36363636363636365</c:v>
                </c:pt>
                <c:pt idx="16">
                  <c:v>0.38636363636363635</c:v>
                </c:pt>
                <c:pt idx="17">
                  <c:v>0.40909090909090912</c:v>
                </c:pt>
                <c:pt idx="18">
                  <c:v>0.43181818181818182</c:v>
                </c:pt>
                <c:pt idx="19">
                  <c:v>0.45454545454545453</c:v>
                </c:pt>
                <c:pt idx="20">
                  <c:v>0.47727272727272729</c:v>
                </c:pt>
                <c:pt idx="21">
                  <c:v>0.5</c:v>
                </c:pt>
                <c:pt idx="22">
                  <c:v>0.52272727272727271</c:v>
                </c:pt>
                <c:pt idx="23">
                  <c:v>0.54545454545454541</c:v>
                </c:pt>
                <c:pt idx="24">
                  <c:v>0.56818181818181823</c:v>
                </c:pt>
                <c:pt idx="25">
                  <c:v>0.59090909090909094</c:v>
                </c:pt>
                <c:pt idx="26">
                  <c:v>0.61363636363636365</c:v>
                </c:pt>
                <c:pt idx="27">
                  <c:v>0.63636363636363635</c:v>
                </c:pt>
                <c:pt idx="28">
                  <c:v>0.65909090909090906</c:v>
                </c:pt>
                <c:pt idx="29">
                  <c:v>0.68181818181818177</c:v>
                </c:pt>
                <c:pt idx="30">
                  <c:v>0.70454545454545459</c:v>
                </c:pt>
                <c:pt idx="31">
                  <c:v>0.72727272727272729</c:v>
                </c:pt>
                <c:pt idx="32">
                  <c:v>0.75</c:v>
                </c:pt>
                <c:pt idx="33">
                  <c:v>0.77272727272727271</c:v>
                </c:pt>
                <c:pt idx="34">
                  <c:v>0.79545454545454541</c:v>
                </c:pt>
                <c:pt idx="35">
                  <c:v>0.81818181818181823</c:v>
                </c:pt>
                <c:pt idx="36">
                  <c:v>0.84090909090909094</c:v>
                </c:pt>
                <c:pt idx="37">
                  <c:v>0.86363636363636365</c:v>
                </c:pt>
                <c:pt idx="38">
                  <c:v>0.88636363636363635</c:v>
                </c:pt>
                <c:pt idx="39">
                  <c:v>0.90909090909090906</c:v>
                </c:pt>
                <c:pt idx="40">
                  <c:v>0.93181818181818177</c:v>
                </c:pt>
                <c:pt idx="41">
                  <c:v>0.95454545454545459</c:v>
                </c:pt>
                <c:pt idx="42">
                  <c:v>0.97727272727272729</c:v>
                </c:pt>
              </c:numCache>
            </c:numRef>
          </c:xVal>
          <c:yVal>
            <c:numRef>
              <c:f>'12) PorBoxPlots'!$AY$2:$AY$166</c:f>
              <c:numCache>
                <c:formatCode>0.0%</c:formatCode>
                <c:ptCount val="165"/>
                <c:pt idx="0">
                  <c:v>0.06</c:v>
                </c:pt>
                <c:pt idx="1">
                  <c:v>7.0000000000000007E-2</c:v>
                </c:pt>
                <c:pt idx="2">
                  <c:v>9.0999999999999998E-2</c:v>
                </c:pt>
                <c:pt idx="3">
                  <c:v>9.8000000000000004E-2</c:v>
                </c:pt>
                <c:pt idx="4">
                  <c:v>9.8000000000000004E-2</c:v>
                </c:pt>
                <c:pt idx="5">
                  <c:v>0.1</c:v>
                </c:pt>
                <c:pt idx="6">
                  <c:v>0.11</c:v>
                </c:pt>
                <c:pt idx="7">
                  <c:v>0.12</c:v>
                </c:pt>
                <c:pt idx="8">
                  <c:v>0.12</c:v>
                </c:pt>
                <c:pt idx="9">
                  <c:v>0.13</c:v>
                </c:pt>
                <c:pt idx="10">
                  <c:v>0.13600000000000001</c:v>
                </c:pt>
                <c:pt idx="11">
                  <c:v>0.14899999999999999</c:v>
                </c:pt>
                <c:pt idx="12">
                  <c:v>0.15</c:v>
                </c:pt>
                <c:pt idx="13">
                  <c:v>0.15</c:v>
                </c:pt>
                <c:pt idx="14">
                  <c:v>0.15</c:v>
                </c:pt>
                <c:pt idx="15">
                  <c:v>0.15</c:v>
                </c:pt>
                <c:pt idx="16">
                  <c:v>0.16</c:v>
                </c:pt>
                <c:pt idx="17">
                  <c:v>0.16</c:v>
                </c:pt>
                <c:pt idx="18">
                  <c:v>0.17</c:v>
                </c:pt>
                <c:pt idx="19">
                  <c:v>0.18</c:v>
                </c:pt>
                <c:pt idx="20">
                  <c:v>0.19</c:v>
                </c:pt>
                <c:pt idx="21">
                  <c:v>0.19</c:v>
                </c:pt>
                <c:pt idx="22">
                  <c:v>0.19</c:v>
                </c:pt>
                <c:pt idx="23">
                  <c:v>0.2</c:v>
                </c:pt>
                <c:pt idx="24">
                  <c:v>0.21</c:v>
                </c:pt>
                <c:pt idx="25">
                  <c:v>0.22</c:v>
                </c:pt>
                <c:pt idx="26">
                  <c:v>0.22</c:v>
                </c:pt>
                <c:pt idx="27">
                  <c:v>0.22</c:v>
                </c:pt>
                <c:pt idx="28">
                  <c:v>0.22500000000000001</c:v>
                </c:pt>
                <c:pt idx="29">
                  <c:v>0.23</c:v>
                </c:pt>
                <c:pt idx="30">
                  <c:v>0.23</c:v>
                </c:pt>
                <c:pt idx="31">
                  <c:v>0.24</c:v>
                </c:pt>
                <c:pt idx="32">
                  <c:v>0.26</c:v>
                </c:pt>
                <c:pt idx="33">
                  <c:v>0.26</c:v>
                </c:pt>
                <c:pt idx="34">
                  <c:v>0.27</c:v>
                </c:pt>
                <c:pt idx="35">
                  <c:v>0.27</c:v>
                </c:pt>
                <c:pt idx="36">
                  <c:v>0.28000000000000003</c:v>
                </c:pt>
                <c:pt idx="37">
                  <c:v>0.28000000000000003</c:v>
                </c:pt>
                <c:pt idx="38">
                  <c:v>0.28000000000000003</c:v>
                </c:pt>
                <c:pt idx="39">
                  <c:v>0.28999999999999998</c:v>
                </c:pt>
                <c:pt idx="40">
                  <c:v>0.28999999999999998</c:v>
                </c:pt>
                <c:pt idx="41">
                  <c:v>0.3</c:v>
                </c:pt>
                <c:pt idx="42">
                  <c:v>0.3</c:v>
                </c:pt>
              </c:numCache>
            </c:numRef>
          </c:yVal>
          <c:smooth val="0"/>
          <c:extLst>
            <c:ext xmlns:c16="http://schemas.microsoft.com/office/drawing/2014/chart" uri="{C3380CC4-5D6E-409C-BE32-E72D297353CC}">
              <c16:uniqueId val="{00000001-9B14-4D98-9039-17FDD165BEC3}"/>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B14-4D98-9039-17FDD165BEC3}"/>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PorBoxPlots'!$BA$50</c:f>
                <c:numCache>
                  <c:formatCode>General</c:formatCode>
                  <c:ptCount val="1"/>
                  <c:pt idx="0">
                    <c:v>2.0647856119080144E-2</c:v>
                  </c:pt>
                </c:numCache>
              </c:numRef>
            </c:plus>
            <c:minus>
              <c:numRef>
                <c:f>'12) PorBoxPlots'!$BA$50</c:f>
                <c:numCache>
                  <c:formatCode>General</c:formatCode>
                  <c:ptCount val="1"/>
                  <c:pt idx="0">
                    <c:v>2.0647856119080144E-2</c:v>
                  </c:pt>
                </c:numCache>
              </c:numRef>
            </c:minus>
            <c:spPr>
              <a:ln w="25400" cap="sq">
                <a:prstDash val="sysDash"/>
              </a:ln>
            </c:spPr>
          </c:errBars>
          <c:xVal>
            <c:numRef>
              <c:f>'12) PorBoxPlots'!$AZ$49</c:f>
              <c:numCache>
                <c:formatCode>General</c:formatCode>
                <c:ptCount val="1"/>
                <c:pt idx="0">
                  <c:v>0.5</c:v>
                </c:pt>
              </c:numCache>
            </c:numRef>
          </c:xVal>
          <c:yVal>
            <c:numRef>
              <c:f>'12) PorBoxPlots'!$BA$49</c:f>
              <c:numCache>
                <c:formatCode>0.0%</c:formatCode>
                <c:ptCount val="1"/>
                <c:pt idx="0">
                  <c:v>0.1906279069767442</c:v>
                </c:pt>
              </c:numCache>
            </c:numRef>
          </c:yVal>
          <c:smooth val="0"/>
          <c:extLst>
            <c:ext xmlns:c16="http://schemas.microsoft.com/office/drawing/2014/chart" uri="{C3380CC4-5D6E-409C-BE32-E72D297353CC}">
              <c16:uniqueId val="{00000003-9B14-4D98-9039-17FDD165BEC3}"/>
            </c:ext>
          </c:extLst>
        </c:ser>
        <c:ser>
          <c:idx val="4"/>
          <c:order val="4"/>
          <c:spPr>
            <a:ln w="19050">
              <a:solidFill>
                <a:schemeClr val="tx1"/>
              </a:solidFill>
              <a:prstDash val="sysDash"/>
            </a:ln>
          </c:spPr>
          <c:marker>
            <c:symbol val="none"/>
          </c:marker>
          <c:xVal>
            <c:numRef>
              <c:f>'13) Cumulative_NormDist'!$N$3:$N$102</c:f>
              <c:numCache>
                <c:formatCode>General</c:formatCode>
                <c:ptCount val="100"/>
                <c:pt idx="0">
                  <c:v>4.4651448884981812E-3</c:v>
                </c:pt>
                <c:pt idx="1">
                  <c:v>6.7565110132845321E-3</c:v>
                </c:pt>
                <c:pt idx="2">
                  <c:v>1.0030693680517245E-2</c:v>
                </c:pt>
                <c:pt idx="3">
                  <c:v>1.4612393932307002E-2</c:v>
                </c:pt>
                <c:pt idx="4">
                  <c:v>2.0891037118394021E-2</c:v>
                </c:pt>
                <c:pt idx="5">
                  <c:v>2.9317014816779445E-2</c:v>
                </c:pt>
                <c:pt idx="6">
                  <c:v>4.0390649444150224E-2</c:v>
                </c:pt>
                <c:pt idx="7">
                  <c:v>5.4642638028756893E-2</c:v>
                </c:pt>
                <c:pt idx="8">
                  <c:v>7.2605525171412208E-2</c:v>
                </c:pt>
                <c:pt idx="9">
                  <c:v>9.4776879574291456E-2</c:v>
                </c:pt>
                <c:pt idx="10">
                  <c:v>0.12157619628240283</c:v>
                </c:pt>
                <c:pt idx="11">
                  <c:v>0.15329893240992418</c:v>
                </c:pt>
                <c:pt idx="12">
                  <c:v>0.19007226439179795</c:v>
                </c:pt>
                <c:pt idx="13">
                  <c:v>0.23181786918502684</c:v>
                </c:pt>
                <c:pt idx="14">
                  <c:v>0.27822705692794442</c:v>
                </c:pt>
                <c:pt idx="15">
                  <c:v>0.32875278918481765</c:v>
                </c:pt>
                <c:pt idx="16">
                  <c:v>0.38262151547625822</c:v>
                </c:pt>
                <c:pt idx="17">
                  <c:v>0.43886552087360481</c:v>
                </c:pt>
                <c:pt idx="18">
                  <c:v>0.49637391239392104</c:v>
                </c:pt>
                <c:pt idx="19">
                  <c:v>0.55395788812259505</c:v>
                </c:pt>
                <c:pt idx="20">
                  <c:v>0.61042395234128632</c:v>
                </c:pt>
                <c:pt idx="21">
                  <c:v>0.66464761311439791</c:v>
                </c:pt>
                <c:pt idx="22">
                  <c:v>0.71564002983823194</c:v>
                </c:pt>
                <c:pt idx="23">
                  <c:v>0.76260107976576452</c:v>
                </c:pt>
                <c:pt idx="24">
                  <c:v>0.80495420281295638</c:v>
                </c:pt>
                <c:pt idx="25">
                  <c:v>0.84236082710587068</c:v>
                </c:pt>
                <c:pt idx="26">
                  <c:v>0.87471475602506121</c:v>
                </c:pt>
                <c:pt idx="27">
                  <c:v>0.90211919800216034</c:v>
                </c:pt>
                <c:pt idx="28">
                  <c:v>0.92485081450642448</c:v>
                </c:pt>
                <c:pt idx="29">
                  <c:v>0.94331606030832171</c:v>
                </c:pt>
                <c:pt idx="30">
                  <c:v>0.95800516323420315</c:v>
                </c:pt>
                <c:pt idx="31">
                  <c:v>0.96944845194710672</c:v>
                </c:pt>
                <c:pt idx="32">
                  <c:v>0.97817860442429883</c:v>
                </c:pt>
                <c:pt idx="33">
                  <c:v>0.98470101578937907</c:v>
                </c:pt>
                <c:pt idx="34">
                  <c:v>0.98947311997690057</c:v>
                </c:pt>
                <c:pt idx="35">
                  <c:v>0.99289233970918456</c:v>
                </c:pt>
                <c:pt idx="36">
                  <c:v>0.99529150106689823</c:v>
                </c:pt>
                <c:pt idx="37">
                  <c:v>0.99694007050797484</c:v>
                </c:pt>
                <c:pt idx="38">
                  <c:v>0.99804942503772709</c:v>
                </c:pt>
                <c:pt idx="39">
                  <c:v>0.99878047791747704</c:v>
                </c:pt>
                <c:pt idx="40">
                  <c:v>0.99925226117536481</c:v>
                </c:pt>
                <c:pt idx="41">
                  <c:v>0.99955042266206529</c:v>
                </c:pt>
                <c:pt idx="42">
                  <c:v>0.9997349564249669</c:v>
                </c:pt>
                <c:pt idx="43">
                  <c:v>0.99984680111925761</c:v>
                </c:pt>
                <c:pt idx="44">
                  <c:v>0.9999131861523558</c:v>
                </c:pt>
                <c:pt idx="45">
                  <c:v>0.99995177307893768</c:v>
                </c:pt>
                <c:pt idx="46">
                  <c:v>0.99997373778556586</c:v>
                </c:pt>
                <c:pt idx="47">
                  <c:v>0.99998598185581244</c:v>
                </c:pt>
                <c:pt idx="48">
                  <c:v>0.99999266593192371</c:v>
                </c:pt>
                <c:pt idx="49">
                  <c:v>0.99999623925356296</c:v>
                </c:pt>
                <c:pt idx="50">
                  <c:v>0.99999811001306926</c:v>
                </c:pt>
                <c:pt idx="51">
                  <c:v>0.99999906914625991</c:v>
                </c:pt>
                <c:pt idx="52">
                  <c:v>0.99999955071131597</c:v>
                </c:pt>
                <c:pt idx="53">
                  <c:v>0.99999978749189333</c:v>
                </c:pt>
                <c:pt idx="54">
                  <c:v>0.99999990150432971</c:v>
                </c:pt>
                <c:pt idx="55">
                  <c:v>0.99999995526607954</c:v>
                </c:pt>
                <c:pt idx="56">
                  <c:v>0.99999998009224011</c:v>
                </c:pt>
                <c:pt idx="57">
                  <c:v>0.99999999131916173</c:v>
                </c:pt>
                <c:pt idx="58">
                  <c:v>0.99999999629111191</c:v>
                </c:pt>
                <c:pt idx="59">
                  <c:v>0.99999999844740495</c:v>
                </c:pt>
                <c:pt idx="60">
                  <c:v>0.99999999936321127</c:v>
                </c:pt>
                <c:pt idx="61">
                  <c:v>0.99999999974411435</c:v>
                </c:pt>
                <c:pt idx="62">
                  <c:v>0.99999999989926014</c:v>
                </c:pt>
                <c:pt idx="63">
                  <c:v>0.99999999996114441</c:v>
                </c:pt>
                <c:pt idx="64">
                  <c:v>0.99999999998531763</c:v>
                </c:pt>
                <c:pt idx="65">
                  <c:v>0.99999999999456479</c:v>
                </c:pt>
                <c:pt idx="66">
                  <c:v>0.99999999999802891</c:v>
                </c:pt>
                <c:pt idx="67">
                  <c:v>0.99999999999929967</c:v>
                </c:pt>
                <c:pt idx="68">
                  <c:v>0.99999999999975631</c:v>
                </c:pt>
                <c:pt idx="69">
                  <c:v>0.99999999999991696</c:v>
                </c:pt>
                <c:pt idx="70">
                  <c:v>0.99999999999997224</c:v>
                </c:pt>
                <c:pt idx="71">
                  <c:v>0.9999999999999909</c:v>
                </c:pt>
                <c:pt idx="72">
                  <c:v>0.99999999999999711</c:v>
                </c:pt>
                <c:pt idx="73">
                  <c:v>0.99999999999999911</c:v>
                </c:pt>
                <c:pt idx="74">
                  <c:v>0.99999999999999967</c:v>
                </c:pt>
                <c:pt idx="75">
                  <c:v>0.99999999999999989</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Cumulative_NormDist'!$O$3:$O$102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5-9B14-4D98-9039-17FDD165BEC3}"/>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11309223366310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PorBoxPlots'!$BO$1</c:f>
          <c:strCache>
            <c:ptCount val="1"/>
            <c:pt idx="0">
              <c:v>Diatomaceous Mudstone</c:v>
            </c:pt>
          </c:strCache>
        </c:strRef>
      </c:tx>
      <c:layout>
        <c:manualLayout>
          <c:xMode val="edge"/>
          <c:yMode val="edge"/>
          <c:x val="0.12501968503937005"/>
          <c:y val="1.0872854729636781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70683695788026502"/>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PorBoxPlots'!$BP$24:$BP$47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PorBoxPlots'!$BQ$24:$BQ$47</c:f>
              <c:numCache>
                <c:formatCode>General</c:formatCode>
                <c:ptCount val="24"/>
                <c:pt idx="0">
                  <c:v>0.61</c:v>
                </c:pt>
                <c:pt idx="1">
                  <c:v>0.59255842593456298</c:v>
                </c:pt>
                <c:pt idx="2">
                  <c:v>0.57000000000000006</c:v>
                </c:pt>
                <c:pt idx="3">
                  <c:v>0.57000000000000006</c:v>
                </c:pt>
                <c:pt idx="4">
                  <c:v>0.59255842593456298</c:v>
                </c:pt>
                <c:pt idx="5">
                  <c:v>0.61</c:v>
                </c:pt>
                <c:pt idx="6">
                  <c:v>0.61</c:v>
                </c:pt>
                <c:pt idx="8">
                  <c:v>0.57000000000000006</c:v>
                </c:pt>
                <c:pt idx="9">
                  <c:v>0.57000000000000006</c:v>
                </c:pt>
                <c:pt idx="10">
                  <c:v>0.54744157406543714</c:v>
                </c:pt>
                <c:pt idx="11">
                  <c:v>0.53</c:v>
                </c:pt>
                <c:pt idx="12">
                  <c:v>0.53</c:v>
                </c:pt>
                <c:pt idx="13">
                  <c:v>0.54744157406543714</c:v>
                </c:pt>
                <c:pt idx="14">
                  <c:v>0.57000000000000006</c:v>
                </c:pt>
                <c:pt idx="16">
                  <c:v>0.61</c:v>
                </c:pt>
                <c:pt idx="17">
                  <c:v>0.69</c:v>
                </c:pt>
                <c:pt idx="19">
                  <c:v>0.53</c:v>
                </c:pt>
                <c:pt idx="20" formatCode="0.000">
                  <c:v>0.41000000000000009</c:v>
                </c:pt>
              </c:numCache>
            </c:numRef>
          </c:yVal>
          <c:smooth val="0"/>
          <c:extLst>
            <c:ext xmlns:c16="http://schemas.microsoft.com/office/drawing/2014/chart" uri="{C3380CC4-5D6E-409C-BE32-E72D297353CC}">
              <c16:uniqueId val="{00000000-5ED7-4C47-9A77-191D4BFD829E}"/>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PorBoxPlots'!$BN$2:$BN$161</c:f>
              <c:numCache>
                <c:formatCode>0.000</c:formatCode>
                <c:ptCount val="160"/>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numCache>
            </c:numRef>
          </c:xVal>
          <c:yVal>
            <c:numRef>
              <c:f>'12) PorBoxPlots'!$BO$2:$BO$166</c:f>
              <c:numCache>
                <c:formatCode>0.0%</c:formatCode>
                <c:ptCount val="165"/>
                <c:pt idx="0">
                  <c:v>0.41</c:v>
                </c:pt>
                <c:pt idx="1">
                  <c:v>0.43</c:v>
                </c:pt>
                <c:pt idx="2">
                  <c:v>0.44200000000000006</c:v>
                </c:pt>
                <c:pt idx="3">
                  <c:v>0.47899999999999998</c:v>
                </c:pt>
                <c:pt idx="4">
                  <c:v>0.5</c:v>
                </c:pt>
                <c:pt idx="5">
                  <c:v>0.50600000000000001</c:v>
                </c:pt>
                <c:pt idx="6">
                  <c:v>0.53</c:v>
                </c:pt>
                <c:pt idx="7">
                  <c:v>0.53</c:v>
                </c:pt>
                <c:pt idx="8">
                  <c:v>0.53</c:v>
                </c:pt>
                <c:pt idx="9">
                  <c:v>0.53</c:v>
                </c:pt>
                <c:pt idx="10">
                  <c:v>0.53700000000000003</c:v>
                </c:pt>
                <c:pt idx="11">
                  <c:v>0.55000000000000004</c:v>
                </c:pt>
                <c:pt idx="12">
                  <c:v>0.55500000000000005</c:v>
                </c:pt>
                <c:pt idx="13">
                  <c:v>0.56999999999999995</c:v>
                </c:pt>
                <c:pt idx="14">
                  <c:v>0.56999999999999995</c:v>
                </c:pt>
                <c:pt idx="15">
                  <c:v>0.57000000000000006</c:v>
                </c:pt>
                <c:pt idx="16">
                  <c:v>0.57999999999999996</c:v>
                </c:pt>
                <c:pt idx="17">
                  <c:v>0.58100000000000007</c:v>
                </c:pt>
                <c:pt idx="18">
                  <c:v>0.58299999999999996</c:v>
                </c:pt>
                <c:pt idx="19">
                  <c:v>0.58499999999999996</c:v>
                </c:pt>
                <c:pt idx="20">
                  <c:v>0.59</c:v>
                </c:pt>
                <c:pt idx="21">
                  <c:v>0.59</c:v>
                </c:pt>
                <c:pt idx="22">
                  <c:v>0.60200000000000009</c:v>
                </c:pt>
                <c:pt idx="23">
                  <c:v>0.61</c:v>
                </c:pt>
                <c:pt idx="24">
                  <c:v>0.61399999999999999</c:v>
                </c:pt>
                <c:pt idx="25">
                  <c:v>0.63</c:v>
                </c:pt>
                <c:pt idx="26">
                  <c:v>0.63</c:v>
                </c:pt>
                <c:pt idx="27">
                  <c:v>0.64</c:v>
                </c:pt>
                <c:pt idx="28">
                  <c:v>0.67</c:v>
                </c:pt>
                <c:pt idx="29">
                  <c:v>0.67</c:v>
                </c:pt>
                <c:pt idx="30">
                  <c:v>0.69</c:v>
                </c:pt>
              </c:numCache>
            </c:numRef>
          </c:yVal>
          <c:smooth val="0"/>
          <c:extLst>
            <c:ext xmlns:c16="http://schemas.microsoft.com/office/drawing/2014/chart" uri="{C3380CC4-5D6E-409C-BE32-E72D297353CC}">
              <c16:uniqueId val="{00000001-5ED7-4C47-9A77-191D4BFD829E}"/>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5ED7-4C47-9A77-191D4BFD829E}"/>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PorBoxPlots'!$BQ$50</c:f>
                <c:numCache>
                  <c:formatCode>General</c:formatCode>
                  <c:ptCount val="1"/>
                  <c:pt idx="0">
                    <c:v>2.3923640789207102E-2</c:v>
                  </c:pt>
                </c:numCache>
              </c:numRef>
            </c:plus>
            <c:minus>
              <c:numRef>
                <c:f>'12) PorBoxPlots'!$BQ$50</c:f>
                <c:numCache>
                  <c:formatCode>General</c:formatCode>
                  <c:ptCount val="1"/>
                  <c:pt idx="0">
                    <c:v>2.3923640789207102E-2</c:v>
                  </c:pt>
                </c:numCache>
              </c:numRef>
            </c:minus>
            <c:spPr>
              <a:ln w="25400" cap="sq">
                <a:prstDash val="sysDash"/>
              </a:ln>
            </c:spPr>
          </c:errBars>
          <c:xVal>
            <c:numRef>
              <c:f>'12) PorBoxPlots'!$BP$49</c:f>
              <c:numCache>
                <c:formatCode>General</c:formatCode>
                <c:ptCount val="1"/>
                <c:pt idx="0">
                  <c:v>0.5</c:v>
                </c:pt>
              </c:numCache>
            </c:numRef>
          </c:xVal>
          <c:yVal>
            <c:numRef>
              <c:f>'12) PorBoxPlots'!$BQ$49</c:f>
              <c:numCache>
                <c:formatCode>0.0%</c:formatCode>
                <c:ptCount val="1"/>
                <c:pt idx="0">
                  <c:v>0.56464516129032283</c:v>
                </c:pt>
              </c:numCache>
            </c:numRef>
          </c:yVal>
          <c:smooth val="0"/>
          <c:extLst>
            <c:ext xmlns:c16="http://schemas.microsoft.com/office/drawing/2014/chart" uri="{C3380CC4-5D6E-409C-BE32-E72D297353CC}">
              <c16:uniqueId val="{00000003-5ED7-4C47-9A77-191D4BFD829E}"/>
            </c:ext>
          </c:extLst>
        </c:ser>
        <c:ser>
          <c:idx val="4"/>
          <c:order val="4"/>
          <c:spPr>
            <a:ln w="19050">
              <a:solidFill>
                <a:schemeClr val="tx1"/>
              </a:solidFill>
              <a:prstDash val="sysDash"/>
            </a:ln>
          </c:spPr>
          <c:marker>
            <c:symbol val="none"/>
          </c:marker>
          <c:xVal>
            <c:numRef>
              <c:f>'13) Cumulative_NormDist'!$AL$3:$AL$102</c:f>
              <c:numCache>
                <c:formatCode>General</c:formatCode>
                <c:ptCount val="100"/>
                <c:pt idx="0">
                  <c:v>1.6582577192551761E-16</c:v>
                </c:pt>
                <c:pt idx="1">
                  <c:v>5.5482671549671395E-16</c:v>
                </c:pt>
                <c:pt idx="2">
                  <c:v>1.8171636008599868E-15</c:v>
                </c:pt>
                <c:pt idx="3">
                  <c:v>5.8259488758807696E-15</c:v>
                </c:pt>
                <c:pt idx="4">
                  <c:v>1.8284377234138602E-14</c:v>
                </c:pt>
                <c:pt idx="5">
                  <c:v>5.617456034147773E-14</c:v>
                </c:pt>
                <c:pt idx="6">
                  <c:v>1.6894704944862885E-13</c:v>
                </c:pt>
                <c:pt idx="7">
                  <c:v>4.9741475913205257E-13</c:v>
                </c:pt>
                <c:pt idx="8">
                  <c:v>1.4336722123737164E-12</c:v>
                </c:pt>
                <c:pt idx="9">
                  <c:v>4.0452984236785225E-12</c:v>
                </c:pt>
                <c:pt idx="10">
                  <c:v>1.1174483824569518E-11</c:v>
                </c:pt>
                <c:pt idx="11">
                  <c:v>3.0219528387540229E-11</c:v>
                </c:pt>
                <c:pt idx="12">
                  <c:v>8.0008975593252772E-11</c:v>
                </c:pt>
                <c:pt idx="13">
                  <c:v>2.0739033395621166E-10</c:v>
                </c:pt>
                <c:pt idx="14">
                  <c:v>5.2631472815975484E-10</c:v>
                </c:pt>
                <c:pt idx="15">
                  <c:v>1.3077318563302415E-9</c:v>
                </c:pt>
                <c:pt idx="16">
                  <c:v>3.1813948027477705E-9</c:v>
                </c:pt>
                <c:pt idx="17">
                  <c:v>7.5779587564585611E-9</c:v>
                </c:pt>
                <c:pt idx="18">
                  <c:v>1.7673944670952475E-8</c:v>
                </c:pt>
                <c:pt idx="19">
                  <c:v>4.036201294446477E-8</c:v>
                </c:pt>
                <c:pt idx="20">
                  <c:v>9.0257328817147386E-8</c:v>
                </c:pt>
                <c:pt idx="21">
                  <c:v>1.9764032847080499E-7</c:v>
                </c:pt>
                <c:pt idx="22">
                  <c:v>4.2380502416611559E-7</c:v>
                </c:pt>
                <c:pt idx="23">
                  <c:v>8.8995712493376389E-7</c:v>
                </c:pt>
                <c:pt idx="24">
                  <c:v>1.8302086719463597E-6</c:v>
                </c:pt>
                <c:pt idx="25">
                  <c:v>3.6861919968001528E-6</c:v>
                </c:pt>
                <c:pt idx="26">
                  <c:v>7.2714276764010688E-6</c:v>
                </c:pt>
                <c:pt idx="27">
                  <c:v>1.4049013090901095E-5</c:v>
                </c:pt>
                <c:pt idx="28">
                  <c:v>2.6587523986773917E-5</c:v>
                </c:pt>
                <c:pt idx="29">
                  <c:v>4.9287772846222949E-5</c:v>
                </c:pt>
                <c:pt idx="30">
                  <c:v>8.9506561927582014E-5</c:v>
                </c:pt>
                <c:pt idx="31">
                  <c:v>1.5924000340141928E-4</c:v>
                </c:pt>
                <c:pt idx="32">
                  <c:v>2.7756240150697304E-4</c:v>
                </c:pt>
                <c:pt idx="33">
                  <c:v>4.7403708696926595E-4</c:v>
                </c:pt>
                <c:pt idx="34">
                  <c:v>7.9330849992810223E-4</c:v>
                </c:pt>
                <c:pt idx="35">
                  <c:v>1.3010320136050155E-3</c:v>
                </c:pt>
                <c:pt idx="36">
                  <c:v>2.0911798347371746E-3</c:v>
                </c:pt>
                <c:pt idx="37">
                  <c:v>3.2945611392772721E-3</c:v>
                </c:pt>
                <c:pt idx="38">
                  <c:v>5.0881051246043536E-3</c:v>
                </c:pt>
                <c:pt idx="39">
                  <c:v>7.7040866746372104E-3</c:v>
                </c:pt>
                <c:pt idx="40">
                  <c:v>1.1438059974560263E-2</c:v>
                </c:pt>
                <c:pt idx="41">
                  <c:v>1.66538684930214E-2</c:v>
                </c:pt>
                <c:pt idx="42">
                  <c:v>2.3783810250563319E-2</c:v>
                </c:pt>
                <c:pt idx="43">
                  <c:v>3.3321962454922117E-2</c:v>
                </c:pt>
                <c:pt idx="44">
                  <c:v>4.5808914628461719E-2</c:v>
                </c:pt>
                <c:pt idx="45">
                  <c:v>6.1806800415201132E-2</c:v>
                </c:pt>
                <c:pt idx="46">
                  <c:v>8.1864572318422368E-2</c:v>
                </c:pt>
                <c:pt idx="47">
                  <c:v>0.10647486312052069</c:v>
                </c:pt>
                <c:pt idx="48">
                  <c:v>0.13602535887329845</c:v>
                </c:pt>
                <c:pt idx="49">
                  <c:v>0.17074912097109177</c:v>
                </c:pt>
                <c:pt idx="50">
                  <c:v>0.21067943760706764</c:v>
                </c:pt>
                <c:pt idx="51">
                  <c:v>0.2556152628809818</c:v>
                </c:pt>
                <c:pt idx="52">
                  <c:v>0.30510289575643268</c:v>
                </c:pt>
                <c:pt idx="53">
                  <c:v>0.35843818241154846</c:v>
                </c:pt>
                <c:pt idx="54">
                  <c:v>0.41469129828614287</c:v>
                </c:pt>
                <c:pt idx="55">
                  <c:v>0.47275337048216692</c:v>
                </c:pt>
                <c:pt idx="56">
                  <c:v>0.53140127233315093</c:v>
                </c:pt>
                <c:pt idx="57">
                  <c:v>0.58937435954302675</c:v>
                </c:pt>
                <c:pt idx="58">
                  <c:v>0.64545518232008148</c:v>
                </c:pt>
                <c:pt idx="59">
                  <c:v>0.69854562220463245</c:v>
                </c:pt>
                <c:pt idx="60">
                  <c:v>0.74773057596671699</c:v>
                </c:pt>
                <c:pt idx="61">
                  <c:v>0.79232311539753275</c:v>
                </c:pt>
                <c:pt idx="62">
                  <c:v>0.83188765649770291</c:v>
                </c:pt>
                <c:pt idx="63">
                  <c:v>0.86624060722439111</c:v>
                </c:pt>
                <c:pt idx="64">
                  <c:v>0.89543073128633532</c:v>
                </c:pt>
                <c:pt idx="65">
                  <c:v>0.91970363928773924</c:v>
                </c:pt>
                <c:pt idx="66">
                  <c:v>0.93945612002020329</c:v>
                </c:pt>
                <c:pt idx="67">
                  <c:v>0.95518636347682406</c:v>
                </c:pt>
                <c:pt idx="68">
                  <c:v>0.96744559349510895</c:v>
                </c:pt>
                <c:pt idx="69">
                  <c:v>0.97679544871944102</c:v>
                </c:pt>
                <c:pt idx="70">
                  <c:v>0.98377392347420112</c:v>
                </c:pt>
                <c:pt idx="71">
                  <c:v>0.98887110452250815</c:v>
                </c:pt>
                <c:pt idx="72">
                  <c:v>0.9925145604341653</c:v>
                </c:pt>
                <c:pt idx="73">
                  <c:v>0.99506321440926582</c:v>
                </c:pt>
                <c:pt idx="74">
                  <c:v>0.99680791986750827</c:v>
                </c:pt>
                <c:pt idx="75">
                  <c:v>0.99797673879329796</c:v>
                </c:pt>
                <c:pt idx="76">
                  <c:v>0.99874301653047537</c:v>
                </c:pt>
                <c:pt idx="77">
                  <c:v>0.9992346472627498</c:v>
                </c:pt>
                <c:pt idx="78">
                  <c:v>0.99954332525333833</c:v>
                </c:pt>
                <c:pt idx="79">
                  <c:v>0.99973298978154035</c:v>
                </c:pt>
                <c:pt idx="80">
                  <c:v>0.99984703586026913</c:v>
                </c:pt>
                <c:pt idx="81">
                  <c:v>0.9999141460355786</c:v>
                </c:pt>
                <c:pt idx="82">
                  <c:v>0.99995279253337721</c:v>
                </c:pt>
                <c:pt idx="83">
                  <c:v>0.99997457192020955</c:v>
                </c:pt>
                <c:pt idx="84">
                  <c:v>0.99998658335444524</c:v>
                </c:pt>
                <c:pt idx="85">
                  <c:v>0.99999306608214455</c:v>
                </c:pt>
                <c:pt idx="86">
                  <c:v>0.99999649008692904</c:v>
                </c:pt>
                <c:pt idx="87">
                  <c:v>0.99999825988857249</c:v>
                </c:pt>
                <c:pt idx="88">
                  <c:v>0.99999915510583914</c:v>
                </c:pt>
                <c:pt idx="89">
                  <c:v>0.99999959825089357</c:v>
                </c:pt>
                <c:pt idx="90">
                  <c:v>0.99999981292365336</c:v>
                </c:pt>
                <c:pt idx="91">
                  <c:v>0.99999991469406291</c:v>
                </c:pt>
                <c:pt idx="92">
                  <c:v>0.99999996190902329</c:v>
                </c:pt>
                <c:pt idx="93">
                  <c:v>0.99999998334539275</c:v>
                </c:pt>
                <c:pt idx="94">
                  <c:v>0.99999999286976382</c:v>
                </c:pt>
                <c:pt idx="95">
                  <c:v>0.99999999701104603</c:v>
                </c:pt>
                <c:pt idx="96">
                  <c:v>0.99999999877321177</c:v>
                </c:pt>
                <c:pt idx="97">
                  <c:v>0.99999999950700225</c:v>
                </c:pt>
                <c:pt idx="98">
                  <c:v>0.99999999980602938</c:v>
                </c:pt>
                <c:pt idx="99">
                  <c:v>0.99999999992528066</c:v>
                </c:pt>
              </c:numCache>
            </c:numRef>
          </c:xVal>
          <c:yVal>
            <c:numRef>
              <c:f>'13) Cumulative_NormDist'!$AM$3:$AM$102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5ED7-4C47-9A77-191D4BFD829E}"/>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36431623931625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PorBoxPlots'!$CJ$1</c:f>
          <c:strCache>
            <c:ptCount val="1"/>
            <c:pt idx="0">
              <c:v>Siliceous Mudstone</c:v>
            </c:pt>
          </c:strCache>
        </c:strRef>
      </c:tx>
      <c:layout>
        <c:manualLayout>
          <c:xMode val="edge"/>
          <c:yMode val="edge"/>
          <c:x val="0.2222312835895513"/>
          <c:y val="1.8906891446261457E-4"/>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PorBoxPlots'!$CF$24:$CF$47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PorBoxPlots'!$CG$24:$CG$47</c:f>
              <c:numCache>
                <c:formatCode>General</c:formatCode>
                <c:ptCount val="24"/>
                <c:pt idx="0">
                  <c:v>0.35</c:v>
                </c:pt>
                <c:pt idx="1">
                  <c:v>0.33531548932965743</c:v>
                </c:pt>
                <c:pt idx="2">
                  <c:v>0.31</c:v>
                </c:pt>
                <c:pt idx="3">
                  <c:v>0.31</c:v>
                </c:pt>
                <c:pt idx="4">
                  <c:v>0.33531548932965743</c:v>
                </c:pt>
                <c:pt idx="5">
                  <c:v>0.35</c:v>
                </c:pt>
                <c:pt idx="6">
                  <c:v>0.35</c:v>
                </c:pt>
                <c:pt idx="8">
                  <c:v>0.31</c:v>
                </c:pt>
                <c:pt idx="9">
                  <c:v>0.31</c:v>
                </c:pt>
                <c:pt idx="10">
                  <c:v>0.28468451067034256</c:v>
                </c:pt>
                <c:pt idx="11">
                  <c:v>0.22</c:v>
                </c:pt>
                <c:pt idx="12">
                  <c:v>0.22</c:v>
                </c:pt>
                <c:pt idx="13">
                  <c:v>0.28468451067034256</c:v>
                </c:pt>
                <c:pt idx="14">
                  <c:v>0.31</c:v>
                </c:pt>
                <c:pt idx="16">
                  <c:v>0.35</c:v>
                </c:pt>
                <c:pt idx="17">
                  <c:v>0.39700000000000002</c:v>
                </c:pt>
                <c:pt idx="19">
                  <c:v>0.22</c:v>
                </c:pt>
                <c:pt idx="20" formatCode="0.000">
                  <c:v>0.09</c:v>
                </c:pt>
              </c:numCache>
            </c:numRef>
          </c:yVal>
          <c:smooth val="0"/>
          <c:extLst>
            <c:ext xmlns:c16="http://schemas.microsoft.com/office/drawing/2014/chart" uri="{C3380CC4-5D6E-409C-BE32-E72D297353CC}">
              <c16:uniqueId val="{00000000-9EEF-4D15-B791-887EEBA7E4E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PorBoxPlots'!$CD$2:$CD$161</c:f>
              <c:numCache>
                <c:formatCode>0.000</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PorBoxPlots'!$CE$2:$CE$166</c:f>
              <c:numCache>
                <c:formatCode>0.0%</c:formatCode>
                <c:ptCount val="165"/>
                <c:pt idx="0">
                  <c:v>0.09</c:v>
                </c:pt>
                <c:pt idx="1">
                  <c:v>0.12</c:v>
                </c:pt>
                <c:pt idx="2">
                  <c:v>0.13</c:v>
                </c:pt>
                <c:pt idx="3">
                  <c:v>0.14000000000000001</c:v>
                </c:pt>
                <c:pt idx="4">
                  <c:v>0.14000000000000001</c:v>
                </c:pt>
                <c:pt idx="5">
                  <c:v>0.15</c:v>
                </c:pt>
                <c:pt idx="6">
                  <c:v>0.15</c:v>
                </c:pt>
                <c:pt idx="7">
                  <c:v>0.16</c:v>
                </c:pt>
                <c:pt idx="8">
                  <c:v>0.18</c:v>
                </c:pt>
                <c:pt idx="9">
                  <c:v>0.18</c:v>
                </c:pt>
                <c:pt idx="10">
                  <c:v>0.2</c:v>
                </c:pt>
                <c:pt idx="11">
                  <c:v>0.2</c:v>
                </c:pt>
                <c:pt idx="12">
                  <c:v>0.2</c:v>
                </c:pt>
                <c:pt idx="13">
                  <c:v>0.21</c:v>
                </c:pt>
                <c:pt idx="14">
                  <c:v>0.21</c:v>
                </c:pt>
                <c:pt idx="15">
                  <c:v>0.22</c:v>
                </c:pt>
                <c:pt idx="16">
                  <c:v>0.22</c:v>
                </c:pt>
                <c:pt idx="17">
                  <c:v>0.23</c:v>
                </c:pt>
                <c:pt idx="18">
                  <c:v>0.25</c:v>
                </c:pt>
                <c:pt idx="19">
                  <c:v>0.26</c:v>
                </c:pt>
                <c:pt idx="20">
                  <c:v>0.26</c:v>
                </c:pt>
                <c:pt idx="21">
                  <c:v>0.26</c:v>
                </c:pt>
                <c:pt idx="22">
                  <c:v>0.28000000000000003</c:v>
                </c:pt>
                <c:pt idx="23">
                  <c:v>0.28999999999999998</c:v>
                </c:pt>
                <c:pt idx="24">
                  <c:v>0.28999999999999998</c:v>
                </c:pt>
                <c:pt idx="25">
                  <c:v>0.28999999999999998</c:v>
                </c:pt>
                <c:pt idx="26">
                  <c:v>0.3</c:v>
                </c:pt>
                <c:pt idx="27">
                  <c:v>0.3</c:v>
                </c:pt>
                <c:pt idx="28">
                  <c:v>0.3</c:v>
                </c:pt>
                <c:pt idx="29">
                  <c:v>0.3</c:v>
                </c:pt>
                <c:pt idx="30">
                  <c:v>0.31</c:v>
                </c:pt>
                <c:pt idx="31">
                  <c:v>0.31</c:v>
                </c:pt>
                <c:pt idx="32">
                  <c:v>0.31</c:v>
                </c:pt>
                <c:pt idx="33">
                  <c:v>0.31</c:v>
                </c:pt>
                <c:pt idx="34">
                  <c:v>0.31</c:v>
                </c:pt>
                <c:pt idx="35">
                  <c:v>0.32</c:v>
                </c:pt>
                <c:pt idx="36">
                  <c:v>0.31</c:v>
                </c:pt>
                <c:pt idx="37">
                  <c:v>0.32</c:v>
                </c:pt>
                <c:pt idx="38">
                  <c:v>0.32</c:v>
                </c:pt>
                <c:pt idx="39">
                  <c:v>0.32</c:v>
                </c:pt>
                <c:pt idx="40">
                  <c:v>0.33</c:v>
                </c:pt>
                <c:pt idx="41">
                  <c:v>0.33</c:v>
                </c:pt>
                <c:pt idx="42">
                  <c:v>0.34</c:v>
                </c:pt>
                <c:pt idx="43">
                  <c:v>0.34</c:v>
                </c:pt>
                <c:pt idx="44">
                  <c:v>0.34</c:v>
                </c:pt>
                <c:pt idx="45">
                  <c:v>0.34</c:v>
                </c:pt>
                <c:pt idx="46">
                  <c:v>0.34</c:v>
                </c:pt>
                <c:pt idx="47">
                  <c:v>0.35</c:v>
                </c:pt>
                <c:pt idx="48">
                  <c:v>0.35</c:v>
                </c:pt>
                <c:pt idx="49">
                  <c:v>0.35</c:v>
                </c:pt>
                <c:pt idx="50">
                  <c:v>0.35</c:v>
                </c:pt>
                <c:pt idx="51">
                  <c:v>0.36</c:v>
                </c:pt>
                <c:pt idx="52">
                  <c:v>0.36</c:v>
                </c:pt>
                <c:pt idx="53">
                  <c:v>0.36</c:v>
                </c:pt>
                <c:pt idx="54">
                  <c:v>0.36</c:v>
                </c:pt>
                <c:pt idx="55">
                  <c:v>0.36600000000000005</c:v>
                </c:pt>
                <c:pt idx="56">
                  <c:v>0.37</c:v>
                </c:pt>
                <c:pt idx="57">
                  <c:v>0.37</c:v>
                </c:pt>
                <c:pt idx="58">
                  <c:v>0.37</c:v>
                </c:pt>
                <c:pt idx="59">
                  <c:v>0.37</c:v>
                </c:pt>
                <c:pt idx="60">
                  <c:v>0.37</c:v>
                </c:pt>
                <c:pt idx="61">
                  <c:v>0.38</c:v>
                </c:pt>
                <c:pt idx="62">
                  <c:v>0.39</c:v>
                </c:pt>
                <c:pt idx="63">
                  <c:v>0.39</c:v>
                </c:pt>
                <c:pt idx="64">
                  <c:v>0.39700000000000002</c:v>
                </c:pt>
              </c:numCache>
            </c:numRef>
          </c:yVal>
          <c:smooth val="0"/>
          <c:extLst>
            <c:ext xmlns:c16="http://schemas.microsoft.com/office/drawing/2014/chart" uri="{C3380CC4-5D6E-409C-BE32-E72D297353CC}">
              <c16:uniqueId val="{00000001-9EEF-4D15-B791-887EEBA7E4E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EEF-4D15-B791-887EEBA7E4E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PorBoxPlots'!$CG$50</c:f>
                <c:numCache>
                  <c:formatCode>General</c:formatCode>
                  <c:ptCount val="1"/>
                  <c:pt idx="0">
                    <c:v>1.9394376476909257E-2</c:v>
                  </c:pt>
                </c:numCache>
              </c:numRef>
            </c:plus>
            <c:minus>
              <c:numRef>
                <c:f>'12) PorBoxPlots'!$CG$50</c:f>
                <c:numCache>
                  <c:formatCode>General</c:formatCode>
                  <c:ptCount val="1"/>
                  <c:pt idx="0">
                    <c:v>1.9394376476909257E-2</c:v>
                  </c:pt>
                </c:numCache>
              </c:numRef>
            </c:minus>
            <c:spPr>
              <a:ln w="25400" cap="sq">
                <a:prstDash val="sysDash"/>
              </a:ln>
            </c:spPr>
          </c:errBars>
          <c:xVal>
            <c:numRef>
              <c:f>'12) PorBoxPlots'!$CF$49</c:f>
              <c:numCache>
                <c:formatCode>General</c:formatCode>
                <c:ptCount val="1"/>
                <c:pt idx="0">
                  <c:v>0.5</c:v>
                </c:pt>
              </c:numCache>
            </c:numRef>
          </c:xVal>
          <c:yVal>
            <c:numRef>
              <c:f>'12) PorBoxPlots'!$CG$49</c:f>
              <c:numCache>
                <c:formatCode>0.0%</c:formatCode>
                <c:ptCount val="1"/>
                <c:pt idx="0">
                  <c:v>0.28650769230769224</c:v>
                </c:pt>
              </c:numCache>
            </c:numRef>
          </c:yVal>
          <c:smooth val="0"/>
          <c:extLst>
            <c:ext xmlns:c16="http://schemas.microsoft.com/office/drawing/2014/chart" uri="{C3380CC4-5D6E-409C-BE32-E72D297353CC}">
              <c16:uniqueId val="{00000003-9EEF-4D15-B791-887EEBA7E4E9}"/>
            </c:ext>
          </c:extLst>
        </c:ser>
        <c:ser>
          <c:idx val="4"/>
          <c:order val="4"/>
          <c:spPr>
            <a:ln w="19050">
              <a:solidFill>
                <a:schemeClr val="tx1"/>
              </a:solidFill>
              <a:prstDash val="sysDash"/>
            </a:ln>
          </c:spPr>
          <c:marker>
            <c:symbol val="none"/>
          </c:marker>
          <c:xVal>
            <c:numRef>
              <c:f>'13) Cumulative_NormDist'!$AT$3:$AT$102</c:f>
              <c:numCache>
                <c:formatCode>General</c:formatCode>
                <c:ptCount val="100"/>
                <c:pt idx="0">
                  <c:v>2.6417672260599487E-4</c:v>
                </c:pt>
                <c:pt idx="1">
                  <c:v>4.1797785352632025E-4</c:v>
                </c:pt>
                <c:pt idx="2">
                  <c:v>6.5163401366342315E-4</c:v>
                </c:pt>
                <c:pt idx="3">
                  <c:v>1.0010800881943597E-3</c:v>
                </c:pt>
                <c:pt idx="4">
                  <c:v>1.5155598876376306E-3</c:v>
                </c:pt>
                <c:pt idx="5">
                  <c:v>2.2612213938598526E-3</c:v>
                </c:pt>
                <c:pt idx="6">
                  <c:v>3.3251202965272459E-3</c:v>
                </c:pt>
                <c:pt idx="7">
                  <c:v>4.8194424799614848E-3</c:v>
                </c:pt>
                <c:pt idx="8">
                  <c:v>6.8856473301833676E-3</c:v>
                </c:pt>
                <c:pt idx="9">
                  <c:v>9.6981164615479506E-3</c:v>
                </c:pt>
                <c:pt idx="10">
                  <c:v>1.3466780394683518E-2</c:v>
                </c:pt>
                <c:pt idx="11">
                  <c:v>1.8438107288536457E-2</c:v>
                </c:pt>
                <c:pt idx="12">
                  <c:v>2.4893794777366373E-2</c:v>
                </c:pt>
                <c:pt idx="13">
                  <c:v>3.3146530661606173E-2</c:v>
                </c:pt>
                <c:pt idx="14">
                  <c:v>4.3532299890116345E-2</c:v>
                </c:pt>
                <c:pt idx="15">
                  <c:v>5.6398925602998314E-2</c:v>
                </c:pt>
                <c:pt idx="16">
                  <c:v>7.2090840611315252E-2</c:v>
                </c:pt>
                <c:pt idx="17">
                  <c:v>9.0930476713283956E-2</c:v>
                </c:pt>
                <c:pt idx="18">
                  <c:v>0.113197099825239</c:v>
                </c:pt>
                <c:pt idx="19">
                  <c:v>0.13910436048072966</c:v>
                </c:pt>
                <c:pt idx="20">
                  <c:v>0.1687782121257006</c:v>
                </c:pt>
                <c:pt idx="21">
                  <c:v>0.20223711063668409</c:v>
                </c:pt>
                <c:pt idx="22">
                  <c:v>0.23937649084281223</c:v>
                </c:pt>
                <c:pt idx="23">
                  <c:v>0.27995937975066254</c:v>
                </c:pt>
                <c:pt idx="24">
                  <c:v>0.32361463813258706</c:v>
                </c:pt>
                <c:pt idx="25">
                  <c:v>0.36984374086851235</c:v>
                </c:pt>
                <c:pt idx="26">
                  <c:v>0.41803626391868726</c:v>
                </c:pt>
                <c:pt idx="27">
                  <c:v>0.46749342255431886</c:v>
                </c:pt>
                <c:pt idx="28">
                  <c:v>0.51745820026296685</c:v>
                </c:pt>
                <c:pt idx="29">
                  <c:v>0.56714992335450232</c:v>
                </c:pt>
                <c:pt idx="30">
                  <c:v>0.61580066358660268</c:v>
                </c:pt>
                <c:pt idx="31">
                  <c:v>0.66269065439540398</c:v>
                </c:pt>
                <c:pt idx="32">
                  <c:v>0.70718001263889252</c:v>
                </c:pt>
                <c:pt idx="33">
                  <c:v>0.74873445247919346</c:v>
                </c:pt>
                <c:pt idx="34">
                  <c:v>0.78694330720333472</c:v>
                </c:pt>
                <c:pt idx="35">
                  <c:v>0.82152895414901839</c:v>
                </c:pt>
                <c:pt idx="36">
                  <c:v>0.85234756659993294</c:v>
                </c:pt>
                <c:pt idx="37">
                  <c:v>0.87938189292835156</c:v>
                </c:pt>
                <c:pt idx="38">
                  <c:v>0.90272740007625629</c:v>
                </c:pt>
                <c:pt idx="39">
                  <c:v>0.92257355432434596</c:v>
                </c:pt>
                <c:pt idx="40">
                  <c:v>0.93918221829619597</c:v>
                </c:pt>
                <c:pt idx="41">
                  <c:v>0.95286512350923136</c:v>
                </c:pt>
                <c:pt idx="42">
                  <c:v>0.96396216524900558</c:v>
                </c:pt>
                <c:pt idx="43">
                  <c:v>0.97282191385360894</c:v>
                </c:pt>
                <c:pt idx="44">
                  <c:v>0.97978530600172087</c:v>
                </c:pt>
                <c:pt idx="45">
                  <c:v>0.985173032978095</c:v>
                </c:pt>
                <c:pt idx="46">
                  <c:v>0.98927673269294913</c:v>
                </c:pt>
                <c:pt idx="47">
                  <c:v>0.99235375633313272</c:v>
                </c:pt>
                <c:pt idx="48">
                  <c:v>0.99462503986475459</c:v>
                </c:pt>
                <c:pt idx="49">
                  <c:v>0.99627546993306337</c:v>
                </c:pt>
                <c:pt idx="50">
                  <c:v>0.99745608454539192</c:v>
                </c:pt>
                <c:pt idx="51">
                  <c:v>0.99828747384009242</c:v>
                </c:pt>
                <c:pt idx="52">
                  <c:v>0.99886382337113644</c:v>
                </c:pt>
                <c:pt idx="53">
                  <c:v>0.99925714940894894</c:v>
                </c:pt>
                <c:pt idx="54">
                  <c:v>0.99952139313347155</c:v>
                </c:pt>
                <c:pt idx="55">
                  <c:v>0.99969615307600646</c:v>
                </c:pt>
                <c:pt idx="56">
                  <c:v>0.99980993265562823</c:v>
                </c:pt>
                <c:pt idx="57">
                  <c:v>0.99988285690559675</c:v>
                </c:pt>
                <c:pt idx="58">
                  <c:v>0.99992886823968341</c:v>
                </c:pt>
                <c:pt idx="59">
                  <c:v>0.9999574469668534</c:v>
                </c:pt>
                <c:pt idx="60">
                  <c:v>0.9999749215222421</c:v>
                </c:pt>
                <c:pt idx="61">
                  <c:v>0.99998544004075407</c:v>
                </c:pt>
                <c:pt idx="62">
                  <c:v>0.99999167291261271</c:v>
                </c:pt>
                <c:pt idx="63">
                  <c:v>0.99999530877130194</c:v>
                </c:pt>
                <c:pt idx="64">
                  <c:v>0.99999739667738752</c:v>
                </c:pt>
                <c:pt idx="65">
                  <c:v>0.99999857699825201</c:v>
                </c:pt>
                <c:pt idx="66">
                  <c:v>0.99999923386058742</c:v>
                </c:pt>
                <c:pt idx="67">
                  <c:v>0.99999959372075642</c:v>
                </c:pt>
                <c:pt idx="68">
                  <c:v>0.99999978779966214</c:v>
                </c:pt>
                <c:pt idx="69">
                  <c:v>0.99999989084017638</c:v>
                </c:pt>
                <c:pt idx="70">
                  <c:v>0.99999994469477804</c:v>
                </c:pt>
                <c:pt idx="71">
                  <c:v>0.99999997240389771</c:v>
                </c:pt>
                <c:pt idx="72">
                  <c:v>0.99999998643874655</c:v>
                </c:pt>
                <c:pt idx="73">
                  <c:v>0.99999999343680956</c:v>
                </c:pt>
                <c:pt idx="74">
                  <c:v>0.99999999687185925</c:v>
                </c:pt>
                <c:pt idx="75">
                  <c:v>0.99999999853172616</c:v>
                </c:pt>
                <c:pt idx="76">
                  <c:v>0.99999999932131067</c:v>
                </c:pt>
                <c:pt idx="77">
                  <c:v>0.99999999969106135</c:v>
                </c:pt>
                <c:pt idx="78">
                  <c:v>0.99999999986151433</c:v>
                </c:pt>
                <c:pt idx="79">
                  <c:v>0.99999999993886868</c:v>
                </c:pt>
                <c:pt idx="80">
                  <c:v>0.99999999997342681</c:v>
                </c:pt>
                <c:pt idx="81">
                  <c:v>0.99999999998862532</c:v>
                </c:pt>
                <c:pt idx="82">
                  <c:v>0.99999999999520539</c:v>
                </c:pt>
                <c:pt idx="83">
                  <c:v>0.99999999999800993</c:v>
                </c:pt>
                <c:pt idx="84">
                  <c:v>0.99999999999918665</c:v>
                </c:pt>
                <c:pt idx="85">
                  <c:v>0.99999999999967271</c:v>
                </c:pt>
                <c:pt idx="86">
                  <c:v>0.99999999999987033</c:v>
                </c:pt>
                <c:pt idx="87">
                  <c:v>0.99999999999994937</c:v>
                </c:pt>
                <c:pt idx="88">
                  <c:v>0.99999999999998057</c:v>
                </c:pt>
                <c:pt idx="89">
                  <c:v>0.99999999999999267</c:v>
                </c:pt>
                <c:pt idx="90">
                  <c:v>0.99999999999999722</c:v>
                </c:pt>
                <c:pt idx="91">
                  <c:v>0.999999999999999</c:v>
                </c:pt>
                <c:pt idx="92">
                  <c:v>0.99999999999999967</c:v>
                </c:pt>
                <c:pt idx="93">
                  <c:v>0.99999999999999989</c:v>
                </c:pt>
                <c:pt idx="94">
                  <c:v>1</c:v>
                </c:pt>
                <c:pt idx="95">
                  <c:v>1</c:v>
                </c:pt>
                <c:pt idx="96">
                  <c:v>1</c:v>
                </c:pt>
                <c:pt idx="97">
                  <c:v>1</c:v>
                </c:pt>
                <c:pt idx="98">
                  <c:v>1</c:v>
                </c:pt>
                <c:pt idx="99">
                  <c:v>1</c:v>
                </c:pt>
              </c:numCache>
            </c:numRef>
          </c:xVal>
          <c:yVal>
            <c:numRef>
              <c:f>'13) Cumulative_NormDist'!$AU$3:$AU$102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9EEF-4D15-B791-887EEBA7E4E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PorBoxPlots'!$CZ$1</c:f>
          <c:strCache>
            <c:ptCount val="1"/>
            <c:pt idx="0">
              <c:v>Organic Shale</c:v>
            </c:pt>
          </c:strCache>
        </c:strRef>
      </c:tx>
      <c:layout>
        <c:manualLayout>
          <c:xMode val="edge"/>
          <c:yMode val="edge"/>
          <c:x val="0.28907074115735532"/>
          <c:y val="2.7964953899993271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711226721659792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PorBoxPlots'!$CV$24:$CV$47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PorBoxPlots'!$CW$24:$CW$47</c:f>
              <c:numCache>
                <c:formatCode>General</c:formatCode>
                <c:ptCount val="24"/>
                <c:pt idx="0">
                  <c:v>0.26</c:v>
                </c:pt>
                <c:pt idx="1">
                  <c:v>0.24772950051319265</c:v>
                </c:pt>
                <c:pt idx="2">
                  <c:v>0.22899999999999998</c:v>
                </c:pt>
                <c:pt idx="3">
                  <c:v>0.22899999999999998</c:v>
                </c:pt>
                <c:pt idx="4">
                  <c:v>0.24772950051319265</c:v>
                </c:pt>
                <c:pt idx="5">
                  <c:v>0.26</c:v>
                </c:pt>
                <c:pt idx="6">
                  <c:v>0.26</c:v>
                </c:pt>
                <c:pt idx="8">
                  <c:v>0.22899999999999998</c:v>
                </c:pt>
                <c:pt idx="9">
                  <c:v>0.22899999999999998</c:v>
                </c:pt>
                <c:pt idx="10">
                  <c:v>0.21027049948680732</c:v>
                </c:pt>
                <c:pt idx="11">
                  <c:v>0.20800000000000002</c:v>
                </c:pt>
                <c:pt idx="12">
                  <c:v>0.20800000000000002</c:v>
                </c:pt>
                <c:pt idx="13">
                  <c:v>0.21027049948680732</c:v>
                </c:pt>
                <c:pt idx="14">
                  <c:v>0.22899999999999998</c:v>
                </c:pt>
                <c:pt idx="16">
                  <c:v>0.26</c:v>
                </c:pt>
                <c:pt idx="17">
                  <c:v>0.33299999999999996</c:v>
                </c:pt>
                <c:pt idx="19">
                  <c:v>0.20800000000000002</c:v>
                </c:pt>
                <c:pt idx="20" formatCode="0.000">
                  <c:v>0.17</c:v>
                </c:pt>
              </c:numCache>
            </c:numRef>
          </c:yVal>
          <c:smooth val="0"/>
          <c:extLst>
            <c:ext xmlns:c16="http://schemas.microsoft.com/office/drawing/2014/chart" uri="{C3380CC4-5D6E-409C-BE32-E72D297353CC}">
              <c16:uniqueId val="{00000000-3685-4BFE-885A-4B03CBCA3C52}"/>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PorBoxPlots'!$CT$2:$CT$161</c:f>
              <c:numCache>
                <c:formatCode>0.000</c:formatCode>
                <c:ptCount val="16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'12) PorBoxPlots'!$CU$2:$CU$166</c:f>
              <c:numCache>
                <c:formatCode>0.0%</c:formatCode>
                <c:ptCount val="165"/>
                <c:pt idx="0">
                  <c:v>0.17</c:v>
                </c:pt>
                <c:pt idx="1">
                  <c:v>0.17199999999999999</c:v>
                </c:pt>
                <c:pt idx="2">
                  <c:v>0.182</c:v>
                </c:pt>
                <c:pt idx="3">
                  <c:v>0.184</c:v>
                </c:pt>
                <c:pt idx="4">
                  <c:v>0.20800000000000002</c:v>
                </c:pt>
                <c:pt idx="5">
                  <c:v>0.20899999999999999</c:v>
                </c:pt>
                <c:pt idx="6">
                  <c:v>0.217</c:v>
                </c:pt>
                <c:pt idx="7">
                  <c:v>0.22399999999999998</c:v>
                </c:pt>
                <c:pt idx="8">
                  <c:v>0.22600000000000001</c:v>
                </c:pt>
                <c:pt idx="9">
                  <c:v>0.22899999999999998</c:v>
                </c:pt>
                <c:pt idx="10">
                  <c:v>0.23300000000000001</c:v>
                </c:pt>
                <c:pt idx="11">
                  <c:v>0.23800000000000002</c:v>
                </c:pt>
                <c:pt idx="12">
                  <c:v>0.24199999999999999</c:v>
                </c:pt>
                <c:pt idx="13">
                  <c:v>0.245</c:v>
                </c:pt>
                <c:pt idx="14">
                  <c:v>0.26</c:v>
                </c:pt>
                <c:pt idx="15">
                  <c:v>0.29199999999999998</c:v>
                </c:pt>
                <c:pt idx="16">
                  <c:v>0.30199999999999999</c:v>
                </c:pt>
                <c:pt idx="17">
                  <c:v>0.31900000000000001</c:v>
                </c:pt>
                <c:pt idx="18">
                  <c:v>0.33299999999999996</c:v>
                </c:pt>
              </c:numCache>
            </c:numRef>
          </c:yVal>
          <c:smooth val="0"/>
          <c:extLst>
            <c:ext xmlns:c16="http://schemas.microsoft.com/office/drawing/2014/chart" uri="{C3380CC4-5D6E-409C-BE32-E72D297353CC}">
              <c16:uniqueId val="{00000001-3685-4BFE-885A-4B03CBCA3C52}"/>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3685-4BFE-885A-4B03CBCA3C52}"/>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PorBoxPlots'!$CW$50</c:f>
                <c:numCache>
                  <c:formatCode>General</c:formatCode>
                  <c:ptCount val="1"/>
                  <c:pt idx="0">
                    <c:v>2.1390385805523774E-2</c:v>
                  </c:pt>
                </c:numCache>
              </c:numRef>
            </c:plus>
            <c:minus>
              <c:numRef>
                <c:f>'12) PorBoxPlots'!$CW$50</c:f>
                <c:numCache>
                  <c:formatCode>General</c:formatCode>
                  <c:ptCount val="1"/>
                  <c:pt idx="0">
                    <c:v>2.1390385805523774E-2</c:v>
                  </c:pt>
                </c:numCache>
              </c:numRef>
            </c:minus>
            <c:spPr>
              <a:ln w="25400" cap="sq">
                <a:prstDash val="sysDash"/>
              </a:ln>
            </c:spPr>
          </c:errBars>
          <c:xVal>
            <c:numRef>
              <c:f>'12) PorBoxPlots'!$CV$49</c:f>
              <c:numCache>
                <c:formatCode>General</c:formatCode>
                <c:ptCount val="1"/>
                <c:pt idx="0">
                  <c:v>0.5</c:v>
                </c:pt>
              </c:numCache>
            </c:numRef>
          </c:xVal>
          <c:yVal>
            <c:numRef>
              <c:f>'12) PorBoxPlots'!$CW$49</c:f>
              <c:numCache>
                <c:formatCode>0.0%</c:formatCode>
                <c:ptCount val="1"/>
                <c:pt idx="0">
                  <c:v>0.23605263157894738</c:v>
                </c:pt>
              </c:numCache>
            </c:numRef>
          </c:yVal>
          <c:smooth val="0"/>
          <c:extLst>
            <c:ext xmlns:c16="http://schemas.microsoft.com/office/drawing/2014/chart" uri="{C3380CC4-5D6E-409C-BE32-E72D297353CC}">
              <c16:uniqueId val="{00000003-3685-4BFE-885A-4B03CBCA3C52}"/>
            </c:ext>
          </c:extLst>
        </c:ser>
        <c:ser>
          <c:idx val="4"/>
          <c:order val="4"/>
          <c:spPr>
            <a:ln w="19050">
              <a:solidFill>
                <a:schemeClr val="tx1"/>
              </a:solidFill>
              <a:prstDash val="sysDash"/>
            </a:ln>
          </c:spPr>
          <c:marker>
            <c:symbol val="none"/>
          </c:marker>
          <c:xVal>
            <c:numRef>
              <c:f>'13) Cumulative_NormDist'!$BB$3:$BB$102</c:f>
              <c:numCache>
                <c:formatCode>General</c:formatCode>
                <c:ptCount val="100"/>
                <c:pt idx="0">
                  <c:v>6.5439557077382607E-7</c:v>
                </c:pt>
                <c:pt idx="1">
                  <c:v>1.8577375086215842E-6</c:v>
                </c:pt>
                <c:pt idx="2">
                  <c:v>5.0510785449663612E-6</c:v>
                </c:pt>
                <c:pt idx="3">
                  <c:v>1.3155157029649926E-5</c:v>
                </c:pt>
                <c:pt idx="4">
                  <c:v>3.2823344764644317E-5</c:v>
                </c:pt>
                <c:pt idx="5">
                  <c:v>7.8471969023793947E-5</c:v>
                </c:pt>
                <c:pt idx="6">
                  <c:v>1.7979168016777456E-4</c:v>
                </c:pt>
                <c:pt idx="7">
                  <c:v>3.9485351192821176E-4</c:v>
                </c:pt>
                <c:pt idx="8">
                  <c:v>8.3140565097039804E-4</c:v>
                </c:pt>
                <c:pt idx="9">
                  <c:v>1.6788525691011013E-3</c:v>
                </c:pt>
                <c:pt idx="10">
                  <c:v>3.2520843155824037E-3</c:v>
                </c:pt>
                <c:pt idx="11">
                  <c:v>6.0451227156926891E-3</c:v>
                </c:pt>
                <c:pt idx="12">
                  <c:v>1.0787163689163668E-2</c:v>
                </c:pt>
                <c:pt idx="13">
                  <c:v>1.8486584502481099E-2</c:v>
                </c:pt>
                <c:pt idx="14">
                  <c:v>3.044174264366379E-2</c:v>
                </c:pt>
                <c:pt idx="15">
                  <c:v>4.8194149757674346E-2</c:v>
                </c:pt>
                <c:pt idx="16">
                  <c:v>7.3403633674665403E-2</c:v>
                </c:pt>
                <c:pt idx="17">
                  <c:v>0.10763904550043277</c:v>
                </c:pt>
                <c:pt idx="18">
                  <c:v>0.15210136881133099</c:v>
                </c:pt>
                <c:pt idx="19">
                  <c:v>0.2073235844261884</c:v>
                </c:pt>
                <c:pt idx="20">
                  <c:v>0.27291404065368247</c:v>
                </c:pt>
                <c:pt idx="21">
                  <c:v>0.34741685550343571</c:v>
                </c:pt>
                <c:pt idx="22">
                  <c:v>0.42834693332774143</c:v>
                </c:pt>
                <c:pt idx="23">
                  <c:v>0.51241915193419252</c:v>
                </c:pt>
                <c:pt idx="24">
                  <c:v>0.59594104796772873</c:v>
                </c:pt>
                <c:pt idx="25">
                  <c:v>0.67529224180935232</c:v>
                </c:pt>
                <c:pt idx="26">
                  <c:v>0.74738835515939717</c:v>
                </c:pt>
                <c:pt idx="27">
                  <c:v>0.81003177758223377</c:v>
                </c:pt>
                <c:pt idx="28">
                  <c:v>0.86208460096250494</c:v>
                </c:pt>
                <c:pt idx="29">
                  <c:v>0.90344819197856174</c:v>
                </c:pt>
                <c:pt idx="30">
                  <c:v>0.93488201730412523</c:v>
                </c:pt>
                <c:pt idx="31">
                  <c:v>0.95772649339056226</c:v>
                </c:pt>
                <c:pt idx="32">
                  <c:v>0.97360355145284827</c:v>
                </c:pt>
                <c:pt idx="33">
                  <c:v>0.98415625189206901</c:v>
                </c:pt>
                <c:pt idx="34">
                  <c:v>0.99086376919951813</c:v>
                </c:pt>
                <c:pt idx="35">
                  <c:v>0.99494099218425092</c:v>
                </c:pt>
                <c:pt idx="36">
                  <c:v>0.99731111819545915</c:v>
                </c:pt>
                <c:pt idx="37">
                  <c:v>0.99862871504414552</c:v>
                </c:pt>
                <c:pt idx="38">
                  <c:v>0.9993291980613217</c:v>
                </c:pt>
                <c:pt idx="39">
                  <c:v>0.99968533451216723</c:v>
                </c:pt>
                <c:pt idx="40">
                  <c:v>0.99985849100559765</c:v>
                </c:pt>
                <c:pt idx="41">
                  <c:v>0.9999390037171455</c:v>
                </c:pt>
                <c:pt idx="42">
                  <c:v>0.99997480455584242</c:v>
                </c:pt>
                <c:pt idx="43">
                  <c:v>0.99999002841559848</c:v>
                </c:pt>
                <c:pt idx="44">
                  <c:v>0.99999621938861805</c:v>
                </c:pt>
                <c:pt idx="45">
                  <c:v>0.99999862704960918</c:v>
                </c:pt>
                <c:pt idx="46">
                  <c:v>0.99999952248398483</c:v>
                </c:pt>
                <c:pt idx="47">
                  <c:v>0.99999984095791883</c:v>
                </c:pt>
                <c:pt idx="48">
                  <c:v>0.99999994927960612</c:v>
                </c:pt>
                <c:pt idx="49">
                  <c:v>0.99999998451328664</c:v>
                </c:pt>
                <c:pt idx="50">
                  <c:v>0.99999999547305429</c:v>
                </c:pt>
                <c:pt idx="51">
                  <c:v>0.99999999873326073</c:v>
                </c:pt>
                <c:pt idx="52">
                  <c:v>0.99999999966070718</c:v>
                </c:pt>
                <c:pt idx="53">
                  <c:v>0.99999999991301591</c:v>
                </c:pt>
                <c:pt idx="54">
                  <c:v>0.99999999997865696</c:v>
                </c:pt>
                <c:pt idx="55">
                  <c:v>0.99999999999498812</c:v>
                </c:pt>
                <c:pt idx="56">
                  <c:v>0.99999999999887368</c:v>
                </c:pt>
                <c:pt idx="57">
                  <c:v>0.99999999999975775</c:v>
                </c:pt>
                <c:pt idx="58">
                  <c:v>0.99999999999995015</c:v>
                </c:pt>
                <c:pt idx="59">
                  <c:v>0.99999999999999023</c:v>
                </c:pt>
                <c:pt idx="60">
                  <c:v>0.99999999999999811</c:v>
                </c:pt>
                <c:pt idx="61">
                  <c:v>0.99999999999999967</c:v>
                </c:pt>
                <c:pt idx="62">
                  <c:v>0.99999999999999989</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Cumulative_NormDist'!$BC$3:$BC$102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3685-4BFE-885A-4B03CBCA3C5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7684595611115622"/>
          <c:y val="4.9627508789012896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'14)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'14)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2-C672-4C87-AD3A-84FDC3DD0B45}"/>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'14)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'14)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3-C672-4C87-AD3A-84FDC3DD0B45}"/>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'14)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'14)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4-C672-4C87-AD3A-84FDC3DD0B45}"/>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'14)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'14)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5-C672-4C87-AD3A-84FDC3DD0B45}"/>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'14)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'14)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6-C672-4C87-AD3A-84FDC3DD0B45}"/>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'14)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'14)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7-C672-4C87-AD3A-84FDC3DD0B45}"/>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22513877952755906"/>
                  <c:y val="-0.62141827380273118"/>
                </c:manualLayout>
              </c:layout>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br>
                      <a:rPr lang="en-US" sz="2000" b="1" baseline="0">
                        <a:solidFill>
                          <a:schemeClr val="tx1"/>
                        </a:solidFill>
                        <a:latin typeface="Times New Roman" panose="02020603050405020304" pitchFamily="18" charset="0"/>
                        <a:cs typeface="Times New Roman" panose="02020603050405020304" pitchFamily="18" charset="0"/>
                      </a:rPr>
                    </a:br>
                    <a:r>
                      <a:rPr lang="en-US" sz="2000" b="1" baseline="0">
                        <a:solidFill>
                          <a:schemeClr val="tx1"/>
                        </a:solidFill>
                        <a:latin typeface="Times New Roman" panose="02020603050405020304" pitchFamily="18" charset="0"/>
                        <a:cs typeface="Times New Roman" panose="02020603050405020304" pitchFamily="18" charset="0"/>
                      </a:rPr>
                      <a:t>R² = 0.83</a:t>
                    </a:r>
                  </a:p>
                  <a:p>
                    <a:pPr>
                      <a:defRPr sz="2000" b="1">
                        <a:solidFill>
                          <a:schemeClr val="tx1"/>
                        </a:solidFill>
                        <a:latin typeface="Times New Roman" panose="02020603050405020304" pitchFamily="18" charset="0"/>
                        <a:cs typeface="Times New Roman" panose="02020603050405020304" pitchFamily="18" charset="0"/>
                      </a:defRPr>
                    </a:pPr>
                    <a:r>
                      <a:rPr lang="en-US" sz="2000" b="1" i="0" u="none" strike="noStrike" baseline="0">
                        <a:effectLst/>
                        <a:sym typeface="Symbol" panose="05050102010706020507" pitchFamily="18" charset="2"/>
                      </a:rPr>
                      <a:t></a:t>
                    </a:r>
                    <a:r>
                      <a:rPr lang="en-US" sz="2000" b="1" i="0" u="none" strike="noStrike" baseline="0">
                        <a:effectLst/>
                      </a:rPr>
                      <a:t> = 0.61983*e^(-0.0001348*depth)</a:t>
                    </a:r>
                    <a:endParaRPr lang="en-US" sz="2000" b="1" baseline="0">
                      <a:solidFill>
                        <a:schemeClr val="tx1"/>
                      </a:solidFill>
                      <a:latin typeface="Times New Roman" panose="02020603050405020304" pitchFamily="18" charset="0"/>
                      <a:cs typeface="Times New Roman" panose="02020603050405020304" pitchFamily="18" charset="0"/>
                    </a:endParaRPr>
                  </a:p>
                  <a:p>
                    <a:pPr>
                      <a:defRPr sz="2000" b="1">
                        <a:solidFill>
                          <a:schemeClr val="tx1"/>
                        </a:solidFill>
                        <a:latin typeface="Times New Roman" panose="02020603050405020304" pitchFamily="18" charset="0"/>
                        <a:cs typeface="Times New Roman" panose="02020603050405020304" pitchFamily="18" charset="0"/>
                      </a:defRPr>
                    </a:pPr>
                    <a:endParaRPr lang="en-US" sz="2000" b="1">
                      <a:solidFill>
                        <a:schemeClr val="tx1"/>
                      </a:solidFill>
                      <a:latin typeface="Times New Roman" panose="02020603050405020304" pitchFamily="18" charset="0"/>
                      <a:cs typeface="Times New Roman" panose="02020603050405020304" pitchFamily="18" charset="0"/>
                    </a:endParaRPr>
                  </a:p>
                </c:rich>
              </c:tx>
              <c:numFmt formatCode="General"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'14) Density_Depth_Plot'!$AH$5:$AH$1816</c:f>
              <c:numCache>
                <c:formatCode>General</c:formatCode>
                <c:ptCount val="181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'14) Density_Depth_Plot'!$AI$5:$AI$1816</c:f>
              <c:numCache>
                <c:formatCode>General</c:formatCode>
                <c:ptCount val="181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1-C672-4C87-AD3A-84FDC3DD0B45}"/>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5C1AB300-E9A0-412D-915B-D9A5DF8F0D8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72-4C87-AD3A-84FDC3DD0B45}"/>
                </c:ext>
              </c:extLst>
            </c:dLbl>
            <c:dLbl>
              <c:idx val="1"/>
              <c:tx>
                <c:rich>
                  <a:bodyPr/>
                  <a:lstStyle/>
                  <a:p>
                    <a:fld id="{9AB67BC1-E37B-4E5E-A55A-0A820ED4F8D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72-4C87-AD3A-84FDC3DD0B45}"/>
                </c:ext>
              </c:extLst>
            </c:dLbl>
            <c:dLbl>
              <c:idx val="2"/>
              <c:tx>
                <c:rich>
                  <a:bodyPr/>
                  <a:lstStyle/>
                  <a:p>
                    <a:fld id="{6AA44568-8526-4E72-94A1-1F4507C8F7C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72-4C87-AD3A-84FDC3DD0B45}"/>
                </c:ext>
              </c:extLst>
            </c:dLbl>
            <c:dLbl>
              <c:idx val="3"/>
              <c:tx>
                <c:rich>
                  <a:bodyPr/>
                  <a:lstStyle/>
                  <a:p>
                    <a:fld id="{B728340F-BF2E-40D5-A148-942A80EDF22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672-4C87-AD3A-84FDC3DD0B45}"/>
                </c:ext>
              </c:extLst>
            </c:dLbl>
            <c:dLbl>
              <c:idx val="4"/>
              <c:tx>
                <c:rich>
                  <a:bodyPr/>
                  <a:lstStyle/>
                  <a:p>
                    <a:fld id="{DD230EEE-451A-4817-897A-8920FE044F8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672-4C87-AD3A-84FDC3DD0B45}"/>
                </c:ext>
              </c:extLst>
            </c:dLbl>
            <c:dLbl>
              <c:idx val="5"/>
              <c:tx>
                <c:rich>
                  <a:bodyPr/>
                  <a:lstStyle/>
                  <a:p>
                    <a:fld id="{9B025F65-FFED-4232-BF28-86B6F38A0D1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672-4C87-AD3A-84FDC3DD0B45}"/>
                </c:ext>
              </c:extLst>
            </c:dLbl>
            <c:dLbl>
              <c:idx val="6"/>
              <c:tx>
                <c:rich>
                  <a:bodyPr/>
                  <a:lstStyle/>
                  <a:p>
                    <a:fld id="{D517CB15-BAD5-4B07-BB0A-9C2336D3384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672-4C87-AD3A-84FDC3DD0B45}"/>
                </c:ext>
              </c:extLst>
            </c:dLbl>
            <c:dLbl>
              <c:idx val="7"/>
              <c:tx>
                <c:rich>
                  <a:bodyPr/>
                  <a:lstStyle/>
                  <a:p>
                    <a:fld id="{40D21AF8-0E33-4B49-AB42-A9F716E3703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672-4C87-AD3A-84FDC3DD0B45}"/>
                </c:ext>
              </c:extLst>
            </c:dLbl>
            <c:dLbl>
              <c:idx val="8"/>
              <c:tx>
                <c:rich>
                  <a:bodyPr/>
                  <a:lstStyle/>
                  <a:p>
                    <a:fld id="{408F69C8-1ADF-4972-9536-A663C12C2AD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Density_Depth_Plot'!$AM$5:$AM$13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'14) Density_Depth_Plot'!$AN$5:$AN$13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{"0","500","1000","1500","2000","2500","3000","3500","4000"}</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C672-4C87-AD3A-84FDC3DD0B45}"/>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12A0F331-22C5-412B-BBBA-3F7361A5476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672-4C87-AD3A-84FDC3DD0B45}"/>
                </c:ext>
              </c:extLst>
            </c:dLbl>
            <c:dLbl>
              <c:idx val="1"/>
              <c:tx>
                <c:rich>
                  <a:bodyPr/>
                  <a:lstStyle/>
                  <a:p>
                    <a:fld id="{B63ABC95-ACBD-4BE0-A4CF-FB06E9E8DC9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672-4C87-AD3A-84FDC3DD0B45}"/>
                </c:ext>
              </c:extLst>
            </c:dLbl>
            <c:dLbl>
              <c:idx val="2"/>
              <c:tx>
                <c:rich>
                  <a:bodyPr/>
                  <a:lstStyle/>
                  <a:p>
                    <a:fld id="{3F74B286-D0A2-4ECB-AA44-88AE20D1CC5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672-4C87-AD3A-84FDC3DD0B45}"/>
                </c:ext>
              </c:extLst>
            </c:dLbl>
            <c:dLbl>
              <c:idx val="3"/>
              <c:tx>
                <c:rich>
                  <a:bodyPr/>
                  <a:lstStyle/>
                  <a:p>
                    <a:fld id="{A6CE5BAD-E164-484F-89A1-98824945164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672-4C87-AD3A-84FDC3DD0B45}"/>
                </c:ext>
              </c:extLst>
            </c:dLbl>
            <c:dLbl>
              <c:idx val="4"/>
              <c:tx>
                <c:rich>
                  <a:bodyPr/>
                  <a:lstStyle/>
                  <a:p>
                    <a:fld id="{089A6103-0B3A-49DE-8B44-1AC052E3E3F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672-4C87-AD3A-84FDC3DD0B45}"/>
                </c:ext>
              </c:extLst>
            </c:dLbl>
            <c:dLbl>
              <c:idx val="5"/>
              <c:tx>
                <c:rich>
                  <a:bodyPr/>
                  <a:lstStyle/>
                  <a:p>
                    <a:fld id="{F7DC4C1A-09B8-4A78-B3CB-686D7409BCC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672-4C87-AD3A-84FDC3DD0B45}"/>
                </c:ext>
              </c:extLst>
            </c:dLbl>
            <c:dLbl>
              <c:idx val="6"/>
              <c:tx>
                <c:rich>
                  <a:bodyPr/>
                  <a:lstStyle/>
                  <a:p>
                    <a:fld id="{BD3FFF97-B6AF-47B4-BA47-183E66A1994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672-4C87-AD3A-84FDC3DD0B45}"/>
                </c:ext>
              </c:extLst>
            </c:dLbl>
            <c:dLbl>
              <c:idx val="7"/>
              <c:tx>
                <c:rich>
                  <a:bodyPr/>
                  <a:lstStyle/>
                  <a:p>
                    <a:fld id="{4E0B719C-61F8-4F17-9AA6-EDAC4FB8AFB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672-4C87-AD3A-84FDC3DD0B45}"/>
                </c:ext>
              </c:extLst>
            </c:dLbl>
            <c:dLbl>
              <c:idx val="8"/>
              <c:tx>
                <c:rich>
                  <a:bodyPr/>
                  <a:lstStyle/>
                  <a:p>
                    <a:fld id="{E64486E8-6122-47E1-BDF5-6FA3FF7BF22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672-4C87-AD3A-84FDC3DD0B45}"/>
                </c:ext>
              </c:extLst>
            </c:dLbl>
            <c:dLbl>
              <c:idx val="9"/>
              <c:tx>
                <c:rich>
                  <a:bodyPr/>
                  <a:lstStyle/>
                  <a:p>
                    <a:fld id="{6D51E260-B4F7-4E67-B8EA-FB2A8D21456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672-4C87-AD3A-84FDC3DD0B45}"/>
                </c:ext>
              </c:extLst>
            </c:dLbl>
            <c:dLbl>
              <c:idx val="10"/>
              <c:tx>
                <c:rich>
                  <a:bodyPr/>
                  <a:lstStyle/>
                  <a:p>
                    <a:fld id="{FDF27BBF-B6C8-408A-B1F9-15FB3A6C49F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Density_Depth_Plot'!$AR$5:$AR$15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'14) Density_Depth_Plot'!$AQ$5:$AQ$15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'14) Density_Depth_Plot'!$AS$5:$AS$15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C672-4C87-AD3A-84FDC3DD0B45}"/>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g/cc grain density</a:t>
                </a:r>
              </a:p>
            </c:rich>
          </c:tx>
          <c:layout>
            <c:manualLayout>
              <c:xMode val="edge"/>
              <c:yMode val="edge"/>
              <c:x val="0.18410990813648295"/>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Estimate Porosity from Depth</c:v>
          </c:tx>
          <c:spPr>
            <a:ln w="25400" cap="rnd">
              <a:noFill/>
              <a:round/>
            </a:ln>
            <a:effectLst/>
          </c:spPr>
          <c:marker>
            <c:symbol val="circle"/>
            <c:size val="4"/>
            <c:spPr>
              <a:solidFill>
                <a:schemeClr val="bg1"/>
              </a:solidFill>
              <a:ln w="9525">
                <a:solidFill>
                  <a:schemeClr val="tx1"/>
                </a:solidFill>
              </a:ln>
              <a:effectLst/>
            </c:spPr>
          </c:marker>
          <c:trendline>
            <c:spPr>
              <a:ln w="19050" cap="rnd">
                <a:solidFill>
                  <a:schemeClr val="accent1"/>
                </a:solidFill>
                <a:prstDash val="sysDot"/>
              </a:ln>
              <a:effectLst/>
            </c:spPr>
            <c:trendlineType val="exp"/>
            <c:dispRSqr val="1"/>
            <c:dispEq val="1"/>
            <c:trendlineLbl>
              <c:layout>
                <c:manualLayout>
                  <c:x val="0.11531802274715661"/>
                  <c:y val="-0.64385425780110817"/>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'14) Density_Depth_Plot'!$AI$5:$AI$1815</c:f>
              <c:numCache>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xVal>
          <c:yVal>
            <c:numRef>
              <c:f>'14) Density_Depth_Plot'!$AK$5:$AK$1815</c:f>
              <c:numCache>
                <c:formatCode>General</c:formatCode>
                <c:ptCount val="1811"/>
                <c:pt idx="0">
                  <c:v>0.77575757575757565</c:v>
                </c:pt>
                <c:pt idx="1">
                  <c:v>0.84242424242424241</c:v>
                </c:pt>
                <c:pt idx="2">
                  <c:v>0.83636363636363631</c:v>
                </c:pt>
                <c:pt idx="3">
                  <c:v>0.81818181818181812</c:v>
                </c:pt>
                <c:pt idx="4">
                  <c:v>0.83636363636363631</c:v>
                </c:pt>
                <c:pt idx="5">
                  <c:v>0.78181818181818175</c:v>
                </c:pt>
                <c:pt idx="6">
                  <c:v>0.75757575757575757</c:v>
                </c:pt>
                <c:pt idx="7">
                  <c:v>0.78787878787878785</c:v>
                </c:pt>
                <c:pt idx="8">
                  <c:v>0.75757575757575757</c:v>
                </c:pt>
                <c:pt idx="9">
                  <c:v>0.8666666666666667</c:v>
                </c:pt>
                <c:pt idx="10">
                  <c:v>0.70909090909090911</c:v>
                </c:pt>
                <c:pt idx="11">
                  <c:v>0.73333333333333339</c:v>
                </c:pt>
                <c:pt idx="12">
                  <c:v>0.81212121212121213</c:v>
                </c:pt>
                <c:pt idx="13">
                  <c:v>0.72727272727272729</c:v>
                </c:pt>
                <c:pt idx="14">
                  <c:v>0.63636363636363624</c:v>
                </c:pt>
                <c:pt idx="15">
                  <c:v>0.75757575757575757</c:v>
                </c:pt>
                <c:pt idx="16">
                  <c:v>0.75151515151515158</c:v>
                </c:pt>
                <c:pt idx="17">
                  <c:v>0.81818181818181812</c:v>
                </c:pt>
                <c:pt idx="18">
                  <c:v>0.79393939393939383</c:v>
                </c:pt>
                <c:pt idx="19">
                  <c:v>0.74545454545454548</c:v>
                </c:pt>
                <c:pt idx="20">
                  <c:v>0.80606060606060603</c:v>
                </c:pt>
                <c:pt idx="21">
                  <c:v>0.81212121212121213</c:v>
                </c:pt>
                <c:pt idx="22">
                  <c:v>0.80606060606060603</c:v>
                </c:pt>
                <c:pt idx="23">
                  <c:v>0.69696969696969691</c:v>
                </c:pt>
                <c:pt idx="24">
                  <c:v>0.72121212121212119</c:v>
                </c:pt>
                <c:pt idx="25">
                  <c:v>0.81818181818181812</c:v>
                </c:pt>
                <c:pt idx="26">
                  <c:v>0.73333333333333339</c:v>
                </c:pt>
                <c:pt idx="27">
                  <c:v>0.65454545454545454</c:v>
                </c:pt>
                <c:pt idx="28">
                  <c:v>0.70909090909090911</c:v>
                </c:pt>
                <c:pt idx="29">
                  <c:v>0.74545454545454548</c:v>
                </c:pt>
                <c:pt idx="30">
                  <c:v>0.75757575757575757</c:v>
                </c:pt>
                <c:pt idx="31">
                  <c:v>0.70909090909090911</c:v>
                </c:pt>
                <c:pt idx="32">
                  <c:v>0.74545454545454548</c:v>
                </c:pt>
                <c:pt idx="33">
                  <c:v>0.84242424242424241</c:v>
                </c:pt>
                <c:pt idx="34">
                  <c:v>0.72727272727272729</c:v>
                </c:pt>
                <c:pt idx="35">
                  <c:v>0.81212121212121213</c:v>
                </c:pt>
                <c:pt idx="36">
                  <c:v>0.81212121212121213</c:v>
                </c:pt>
                <c:pt idx="37">
                  <c:v>0.83030303030303032</c:v>
                </c:pt>
                <c:pt idx="38">
                  <c:v>0.78181818181818175</c:v>
                </c:pt>
                <c:pt idx="39">
                  <c:v>0.74545454545454548</c:v>
                </c:pt>
                <c:pt idx="40">
                  <c:v>0.8606060606060606</c:v>
                </c:pt>
                <c:pt idx="41">
                  <c:v>0.8545454545454545</c:v>
                </c:pt>
                <c:pt idx="42">
                  <c:v>0.75151515151515158</c:v>
                </c:pt>
                <c:pt idx="43">
                  <c:v>0.75151515151515158</c:v>
                </c:pt>
                <c:pt idx="44">
                  <c:v>0.76969696969696977</c:v>
                </c:pt>
                <c:pt idx="45">
                  <c:v>0.70909090909090911</c:v>
                </c:pt>
                <c:pt idx="46">
                  <c:v>0.69696969696969691</c:v>
                </c:pt>
                <c:pt idx="47">
                  <c:v>0.76363636363636367</c:v>
                </c:pt>
                <c:pt idx="48">
                  <c:v>0.75757575757575757</c:v>
                </c:pt>
                <c:pt idx="49">
                  <c:v>0.61818181818181828</c:v>
                </c:pt>
                <c:pt idx="50">
                  <c:v>0.66666666666666663</c:v>
                </c:pt>
                <c:pt idx="51">
                  <c:v>0.72121212121212119</c:v>
                </c:pt>
                <c:pt idx="52">
                  <c:v>0.69696969696969691</c:v>
                </c:pt>
                <c:pt idx="53">
                  <c:v>0.61212121212121218</c:v>
                </c:pt>
                <c:pt idx="54">
                  <c:v>0.68484848484848482</c:v>
                </c:pt>
                <c:pt idx="55">
                  <c:v>0.81212121212121213</c:v>
                </c:pt>
                <c:pt idx="56">
                  <c:v>0.64242424242424234</c:v>
                </c:pt>
                <c:pt idx="57">
                  <c:v>0.74545454545454548</c:v>
                </c:pt>
                <c:pt idx="58">
                  <c:v>0.81818181818181812</c:v>
                </c:pt>
                <c:pt idx="59">
                  <c:v>0.47272727272727261</c:v>
                </c:pt>
                <c:pt idx="60">
                  <c:v>0.75151515151515158</c:v>
                </c:pt>
                <c:pt idx="61">
                  <c:v>0.66060606060606053</c:v>
                </c:pt>
                <c:pt idx="62">
                  <c:v>0.68484848484848482</c:v>
                </c:pt>
                <c:pt idx="63">
                  <c:v>0.67272727272727273</c:v>
                </c:pt>
                <c:pt idx="64">
                  <c:v>0.66060606060606053</c:v>
                </c:pt>
                <c:pt idx="65">
                  <c:v>0.8545454545454545</c:v>
                </c:pt>
                <c:pt idx="66">
                  <c:v>0.69090909090909092</c:v>
                </c:pt>
                <c:pt idx="67">
                  <c:v>0.70303030303030301</c:v>
                </c:pt>
                <c:pt idx="68">
                  <c:v>0.72727272727272729</c:v>
                </c:pt>
                <c:pt idx="69">
                  <c:v>0.50303030303030294</c:v>
                </c:pt>
                <c:pt idx="70">
                  <c:v>0.70303030303030301</c:v>
                </c:pt>
                <c:pt idx="71">
                  <c:v>0.50909090909090904</c:v>
                </c:pt>
                <c:pt idx="72">
                  <c:v>0.69696969696969691</c:v>
                </c:pt>
                <c:pt idx="73">
                  <c:v>0.55757575757575761</c:v>
                </c:pt>
                <c:pt idx="74">
                  <c:v>0.67272727272727273</c:v>
                </c:pt>
                <c:pt idx="75">
                  <c:v>0.73333333333333339</c:v>
                </c:pt>
                <c:pt idx="76">
                  <c:v>0.8545454545454545</c:v>
                </c:pt>
                <c:pt idx="77">
                  <c:v>0.63636363636363624</c:v>
                </c:pt>
                <c:pt idx="78">
                  <c:v>0.81212121212121213</c:v>
                </c:pt>
                <c:pt idx="79">
                  <c:v>0.8727272727272728</c:v>
                </c:pt>
                <c:pt idx="80">
                  <c:v>0.87878787878787878</c:v>
                </c:pt>
                <c:pt idx="81">
                  <c:v>0.79999999999999993</c:v>
                </c:pt>
                <c:pt idx="82">
                  <c:v>0.72121212121212119</c:v>
                </c:pt>
                <c:pt idx="83">
                  <c:v>0.7151515151515152</c:v>
                </c:pt>
                <c:pt idx="84">
                  <c:v>0.78787878787878785</c:v>
                </c:pt>
                <c:pt idx="85">
                  <c:v>0.77575757575757565</c:v>
                </c:pt>
                <c:pt idx="86">
                  <c:v>0.92121212121212126</c:v>
                </c:pt>
                <c:pt idx="87">
                  <c:v>0.69696969696969691</c:v>
                </c:pt>
                <c:pt idx="88">
                  <c:v>0.69696969696969691</c:v>
                </c:pt>
                <c:pt idx="89">
                  <c:v>0.75151515151515158</c:v>
                </c:pt>
                <c:pt idx="90">
                  <c:v>0.70303030303030301</c:v>
                </c:pt>
                <c:pt idx="91">
                  <c:v>0.67878787878787872</c:v>
                </c:pt>
                <c:pt idx="92">
                  <c:v>0.78181818181818175</c:v>
                </c:pt>
                <c:pt idx="93">
                  <c:v>0.70303030303030301</c:v>
                </c:pt>
                <c:pt idx="94">
                  <c:v>0.69090909090909092</c:v>
                </c:pt>
                <c:pt idx="95">
                  <c:v>0.68484848484848482</c:v>
                </c:pt>
                <c:pt idx="96">
                  <c:v>0.64242424242424234</c:v>
                </c:pt>
                <c:pt idx="97">
                  <c:v>0.81212121212121213</c:v>
                </c:pt>
                <c:pt idx="98">
                  <c:v>0.77575757575757565</c:v>
                </c:pt>
                <c:pt idx="99">
                  <c:v>0.72727272727272729</c:v>
                </c:pt>
                <c:pt idx="100">
                  <c:v>0.81818181818181812</c:v>
                </c:pt>
                <c:pt idx="101">
                  <c:v>0.66060606060606053</c:v>
                </c:pt>
                <c:pt idx="102">
                  <c:v>0.69090909090909092</c:v>
                </c:pt>
                <c:pt idx="103">
                  <c:v>0.67878787878787872</c:v>
                </c:pt>
                <c:pt idx="104">
                  <c:v>0.58787878787878789</c:v>
                </c:pt>
                <c:pt idx="105">
                  <c:v>0.66666666666666663</c:v>
                </c:pt>
                <c:pt idx="106">
                  <c:v>0.66666666666666663</c:v>
                </c:pt>
                <c:pt idx="107">
                  <c:v>0.84242424242424241</c:v>
                </c:pt>
                <c:pt idx="108">
                  <c:v>0.73939393939393938</c:v>
                </c:pt>
                <c:pt idx="109">
                  <c:v>0.46666666666666673</c:v>
                </c:pt>
                <c:pt idx="110">
                  <c:v>0.70303030303030301</c:v>
                </c:pt>
                <c:pt idx="111">
                  <c:v>0.59393939393939399</c:v>
                </c:pt>
                <c:pt idx="112">
                  <c:v>0.84242424242424241</c:v>
                </c:pt>
                <c:pt idx="113">
                  <c:v>0.70909090909090911</c:v>
                </c:pt>
                <c:pt idx="114">
                  <c:v>0.5696969696969697</c:v>
                </c:pt>
                <c:pt idx="115">
                  <c:v>0.78787878787878785</c:v>
                </c:pt>
                <c:pt idx="116">
                  <c:v>0.88484848484848488</c:v>
                </c:pt>
                <c:pt idx="117">
                  <c:v>0.75151515151515158</c:v>
                </c:pt>
                <c:pt idx="118">
                  <c:v>0.45454545454545459</c:v>
                </c:pt>
                <c:pt idx="119">
                  <c:v>0.67878787878787872</c:v>
                </c:pt>
                <c:pt idx="120">
                  <c:v>0.69696969696969691</c:v>
                </c:pt>
                <c:pt idx="121">
                  <c:v>0.60606060606060608</c:v>
                </c:pt>
                <c:pt idx="122">
                  <c:v>0.73939393939393938</c:v>
                </c:pt>
                <c:pt idx="123">
                  <c:v>0.61212121212121218</c:v>
                </c:pt>
                <c:pt idx="124">
                  <c:v>0.73939393939393938</c:v>
                </c:pt>
                <c:pt idx="125">
                  <c:v>0.82424242424242422</c:v>
                </c:pt>
                <c:pt idx="126">
                  <c:v>0.73939393939393938</c:v>
                </c:pt>
                <c:pt idx="127">
                  <c:v>0.69696969696969691</c:v>
                </c:pt>
                <c:pt idx="128">
                  <c:v>0.79393939393939383</c:v>
                </c:pt>
                <c:pt idx="129">
                  <c:v>0.68484848484848482</c:v>
                </c:pt>
                <c:pt idx="130">
                  <c:v>0.75151515151515158</c:v>
                </c:pt>
                <c:pt idx="131">
                  <c:v>0.67272727272727273</c:v>
                </c:pt>
                <c:pt idx="132">
                  <c:v>0.61818181818181828</c:v>
                </c:pt>
                <c:pt idx="133">
                  <c:v>0.83636363636363631</c:v>
                </c:pt>
                <c:pt idx="134">
                  <c:v>0.75757575757575757</c:v>
                </c:pt>
                <c:pt idx="135">
                  <c:v>0.73939393939393938</c:v>
                </c:pt>
                <c:pt idx="136">
                  <c:v>0.76363636363636367</c:v>
                </c:pt>
                <c:pt idx="137">
                  <c:v>0.69090909090909092</c:v>
                </c:pt>
                <c:pt idx="138">
                  <c:v>0.78787878787878785</c:v>
                </c:pt>
                <c:pt idx="139">
                  <c:v>0.5636363636363636</c:v>
                </c:pt>
                <c:pt idx="140">
                  <c:v>0.66060606060606053</c:v>
                </c:pt>
                <c:pt idx="141">
                  <c:v>0.39999999999999997</c:v>
                </c:pt>
                <c:pt idx="142">
                  <c:v>0.8545454545454545</c:v>
                </c:pt>
                <c:pt idx="143">
                  <c:v>0.79999999999999993</c:v>
                </c:pt>
                <c:pt idx="144">
                  <c:v>0.60606060606060608</c:v>
                </c:pt>
                <c:pt idx="145">
                  <c:v>0.72727272727272729</c:v>
                </c:pt>
                <c:pt idx="146">
                  <c:v>0.51515151515151514</c:v>
                </c:pt>
                <c:pt idx="147">
                  <c:v>0.66060606060606053</c:v>
                </c:pt>
                <c:pt idx="148">
                  <c:v>0.79999999999999993</c:v>
                </c:pt>
                <c:pt idx="149">
                  <c:v>0.78181818181818175</c:v>
                </c:pt>
                <c:pt idx="150">
                  <c:v>0.70909090909090911</c:v>
                </c:pt>
                <c:pt idx="151">
                  <c:v>0.83030303030303032</c:v>
                </c:pt>
                <c:pt idx="152">
                  <c:v>0.69090909090909092</c:v>
                </c:pt>
                <c:pt idx="153">
                  <c:v>0.60606060606060608</c:v>
                </c:pt>
                <c:pt idx="154">
                  <c:v>0.82424242424242422</c:v>
                </c:pt>
                <c:pt idx="155">
                  <c:v>0.64848484848484844</c:v>
                </c:pt>
                <c:pt idx="156">
                  <c:v>0.78787878787878785</c:v>
                </c:pt>
                <c:pt idx="157">
                  <c:v>0.65454545454545454</c:v>
                </c:pt>
                <c:pt idx="158">
                  <c:v>0.76363636363636367</c:v>
                </c:pt>
                <c:pt idx="159">
                  <c:v>0.7151515151515152</c:v>
                </c:pt>
                <c:pt idx="160">
                  <c:v>0.52727272727272723</c:v>
                </c:pt>
                <c:pt idx="161">
                  <c:v>0.72121212121212119</c:v>
                </c:pt>
                <c:pt idx="162">
                  <c:v>0.76363636363636367</c:v>
                </c:pt>
                <c:pt idx="163">
                  <c:v>0.70909090909090911</c:v>
                </c:pt>
                <c:pt idx="164">
                  <c:v>0.55151515151515151</c:v>
                </c:pt>
                <c:pt idx="165">
                  <c:v>0.59393939393939399</c:v>
                </c:pt>
                <c:pt idx="166">
                  <c:v>0.73333333333333339</c:v>
                </c:pt>
                <c:pt idx="167">
                  <c:v>0.74545454545454548</c:v>
                </c:pt>
                <c:pt idx="168">
                  <c:v>0.74545454545454548</c:v>
                </c:pt>
                <c:pt idx="169">
                  <c:v>0.73333333333333339</c:v>
                </c:pt>
                <c:pt idx="170">
                  <c:v>0.7151515151515152</c:v>
                </c:pt>
                <c:pt idx="171">
                  <c:v>0.6</c:v>
                </c:pt>
                <c:pt idx="172">
                  <c:v>0.79393939393939383</c:v>
                </c:pt>
                <c:pt idx="173">
                  <c:v>0.76969696969696977</c:v>
                </c:pt>
                <c:pt idx="174">
                  <c:v>0.5636363636363636</c:v>
                </c:pt>
                <c:pt idx="175">
                  <c:v>0.75151515151515158</c:v>
                </c:pt>
                <c:pt idx="176">
                  <c:v>0.80606060606060603</c:v>
                </c:pt>
                <c:pt idx="177">
                  <c:v>0.72727272727272729</c:v>
                </c:pt>
                <c:pt idx="178">
                  <c:v>0.75757575757575757</c:v>
                </c:pt>
                <c:pt idx="179">
                  <c:v>0.79393939393939383</c:v>
                </c:pt>
                <c:pt idx="180">
                  <c:v>0.66060606060606053</c:v>
                </c:pt>
                <c:pt idx="181">
                  <c:v>0.79393939393939383</c:v>
                </c:pt>
                <c:pt idx="182">
                  <c:v>0.74545454545454548</c:v>
                </c:pt>
                <c:pt idx="183">
                  <c:v>0.69696969696969691</c:v>
                </c:pt>
                <c:pt idx="184">
                  <c:v>0.72727272727272729</c:v>
                </c:pt>
                <c:pt idx="185">
                  <c:v>0.66060606060606053</c:v>
                </c:pt>
                <c:pt idx="186">
                  <c:v>0.73939393939393938</c:v>
                </c:pt>
                <c:pt idx="187">
                  <c:v>0.70909090909090911</c:v>
                </c:pt>
                <c:pt idx="188">
                  <c:v>0.74545454545454548</c:v>
                </c:pt>
                <c:pt idx="189">
                  <c:v>0.68484848484848482</c:v>
                </c:pt>
                <c:pt idx="190">
                  <c:v>0.72121212121212119</c:v>
                </c:pt>
                <c:pt idx="191">
                  <c:v>0.62424242424242415</c:v>
                </c:pt>
                <c:pt idx="192">
                  <c:v>0.67272727272727273</c:v>
                </c:pt>
                <c:pt idx="193">
                  <c:v>0.72727272727272729</c:v>
                </c:pt>
                <c:pt idx="194">
                  <c:v>0.84848484848484851</c:v>
                </c:pt>
                <c:pt idx="195">
                  <c:v>0.66060606060606053</c:v>
                </c:pt>
                <c:pt idx="196">
                  <c:v>0.70303030303030301</c:v>
                </c:pt>
                <c:pt idx="197">
                  <c:v>0.75151515151515158</c:v>
                </c:pt>
                <c:pt idx="198">
                  <c:v>0.81212121212121213</c:v>
                </c:pt>
                <c:pt idx="199">
                  <c:v>0.69696969696969691</c:v>
                </c:pt>
                <c:pt idx="200">
                  <c:v>0.75151515151515158</c:v>
                </c:pt>
                <c:pt idx="201">
                  <c:v>0.60606060606060608</c:v>
                </c:pt>
                <c:pt idx="202">
                  <c:v>0.78787878787878785</c:v>
                </c:pt>
                <c:pt idx="203">
                  <c:v>0.66060606060606053</c:v>
                </c:pt>
                <c:pt idx="204">
                  <c:v>0.7151515151515152</c:v>
                </c:pt>
                <c:pt idx="205">
                  <c:v>0.74545454545454548</c:v>
                </c:pt>
                <c:pt idx="206">
                  <c:v>0.69696969696969691</c:v>
                </c:pt>
                <c:pt idx="207">
                  <c:v>0.58181818181818179</c:v>
                </c:pt>
                <c:pt idx="208">
                  <c:v>0.79999999999999993</c:v>
                </c:pt>
                <c:pt idx="209">
                  <c:v>0.80606060606060603</c:v>
                </c:pt>
                <c:pt idx="210">
                  <c:v>0.83030303030303032</c:v>
                </c:pt>
                <c:pt idx="211">
                  <c:v>0.82424242424242422</c:v>
                </c:pt>
                <c:pt idx="212">
                  <c:v>0.74545454545454548</c:v>
                </c:pt>
                <c:pt idx="213">
                  <c:v>0.50303030303030294</c:v>
                </c:pt>
                <c:pt idx="214">
                  <c:v>0.79999999999999993</c:v>
                </c:pt>
                <c:pt idx="215">
                  <c:v>0.48484848484848475</c:v>
                </c:pt>
                <c:pt idx="216">
                  <c:v>0.72727272727272729</c:v>
                </c:pt>
                <c:pt idx="217">
                  <c:v>0.64242424242424234</c:v>
                </c:pt>
                <c:pt idx="218">
                  <c:v>0.70303030303030301</c:v>
                </c:pt>
                <c:pt idx="219">
                  <c:v>0.67878787878787872</c:v>
                </c:pt>
                <c:pt idx="220">
                  <c:v>0.47878787878787871</c:v>
                </c:pt>
                <c:pt idx="221">
                  <c:v>0.5636363636363636</c:v>
                </c:pt>
                <c:pt idx="222">
                  <c:v>0.69696969696969691</c:v>
                </c:pt>
                <c:pt idx="223">
                  <c:v>0.72121212121212119</c:v>
                </c:pt>
                <c:pt idx="224">
                  <c:v>0.5636363636363636</c:v>
                </c:pt>
                <c:pt idx="225">
                  <c:v>0.65454545454545454</c:v>
                </c:pt>
                <c:pt idx="226">
                  <c:v>0.6</c:v>
                </c:pt>
                <c:pt idx="227">
                  <c:v>0.65454545454545454</c:v>
                </c:pt>
                <c:pt idx="228">
                  <c:v>0.5636363636363636</c:v>
                </c:pt>
                <c:pt idx="229">
                  <c:v>0.63030303030303025</c:v>
                </c:pt>
                <c:pt idx="230">
                  <c:v>0.82424242424242422</c:v>
                </c:pt>
                <c:pt idx="231">
                  <c:v>0.72727272727272729</c:v>
                </c:pt>
                <c:pt idx="232">
                  <c:v>0.60606060606060608</c:v>
                </c:pt>
                <c:pt idx="233">
                  <c:v>0.81818181818181812</c:v>
                </c:pt>
                <c:pt idx="234">
                  <c:v>0.61212121212121218</c:v>
                </c:pt>
                <c:pt idx="235">
                  <c:v>0.68484848484848482</c:v>
                </c:pt>
                <c:pt idx="236">
                  <c:v>0.52727272727272723</c:v>
                </c:pt>
                <c:pt idx="237">
                  <c:v>0.83030303030303032</c:v>
                </c:pt>
                <c:pt idx="238">
                  <c:v>0.84242424242424241</c:v>
                </c:pt>
                <c:pt idx="239">
                  <c:v>0.80606060606060603</c:v>
                </c:pt>
                <c:pt idx="240">
                  <c:v>0.63030303030303025</c:v>
                </c:pt>
                <c:pt idx="241">
                  <c:v>0.55151515151515151</c:v>
                </c:pt>
                <c:pt idx="242">
                  <c:v>0.5636363636363636</c:v>
                </c:pt>
                <c:pt idx="243">
                  <c:v>0.63030303030303025</c:v>
                </c:pt>
                <c:pt idx="244">
                  <c:v>0.79393939393939383</c:v>
                </c:pt>
                <c:pt idx="245">
                  <c:v>0.72121212121212119</c:v>
                </c:pt>
                <c:pt idx="246">
                  <c:v>0.74545454545454548</c:v>
                </c:pt>
                <c:pt idx="247">
                  <c:v>0.70303030303030301</c:v>
                </c:pt>
                <c:pt idx="248">
                  <c:v>0.59393939393939399</c:v>
                </c:pt>
                <c:pt idx="249">
                  <c:v>0.33939393939393947</c:v>
                </c:pt>
                <c:pt idx="250">
                  <c:v>0.72121212121212119</c:v>
                </c:pt>
                <c:pt idx="251">
                  <c:v>0.5757575757575758</c:v>
                </c:pt>
                <c:pt idx="252">
                  <c:v>0.75151515151515158</c:v>
                </c:pt>
                <c:pt idx="253">
                  <c:v>0.76969696969696977</c:v>
                </c:pt>
                <c:pt idx="254">
                  <c:v>0.7151515151515152</c:v>
                </c:pt>
                <c:pt idx="255">
                  <c:v>0.69696969696969691</c:v>
                </c:pt>
                <c:pt idx="256">
                  <c:v>0.83636363636363631</c:v>
                </c:pt>
                <c:pt idx="257">
                  <c:v>0.76969696969696977</c:v>
                </c:pt>
                <c:pt idx="258">
                  <c:v>0.67878787878787872</c:v>
                </c:pt>
                <c:pt idx="259">
                  <c:v>0.70909090909090911</c:v>
                </c:pt>
                <c:pt idx="260">
                  <c:v>0.79393939393939383</c:v>
                </c:pt>
                <c:pt idx="261">
                  <c:v>0.81818181818181812</c:v>
                </c:pt>
                <c:pt idx="262">
                  <c:v>0.73333333333333339</c:v>
                </c:pt>
                <c:pt idx="263">
                  <c:v>0.6</c:v>
                </c:pt>
                <c:pt idx="264">
                  <c:v>0.59393939393939399</c:v>
                </c:pt>
                <c:pt idx="265">
                  <c:v>0.66666666666666663</c:v>
                </c:pt>
                <c:pt idx="266">
                  <c:v>0.77575757575757565</c:v>
                </c:pt>
                <c:pt idx="267">
                  <c:v>0.70303030303030301</c:v>
                </c:pt>
                <c:pt idx="268">
                  <c:v>0.79393939393939383</c:v>
                </c:pt>
                <c:pt idx="269">
                  <c:v>0.82424242424242422</c:v>
                </c:pt>
                <c:pt idx="270">
                  <c:v>0.80606060606060603</c:v>
                </c:pt>
                <c:pt idx="271">
                  <c:v>0.77575757575757565</c:v>
                </c:pt>
                <c:pt idx="272">
                  <c:v>0.5757575757575758</c:v>
                </c:pt>
                <c:pt idx="273">
                  <c:v>0.63030303030303025</c:v>
                </c:pt>
                <c:pt idx="274">
                  <c:v>0.81212121212121213</c:v>
                </c:pt>
                <c:pt idx="275">
                  <c:v>0.72727272727272729</c:v>
                </c:pt>
                <c:pt idx="276">
                  <c:v>0.65454545454545454</c:v>
                </c:pt>
                <c:pt idx="277">
                  <c:v>0.67878787878787872</c:v>
                </c:pt>
                <c:pt idx="278">
                  <c:v>0.59393939393939399</c:v>
                </c:pt>
                <c:pt idx="279">
                  <c:v>0.64848484848484844</c:v>
                </c:pt>
                <c:pt idx="280">
                  <c:v>0.69090909090909092</c:v>
                </c:pt>
                <c:pt idx="281">
                  <c:v>0.75757575757575757</c:v>
                </c:pt>
                <c:pt idx="282">
                  <c:v>0.67878787878787872</c:v>
                </c:pt>
                <c:pt idx="283">
                  <c:v>0.62424242424242415</c:v>
                </c:pt>
                <c:pt idx="284">
                  <c:v>0.61212121212121218</c:v>
                </c:pt>
                <c:pt idx="285">
                  <c:v>0.61212121212121218</c:v>
                </c:pt>
                <c:pt idx="286">
                  <c:v>0.7151515151515152</c:v>
                </c:pt>
                <c:pt idx="287">
                  <c:v>0.81212121212121213</c:v>
                </c:pt>
                <c:pt idx="288">
                  <c:v>0.73939393939393938</c:v>
                </c:pt>
                <c:pt idx="289">
                  <c:v>0.75151515151515158</c:v>
                </c:pt>
                <c:pt idx="290">
                  <c:v>0.79393939393939383</c:v>
                </c:pt>
                <c:pt idx="291">
                  <c:v>0.64848484848484844</c:v>
                </c:pt>
                <c:pt idx="292">
                  <c:v>0.62424242424242415</c:v>
                </c:pt>
                <c:pt idx="293">
                  <c:v>0.78787878787878785</c:v>
                </c:pt>
                <c:pt idx="294">
                  <c:v>0.63636363636363624</c:v>
                </c:pt>
                <c:pt idx="295">
                  <c:v>0.76969696969696977</c:v>
                </c:pt>
                <c:pt idx="296">
                  <c:v>0.61818181818181828</c:v>
                </c:pt>
                <c:pt idx="297">
                  <c:v>0.63030303030303025</c:v>
                </c:pt>
                <c:pt idx="298">
                  <c:v>0.5636363636363636</c:v>
                </c:pt>
                <c:pt idx="299">
                  <c:v>0.64242424242424234</c:v>
                </c:pt>
                <c:pt idx="300">
                  <c:v>0.62424242424242415</c:v>
                </c:pt>
                <c:pt idx="301">
                  <c:v>0.79999999999999993</c:v>
                </c:pt>
                <c:pt idx="302">
                  <c:v>0.69090909090909092</c:v>
                </c:pt>
                <c:pt idx="303">
                  <c:v>0.65454545454545454</c:v>
                </c:pt>
                <c:pt idx="304">
                  <c:v>0.69696969696969691</c:v>
                </c:pt>
                <c:pt idx="305">
                  <c:v>0.69696969696969691</c:v>
                </c:pt>
                <c:pt idx="306">
                  <c:v>0.72121212121212119</c:v>
                </c:pt>
                <c:pt idx="307">
                  <c:v>0.5636363636363636</c:v>
                </c:pt>
                <c:pt idx="308">
                  <c:v>0.69090909090909092</c:v>
                </c:pt>
                <c:pt idx="309">
                  <c:v>0.7151515151515152</c:v>
                </c:pt>
                <c:pt idx="310">
                  <c:v>0.70303030303030301</c:v>
                </c:pt>
                <c:pt idx="311">
                  <c:v>0.72727272727272729</c:v>
                </c:pt>
                <c:pt idx="312">
                  <c:v>0.75757575757575757</c:v>
                </c:pt>
                <c:pt idx="313">
                  <c:v>0.61212121212121218</c:v>
                </c:pt>
                <c:pt idx="314">
                  <c:v>0.53333333333333333</c:v>
                </c:pt>
                <c:pt idx="315">
                  <c:v>0.60606060606060608</c:v>
                </c:pt>
                <c:pt idx="316">
                  <c:v>0.76969696969696977</c:v>
                </c:pt>
                <c:pt idx="317">
                  <c:v>0.63030303030303025</c:v>
                </c:pt>
                <c:pt idx="318">
                  <c:v>0.69090909090909092</c:v>
                </c:pt>
                <c:pt idx="319">
                  <c:v>0.55151515151515151</c:v>
                </c:pt>
                <c:pt idx="320">
                  <c:v>0.67272727272727273</c:v>
                </c:pt>
                <c:pt idx="321">
                  <c:v>0.74545454545454548</c:v>
                </c:pt>
                <c:pt idx="322">
                  <c:v>0.68484848484848482</c:v>
                </c:pt>
                <c:pt idx="323">
                  <c:v>0.68484848484848482</c:v>
                </c:pt>
                <c:pt idx="324">
                  <c:v>0.53939393939393931</c:v>
                </c:pt>
                <c:pt idx="325">
                  <c:v>0.72121212121212119</c:v>
                </c:pt>
                <c:pt idx="326">
                  <c:v>0.50909090909090904</c:v>
                </c:pt>
                <c:pt idx="327">
                  <c:v>0.73939393939393938</c:v>
                </c:pt>
                <c:pt idx="328">
                  <c:v>0.45454545454545459</c:v>
                </c:pt>
                <c:pt idx="329">
                  <c:v>0.69090909090909092</c:v>
                </c:pt>
                <c:pt idx="330">
                  <c:v>0.76969696969696977</c:v>
                </c:pt>
                <c:pt idx="331">
                  <c:v>0.77575757575757565</c:v>
                </c:pt>
                <c:pt idx="332">
                  <c:v>0.7151515151515152</c:v>
                </c:pt>
                <c:pt idx="333">
                  <c:v>0.67272727272727273</c:v>
                </c:pt>
                <c:pt idx="334">
                  <c:v>0.61212121212121218</c:v>
                </c:pt>
                <c:pt idx="335">
                  <c:v>0.63636363636363624</c:v>
                </c:pt>
                <c:pt idx="336">
                  <c:v>0.46060606060606063</c:v>
                </c:pt>
                <c:pt idx="337">
                  <c:v>0.74545454545454548</c:v>
                </c:pt>
                <c:pt idx="338">
                  <c:v>0.39393939393939392</c:v>
                </c:pt>
                <c:pt idx="339">
                  <c:v>0.58181818181818179</c:v>
                </c:pt>
                <c:pt idx="340">
                  <c:v>0.39393939393939392</c:v>
                </c:pt>
                <c:pt idx="341">
                  <c:v>0.79393939393939383</c:v>
                </c:pt>
                <c:pt idx="342">
                  <c:v>0.64242424242424234</c:v>
                </c:pt>
                <c:pt idx="343">
                  <c:v>0.73939393939393938</c:v>
                </c:pt>
                <c:pt idx="344">
                  <c:v>0.67272727272727273</c:v>
                </c:pt>
                <c:pt idx="345">
                  <c:v>0.62424242424242415</c:v>
                </c:pt>
                <c:pt idx="346">
                  <c:v>0.84848484848484851</c:v>
                </c:pt>
                <c:pt idx="347">
                  <c:v>0.61818181818181828</c:v>
                </c:pt>
                <c:pt idx="348">
                  <c:v>0.64848484848484844</c:v>
                </c:pt>
                <c:pt idx="349">
                  <c:v>0.81818181818181812</c:v>
                </c:pt>
                <c:pt idx="350">
                  <c:v>0.78787878787878785</c:v>
                </c:pt>
                <c:pt idx="351">
                  <c:v>0.54545454545454541</c:v>
                </c:pt>
                <c:pt idx="352">
                  <c:v>0.67272727272727273</c:v>
                </c:pt>
                <c:pt idx="353">
                  <c:v>0.60606060606060608</c:v>
                </c:pt>
                <c:pt idx="354">
                  <c:v>0.6</c:v>
                </c:pt>
                <c:pt idx="355">
                  <c:v>0.74545454545454548</c:v>
                </c:pt>
                <c:pt idx="356">
                  <c:v>0.67272727272727273</c:v>
                </c:pt>
                <c:pt idx="357">
                  <c:v>0.61818181818181828</c:v>
                </c:pt>
                <c:pt idx="358">
                  <c:v>0.70909090909090911</c:v>
                </c:pt>
                <c:pt idx="359">
                  <c:v>0.75151515151515158</c:v>
                </c:pt>
                <c:pt idx="360">
                  <c:v>0.73333333333333339</c:v>
                </c:pt>
                <c:pt idx="361">
                  <c:v>0.64848484848484844</c:v>
                </c:pt>
                <c:pt idx="362">
                  <c:v>0.72121212121212119</c:v>
                </c:pt>
                <c:pt idx="363">
                  <c:v>0.68484848484848482</c:v>
                </c:pt>
                <c:pt idx="364">
                  <c:v>0.76969696969696977</c:v>
                </c:pt>
                <c:pt idx="365">
                  <c:v>0.75151515151515158</c:v>
                </c:pt>
                <c:pt idx="366">
                  <c:v>0.78181818181818175</c:v>
                </c:pt>
                <c:pt idx="367">
                  <c:v>0.70909090909090911</c:v>
                </c:pt>
                <c:pt idx="368">
                  <c:v>0.65454545454545454</c:v>
                </c:pt>
                <c:pt idx="369">
                  <c:v>0.79999999999999993</c:v>
                </c:pt>
                <c:pt idx="370">
                  <c:v>0.70303030303030301</c:v>
                </c:pt>
                <c:pt idx="371">
                  <c:v>0.64848484848484844</c:v>
                </c:pt>
                <c:pt idx="372">
                  <c:v>0.78181818181818175</c:v>
                </c:pt>
                <c:pt idx="373">
                  <c:v>0.75757575757575757</c:v>
                </c:pt>
                <c:pt idx="374">
                  <c:v>0.75757575757575757</c:v>
                </c:pt>
                <c:pt idx="375">
                  <c:v>0.69090909090909092</c:v>
                </c:pt>
                <c:pt idx="376">
                  <c:v>0.59393939393939399</c:v>
                </c:pt>
                <c:pt idx="377">
                  <c:v>0.64848484848484844</c:v>
                </c:pt>
                <c:pt idx="378">
                  <c:v>0.62424242424242415</c:v>
                </c:pt>
                <c:pt idx="379">
                  <c:v>0.64242424242424234</c:v>
                </c:pt>
                <c:pt idx="380">
                  <c:v>0.64848484848484844</c:v>
                </c:pt>
                <c:pt idx="381">
                  <c:v>0.69090909090909092</c:v>
                </c:pt>
                <c:pt idx="382">
                  <c:v>0.73939393939393938</c:v>
                </c:pt>
                <c:pt idx="383">
                  <c:v>0.5696969696969697</c:v>
                </c:pt>
                <c:pt idx="384">
                  <c:v>0.76969696969696977</c:v>
                </c:pt>
                <c:pt idx="385">
                  <c:v>0.67878787878787872</c:v>
                </c:pt>
                <c:pt idx="386">
                  <c:v>0.77575757575757565</c:v>
                </c:pt>
                <c:pt idx="387">
                  <c:v>0.64848484848484844</c:v>
                </c:pt>
                <c:pt idx="388">
                  <c:v>0.79393939393939383</c:v>
                </c:pt>
                <c:pt idx="389">
                  <c:v>0.75757575757575757</c:v>
                </c:pt>
                <c:pt idx="390">
                  <c:v>0.52121212121212113</c:v>
                </c:pt>
                <c:pt idx="391">
                  <c:v>0.67272727272727273</c:v>
                </c:pt>
                <c:pt idx="392">
                  <c:v>0.67878787878787872</c:v>
                </c:pt>
                <c:pt idx="393">
                  <c:v>0.5696969696969697</c:v>
                </c:pt>
                <c:pt idx="394">
                  <c:v>0.66060606060606053</c:v>
                </c:pt>
                <c:pt idx="395">
                  <c:v>0.58181818181818179</c:v>
                </c:pt>
                <c:pt idx="396">
                  <c:v>0.79393939393939383</c:v>
                </c:pt>
                <c:pt idx="397">
                  <c:v>0.76969696969696977</c:v>
                </c:pt>
                <c:pt idx="398">
                  <c:v>0.53939393939393931</c:v>
                </c:pt>
                <c:pt idx="399">
                  <c:v>0.67878787878787872</c:v>
                </c:pt>
                <c:pt idx="400">
                  <c:v>0.70303030303030301</c:v>
                </c:pt>
                <c:pt idx="401">
                  <c:v>0.79999999999999993</c:v>
                </c:pt>
                <c:pt idx="402">
                  <c:v>0.82424242424242422</c:v>
                </c:pt>
                <c:pt idx="403">
                  <c:v>0.75757575757575757</c:v>
                </c:pt>
                <c:pt idx="404">
                  <c:v>0.70303030303030301</c:v>
                </c:pt>
                <c:pt idx="405">
                  <c:v>0.77575757575757565</c:v>
                </c:pt>
                <c:pt idx="406">
                  <c:v>0.73939393939393938</c:v>
                </c:pt>
                <c:pt idx="407">
                  <c:v>0.72121212121212119</c:v>
                </c:pt>
                <c:pt idx="408">
                  <c:v>0.72727272727272729</c:v>
                </c:pt>
                <c:pt idx="409">
                  <c:v>0.73333333333333339</c:v>
                </c:pt>
                <c:pt idx="410">
                  <c:v>0.62424242424242415</c:v>
                </c:pt>
                <c:pt idx="411">
                  <c:v>0.69696969696969691</c:v>
                </c:pt>
                <c:pt idx="412">
                  <c:v>0.70303030303030301</c:v>
                </c:pt>
                <c:pt idx="413">
                  <c:v>0.75151515151515158</c:v>
                </c:pt>
                <c:pt idx="414">
                  <c:v>0.63636363636363624</c:v>
                </c:pt>
                <c:pt idx="415">
                  <c:v>0.79999999999999993</c:v>
                </c:pt>
                <c:pt idx="416">
                  <c:v>0.73939393939393938</c:v>
                </c:pt>
                <c:pt idx="417">
                  <c:v>0.64848484848484844</c:v>
                </c:pt>
                <c:pt idx="418">
                  <c:v>0.63030303030303025</c:v>
                </c:pt>
                <c:pt idx="419">
                  <c:v>0.62424242424242415</c:v>
                </c:pt>
                <c:pt idx="420">
                  <c:v>0.80606060606060603</c:v>
                </c:pt>
                <c:pt idx="421">
                  <c:v>0.65454545454545454</c:v>
                </c:pt>
                <c:pt idx="422">
                  <c:v>0.58787878787878789</c:v>
                </c:pt>
                <c:pt idx="423">
                  <c:v>0.66060606060606053</c:v>
                </c:pt>
                <c:pt idx="424">
                  <c:v>0.67272727272727273</c:v>
                </c:pt>
                <c:pt idx="425">
                  <c:v>0.3636363636363637</c:v>
                </c:pt>
                <c:pt idx="426">
                  <c:v>0.69696969696969691</c:v>
                </c:pt>
                <c:pt idx="427">
                  <c:v>0.73939393939393938</c:v>
                </c:pt>
                <c:pt idx="428">
                  <c:v>0.68484848484848482</c:v>
                </c:pt>
                <c:pt idx="429">
                  <c:v>0.74545454545454548</c:v>
                </c:pt>
                <c:pt idx="430">
                  <c:v>0.68484848484848482</c:v>
                </c:pt>
                <c:pt idx="431">
                  <c:v>0.68484848484848482</c:v>
                </c:pt>
                <c:pt idx="432">
                  <c:v>0.75151515151515158</c:v>
                </c:pt>
                <c:pt idx="433">
                  <c:v>0.68484848484848482</c:v>
                </c:pt>
                <c:pt idx="434">
                  <c:v>0.75757575757575757</c:v>
                </c:pt>
                <c:pt idx="435">
                  <c:v>0.72121212121212119</c:v>
                </c:pt>
                <c:pt idx="436">
                  <c:v>0.66060606060606053</c:v>
                </c:pt>
                <c:pt idx="437">
                  <c:v>0.63636363636363624</c:v>
                </c:pt>
                <c:pt idx="438">
                  <c:v>0.69090909090909092</c:v>
                </c:pt>
                <c:pt idx="439">
                  <c:v>0.63030303030303025</c:v>
                </c:pt>
                <c:pt idx="440">
                  <c:v>0.36969696969696964</c:v>
                </c:pt>
                <c:pt idx="441">
                  <c:v>0.66666666666666663</c:v>
                </c:pt>
                <c:pt idx="442">
                  <c:v>0.66666666666666663</c:v>
                </c:pt>
                <c:pt idx="443">
                  <c:v>0.63030303030303025</c:v>
                </c:pt>
                <c:pt idx="444">
                  <c:v>0.67272727272727273</c:v>
                </c:pt>
                <c:pt idx="445">
                  <c:v>0.68484848484848482</c:v>
                </c:pt>
                <c:pt idx="446">
                  <c:v>0.69090909090909092</c:v>
                </c:pt>
                <c:pt idx="447">
                  <c:v>0.7151515151515152</c:v>
                </c:pt>
                <c:pt idx="448">
                  <c:v>0.69090909090909092</c:v>
                </c:pt>
                <c:pt idx="449">
                  <c:v>0.66666666666666663</c:v>
                </c:pt>
                <c:pt idx="450">
                  <c:v>0.68484848484848482</c:v>
                </c:pt>
                <c:pt idx="451">
                  <c:v>0.66666666666666663</c:v>
                </c:pt>
                <c:pt idx="452">
                  <c:v>0.64242424242424234</c:v>
                </c:pt>
                <c:pt idx="453">
                  <c:v>0.78787878787878785</c:v>
                </c:pt>
                <c:pt idx="454">
                  <c:v>0.67878787878787872</c:v>
                </c:pt>
                <c:pt idx="455">
                  <c:v>0.67272727272727273</c:v>
                </c:pt>
                <c:pt idx="456">
                  <c:v>0.72727272727272729</c:v>
                </c:pt>
                <c:pt idx="457">
                  <c:v>0.76363636363636367</c:v>
                </c:pt>
                <c:pt idx="458">
                  <c:v>0.63636363636363624</c:v>
                </c:pt>
                <c:pt idx="459">
                  <c:v>0.63030303030303025</c:v>
                </c:pt>
                <c:pt idx="460">
                  <c:v>0.79999999999999993</c:v>
                </c:pt>
                <c:pt idx="461">
                  <c:v>0.53939393939393931</c:v>
                </c:pt>
                <c:pt idx="462">
                  <c:v>0.72727272727272729</c:v>
                </c:pt>
                <c:pt idx="463">
                  <c:v>0.63030303030303025</c:v>
                </c:pt>
                <c:pt idx="464">
                  <c:v>0.5757575757575758</c:v>
                </c:pt>
                <c:pt idx="465">
                  <c:v>0.63030303030303025</c:v>
                </c:pt>
                <c:pt idx="466">
                  <c:v>0.53939393939393931</c:v>
                </c:pt>
                <c:pt idx="467">
                  <c:v>0.67878787878787872</c:v>
                </c:pt>
                <c:pt idx="468">
                  <c:v>0.61212121212121218</c:v>
                </c:pt>
                <c:pt idx="469">
                  <c:v>0.61818181818181828</c:v>
                </c:pt>
                <c:pt idx="470">
                  <c:v>0.67272727272727273</c:v>
                </c:pt>
                <c:pt idx="471">
                  <c:v>0.55757575757575761</c:v>
                </c:pt>
                <c:pt idx="472">
                  <c:v>0.63030303030303025</c:v>
                </c:pt>
                <c:pt idx="473">
                  <c:v>0.51515151515151514</c:v>
                </c:pt>
                <c:pt idx="474">
                  <c:v>0.65454545454545454</c:v>
                </c:pt>
                <c:pt idx="475">
                  <c:v>0.51515151515151514</c:v>
                </c:pt>
                <c:pt idx="476">
                  <c:v>0.6</c:v>
                </c:pt>
                <c:pt idx="477">
                  <c:v>0.61818181818181828</c:v>
                </c:pt>
                <c:pt idx="478">
                  <c:v>0.61818181818181828</c:v>
                </c:pt>
                <c:pt idx="479">
                  <c:v>0.64242424242424234</c:v>
                </c:pt>
                <c:pt idx="480">
                  <c:v>0.58787878787878789</c:v>
                </c:pt>
                <c:pt idx="481">
                  <c:v>0.68484848484848482</c:v>
                </c:pt>
                <c:pt idx="482">
                  <c:v>0.58181818181818179</c:v>
                </c:pt>
                <c:pt idx="483">
                  <c:v>0.47878787878787871</c:v>
                </c:pt>
                <c:pt idx="484">
                  <c:v>0.72121212121212119</c:v>
                </c:pt>
                <c:pt idx="485">
                  <c:v>0.44242424242424244</c:v>
                </c:pt>
                <c:pt idx="486">
                  <c:v>0.38787878787878799</c:v>
                </c:pt>
                <c:pt idx="487">
                  <c:v>0.58787878787878789</c:v>
                </c:pt>
                <c:pt idx="488">
                  <c:v>0.39393939393939392</c:v>
                </c:pt>
                <c:pt idx="489">
                  <c:v>0.65454545454545454</c:v>
                </c:pt>
                <c:pt idx="490">
                  <c:v>0.20606060606060597</c:v>
                </c:pt>
                <c:pt idx="491">
                  <c:v>0.69696969696969691</c:v>
                </c:pt>
                <c:pt idx="492">
                  <c:v>0.64242424242424234</c:v>
                </c:pt>
                <c:pt idx="493">
                  <c:v>0.49696969696969689</c:v>
                </c:pt>
                <c:pt idx="494">
                  <c:v>0.53939393939393931</c:v>
                </c:pt>
                <c:pt idx="495">
                  <c:v>0.72727272727272729</c:v>
                </c:pt>
                <c:pt idx="496">
                  <c:v>0.39393939393939392</c:v>
                </c:pt>
                <c:pt idx="497">
                  <c:v>0.53333333333333333</c:v>
                </c:pt>
                <c:pt idx="498">
                  <c:v>0.39393939393939392</c:v>
                </c:pt>
                <c:pt idx="499">
                  <c:v>0.50303030303030294</c:v>
                </c:pt>
                <c:pt idx="500">
                  <c:v>0.59393939393939399</c:v>
                </c:pt>
                <c:pt idx="501">
                  <c:v>0.49090909090909085</c:v>
                </c:pt>
                <c:pt idx="502">
                  <c:v>0.72121212121212119</c:v>
                </c:pt>
                <c:pt idx="503">
                  <c:v>0.5696969696969697</c:v>
                </c:pt>
                <c:pt idx="504">
                  <c:v>0.4363636363636364</c:v>
                </c:pt>
                <c:pt idx="505">
                  <c:v>0.53333333333333333</c:v>
                </c:pt>
                <c:pt idx="506">
                  <c:v>0.45454545454545459</c:v>
                </c:pt>
                <c:pt idx="507">
                  <c:v>0.51515151515151514</c:v>
                </c:pt>
                <c:pt idx="508">
                  <c:v>0.5696969696969697</c:v>
                </c:pt>
                <c:pt idx="509">
                  <c:v>0.6</c:v>
                </c:pt>
                <c:pt idx="510">
                  <c:v>0.46060606060606063</c:v>
                </c:pt>
                <c:pt idx="511">
                  <c:v>0.53333333333333333</c:v>
                </c:pt>
                <c:pt idx="512">
                  <c:v>0.52727272727272723</c:v>
                </c:pt>
                <c:pt idx="513">
                  <c:v>0.58787878787878789</c:v>
                </c:pt>
                <c:pt idx="514">
                  <c:v>0.50303030303030294</c:v>
                </c:pt>
                <c:pt idx="515">
                  <c:v>0.49696969696969689</c:v>
                </c:pt>
                <c:pt idx="516">
                  <c:v>0.51515151515151514</c:v>
                </c:pt>
                <c:pt idx="517">
                  <c:v>0.35757575757575749</c:v>
                </c:pt>
                <c:pt idx="518">
                  <c:v>0.69696969696969691</c:v>
                </c:pt>
                <c:pt idx="519">
                  <c:v>0.66060606060606053</c:v>
                </c:pt>
                <c:pt idx="520">
                  <c:v>0.33939393939393947</c:v>
                </c:pt>
                <c:pt idx="521">
                  <c:v>0.53939393939393931</c:v>
                </c:pt>
                <c:pt idx="522">
                  <c:v>0.83660606060606058</c:v>
                </c:pt>
                <c:pt idx="523">
                  <c:v>0.75274545454545461</c:v>
                </c:pt>
                <c:pt idx="524">
                  <c:v>0.74918787878787874</c:v>
                </c:pt>
                <c:pt idx="525">
                  <c:v>0.72123636363636368</c:v>
                </c:pt>
                <c:pt idx="526">
                  <c:v>0.74080606060606058</c:v>
                </c:pt>
                <c:pt idx="527">
                  <c:v>0.66558787878787884</c:v>
                </c:pt>
                <c:pt idx="528">
                  <c:v>0.71641212121212128</c:v>
                </c:pt>
                <c:pt idx="529">
                  <c:v>0.6569454545454545</c:v>
                </c:pt>
                <c:pt idx="530">
                  <c:v>0.67651515151515151</c:v>
                </c:pt>
                <c:pt idx="531">
                  <c:v>0.61298787878787875</c:v>
                </c:pt>
                <c:pt idx="532">
                  <c:v>0.58198181818181816</c:v>
                </c:pt>
                <c:pt idx="533">
                  <c:v>0.62111515151515151</c:v>
                </c:pt>
                <c:pt idx="534">
                  <c:v>0.5916424242424243</c:v>
                </c:pt>
                <c:pt idx="535">
                  <c:v>0.55352121212121208</c:v>
                </c:pt>
                <c:pt idx="536">
                  <c:v>0.57258181818181808</c:v>
                </c:pt>
                <c:pt idx="537">
                  <c:v>0.55784242424242425</c:v>
                </c:pt>
                <c:pt idx="538">
                  <c:v>0.56419999999999992</c:v>
                </c:pt>
                <c:pt idx="539">
                  <c:v>0.60155151515151517</c:v>
                </c:pt>
                <c:pt idx="540">
                  <c:v>0.5786787878787879</c:v>
                </c:pt>
                <c:pt idx="541">
                  <c:v>0.54107272727272726</c:v>
                </c:pt>
                <c:pt idx="542">
                  <c:v>0.55149090909090903</c:v>
                </c:pt>
                <c:pt idx="543">
                  <c:v>0.51972727272727259</c:v>
                </c:pt>
                <c:pt idx="544">
                  <c:v>0.52455757575757567</c:v>
                </c:pt>
                <c:pt idx="545">
                  <c:v>0.5382787878787878</c:v>
                </c:pt>
                <c:pt idx="546">
                  <c:v>0.49686060606060606</c:v>
                </c:pt>
                <c:pt idx="547">
                  <c:v>0.50372121212121213</c:v>
                </c:pt>
                <c:pt idx="548">
                  <c:v>0.5736</c:v>
                </c:pt>
                <c:pt idx="549">
                  <c:v>0.43917575757575755</c:v>
                </c:pt>
                <c:pt idx="550">
                  <c:v>0.50930909090909093</c:v>
                </c:pt>
                <c:pt idx="551">
                  <c:v>0.48186666666666672</c:v>
                </c:pt>
                <c:pt idx="552">
                  <c:v>0.62467878787878783</c:v>
                </c:pt>
                <c:pt idx="553">
                  <c:v>0.52964242424242425</c:v>
                </c:pt>
                <c:pt idx="554">
                  <c:v>0.46535151515151518</c:v>
                </c:pt>
                <c:pt idx="555">
                  <c:v>0.48796363636363638</c:v>
                </c:pt>
                <c:pt idx="556">
                  <c:v>0.51973333333333327</c:v>
                </c:pt>
                <c:pt idx="557">
                  <c:v>0.47653333333333325</c:v>
                </c:pt>
                <c:pt idx="558">
                  <c:v>0.44807272727272729</c:v>
                </c:pt>
                <c:pt idx="559">
                  <c:v>0.45823636363636361</c:v>
                </c:pt>
                <c:pt idx="560">
                  <c:v>0.54056969696969692</c:v>
                </c:pt>
                <c:pt idx="561">
                  <c:v>0.40461818181818177</c:v>
                </c:pt>
                <c:pt idx="562">
                  <c:v>0.43510909090909089</c:v>
                </c:pt>
                <c:pt idx="563">
                  <c:v>0.49127272727272731</c:v>
                </c:pt>
                <c:pt idx="564">
                  <c:v>0.4704363636363636</c:v>
                </c:pt>
                <c:pt idx="565">
                  <c:v>0.47399393939393941</c:v>
                </c:pt>
                <c:pt idx="566">
                  <c:v>0.48136363636363633</c:v>
                </c:pt>
                <c:pt idx="567">
                  <c:v>0.44578787878787879</c:v>
                </c:pt>
                <c:pt idx="568">
                  <c:v>0.4554424242424242</c:v>
                </c:pt>
                <c:pt idx="569">
                  <c:v>0.36523030303030307</c:v>
                </c:pt>
                <c:pt idx="570">
                  <c:v>0.40843030303030303</c:v>
                </c:pt>
                <c:pt idx="571">
                  <c:v>0.41809090909090901</c:v>
                </c:pt>
                <c:pt idx="572">
                  <c:v>0.38912121212121203</c:v>
                </c:pt>
                <c:pt idx="573">
                  <c:v>0.46306666666666668</c:v>
                </c:pt>
                <c:pt idx="574">
                  <c:v>0.43715151515151507</c:v>
                </c:pt>
                <c:pt idx="575">
                  <c:v>0.42444242424242418</c:v>
                </c:pt>
                <c:pt idx="576">
                  <c:v>0.39776363636363637</c:v>
                </c:pt>
                <c:pt idx="577">
                  <c:v>0.46891515151515145</c:v>
                </c:pt>
                <c:pt idx="578">
                  <c:v>0.45010909090909096</c:v>
                </c:pt>
                <c:pt idx="579">
                  <c:v>0.47933333333333333</c:v>
                </c:pt>
                <c:pt idx="580">
                  <c:v>0.49509090909090908</c:v>
                </c:pt>
                <c:pt idx="581">
                  <c:v>0.49127878787878781</c:v>
                </c:pt>
                <c:pt idx="582">
                  <c:v>0.47476363636363628</c:v>
                </c:pt>
                <c:pt idx="583">
                  <c:v>0.41758787878787879</c:v>
                </c:pt>
                <c:pt idx="584">
                  <c:v>0.43816969696969699</c:v>
                </c:pt>
                <c:pt idx="585">
                  <c:v>0.4277515151515151</c:v>
                </c:pt>
                <c:pt idx="586">
                  <c:v>0.4053878787878788</c:v>
                </c:pt>
                <c:pt idx="587">
                  <c:v>0.45544848484848488</c:v>
                </c:pt>
                <c:pt idx="588">
                  <c:v>0.46358181818181821</c:v>
                </c:pt>
                <c:pt idx="589">
                  <c:v>0.44579393939393941</c:v>
                </c:pt>
                <c:pt idx="590">
                  <c:v>0.41428484848484853</c:v>
                </c:pt>
                <c:pt idx="591">
                  <c:v>0.43156363636363626</c:v>
                </c:pt>
                <c:pt idx="592">
                  <c:v>0.50703636363636362</c:v>
                </c:pt>
                <c:pt idx="593">
                  <c:v>0.4198787878787878</c:v>
                </c:pt>
                <c:pt idx="594">
                  <c:v>0.41326666666666662</c:v>
                </c:pt>
                <c:pt idx="595">
                  <c:v>0.35685454545454548</c:v>
                </c:pt>
                <c:pt idx="596">
                  <c:v>0.45316363636363638</c:v>
                </c:pt>
                <c:pt idx="597">
                  <c:v>0.47120606060606063</c:v>
                </c:pt>
                <c:pt idx="598">
                  <c:v>0.42851515151515152</c:v>
                </c:pt>
                <c:pt idx="599">
                  <c:v>0.40767878787878781</c:v>
                </c:pt>
                <c:pt idx="600">
                  <c:v>0.39904242424242425</c:v>
                </c:pt>
                <c:pt idx="601">
                  <c:v>0.43588484848484843</c:v>
                </c:pt>
                <c:pt idx="602">
                  <c:v>0.39446666666666658</c:v>
                </c:pt>
                <c:pt idx="603">
                  <c:v>0.40361818181818182</c:v>
                </c:pt>
                <c:pt idx="604">
                  <c:v>0.38658787878787876</c:v>
                </c:pt>
                <c:pt idx="605">
                  <c:v>0.37972727272727269</c:v>
                </c:pt>
                <c:pt idx="606">
                  <c:v>0.40996969696969698</c:v>
                </c:pt>
                <c:pt idx="607">
                  <c:v>0.42521818181818177</c:v>
                </c:pt>
                <c:pt idx="608">
                  <c:v>0.45494545454545449</c:v>
                </c:pt>
                <c:pt idx="609">
                  <c:v>0.36600606060606061</c:v>
                </c:pt>
                <c:pt idx="610">
                  <c:v>0.4379212121212121</c:v>
                </c:pt>
                <c:pt idx="611">
                  <c:v>0.35609696969696963</c:v>
                </c:pt>
                <c:pt idx="612">
                  <c:v>0.38862424242424232</c:v>
                </c:pt>
                <c:pt idx="613">
                  <c:v>0.34212121212121199</c:v>
                </c:pt>
                <c:pt idx="614">
                  <c:v>0.33093939393939376</c:v>
                </c:pt>
                <c:pt idx="615">
                  <c:v>0.40387272727272716</c:v>
                </c:pt>
                <c:pt idx="616">
                  <c:v>0.37388484848484843</c:v>
                </c:pt>
                <c:pt idx="617">
                  <c:v>0.34669696969696967</c:v>
                </c:pt>
                <c:pt idx="618">
                  <c:v>0.41708484848484845</c:v>
                </c:pt>
                <c:pt idx="619">
                  <c:v>0.29612727272727274</c:v>
                </c:pt>
                <c:pt idx="620">
                  <c:v>0.33424848484848485</c:v>
                </c:pt>
                <c:pt idx="621">
                  <c:v>0.38380000000000003</c:v>
                </c:pt>
                <c:pt idx="622">
                  <c:v>0.46307878787878781</c:v>
                </c:pt>
                <c:pt idx="623">
                  <c:v>0.36855151515151513</c:v>
                </c:pt>
                <c:pt idx="624">
                  <c:v>0.3909151515151516</c:v>
                </c:pt>
                <c:pt idx="625">
                  <c:v>0.29079393939393944</c:v>
                </c:pt>
                <c:pt idx="626">
                  <c:v>0.39574545454545451</c:v>
                </c:pt>
                <c:pt idx="627">
                  <c:v>0.37896969696969685</c:v>
                </c:pt>
                <c:pt idx="628">
                  <c:v>0.41175151515151515</c:v>
                </c:pt>
                <c:pt idx="629">
                  <c:v>0.42547272727272728</c:v>
                </c:pt>
                <c:pt idx="630">
                  <c:v>0.38633939393939393</c:v>
                </c:pt>
                <c:pt idx="631">
                  <c:v>0.4328424242424242</c:v>
                </c:pt>
                <c:pt idx="632">
                  <c:v>0.37312727272727281</c:v>
                </c:pt>
                <c:pt idx="633">
                  <c:v>0.45749090909090906</c:v>
                </c:pt>
                <c:pt idx="634">
                  <c:v>0.35864242424242415</c:v>
                </c:pt>
                <c:pt idx="635">
                  <c:v>0.33094545454545443</c:v>
                </c:pt>
                <c:pt idx="636">
                  <c:v>0.40260606060606058</c:v>
                </c:pt>
                <c:pt idx="637">
                  <c:v>0.31518787878787879</c:v>
                </c:pt>
                <c:pt idx="638">
                  <c:v>0.41709090909090907</c:v>
                </c:pt>
                <c:pt idx="639">
                  <c:v>0.44046666666666662</c:v>
                </c:pt>
                <c:pt idx="640">
                  <c:v>0.37846666666666673</c:v>
                </c:pt>
                <c:pt idx="641">
                  <c:v>0.3949818181818181</c:v>
                </c:pt>
                <c:pt idx="642">
                  <c:v>0.36932121212121205</c:v>
                </c:pt>
                <c:pt idx="643">
                  <c:v>0.40692727272727275</c:v>
                </c:pt>
                <c:pt idx="644">
                  <c:v>0.43487878787878786</c:v>
                </c:pt>
                <c:pt idx="645">
                  <c:v>0.3873636363636363</c:v>
                </c:pt>
                <c:pt idx="646">
                  <c:v>0.40845454545454535</c:v>
                </c:pt>
                <c:pt idx="647">
                  <c:v>0.41455151515151517</c:v>
                </c:pt>
                <c:pt idx="648">
                  <c:v>0.39346060606060612</c:v>
                </c:pt>
                <c:pt idx="649">
                  <c:v>0.45012727272727276</c:v>
                </c:pt>
                <c:pt idx="650">
                  <c:v>0.35153333333333325</c:v>
                </c:pt>
                <c:pt idx="651">
                  <c:v>0.37287878787878792</c:v>
                </c:pt>
                <c:pt idx="652">
                  <c:v>0.43081818181818182</c:v>
                </c:pt>
                <c:pt idx="653">
                  <c:v>0.36246060606060598</c:v>
                </c:pt>
                <c:pt idx="654">
                  <c:v>0.42344848484848474</c:v>
                </c:pt>
                <c:pt idx="655">
                  <c:v>0.38202424242424238</c:v>
                </c:pt>
                <c:pt idx="656">
                  <c:v>0.39829090909090903</c:v>
                </c:pt>
                <c:pt idx="657">
                  <c:v>0.36652727272727265</c:v>
                </c:pt>
                <c:pt idx="658">
                  <c:v>0.41480606060606057</c:v>
                </c:pt>
                <c:pt idx="659">
                  <c:v>0.44123636363636365</c:v>
                </c:pt>
                <c:pt idx="660">
                  <c:v>0.37135757575757583</c:v>
                </c:pt>
                <c:pt idx="661">
                  <c:v>0.35610909090909093</c:v>
                </c:pt>
                <c:pt idx="662">
                  <c:v>0.34315151515151504</c:v>
                </c:pt>
                <c:pt idx="663">
                  <c:v>0.38533333333333319</c:v>
                </c:pt>
                <c:pt idx="664">
                  <c:v>0.3675454545454544</c:v>
                </c:pt>
                <c:pt idx="665">
                  <c:v>0.37745454545454538</c:v>
                </c:pt>
                <c:pt idx="666">
                  <c:v>0.39321212121212124</c:v>
                </c:pt>
                <c:pt idx="667">
                  <c:v>0.33679999999999999</c:v>
                </c:pt>
                <c:pt idx="668">
                  <c:v>0.35001212121212111</c:v>
                </c:pt>
                <c:pt idx="669">
                  <c:v>0.37138181818181815</c:v>
                </c:pt>
                <c:pt idx="670">
                  <c:v>0.32691515151515138</c:v>
                </c:pt>
                <c:pt idx="671">
                  <c:v>0.33606060606060606</c:v>
                </c:pt>
                <c:pt idx="672">
                  <c:v>0.29286060606060593</c:v>
                </c:pt>
                <c:pt idx="673">
                  <c:v>0.30023030303030301</c:v>
                </c:pt>
                <c:pt idx="674">
                  <c:v>0.27964848484848481</c:v>
                </c:pt>
                <c:pt idx="675">
                  <c:v>0.36249090909090892</c:v>
                </c:pt>
                <c:pt idx="676">
                  <c:v>0.28524242424242424</c:v>
                </c:pt>
                <c:pt idx="677">
                  <c:v>0.31395151515151515</c:v>
                </c:pt>
                <c:pt idx="678">
                  <c:v>0.24635757575757564</c:v>
                </c:pt>
                <c:pt idx="679">
                  <c:v>0.34165454545454549</c:v>
                </c:pt>
                <c:pt idx="680">
                  <c:v>0.26465454545454542</c:v>
                </c:pt>
                <c:pt idx="681">
                  <c:v>0.39730303030303021</c:v>
                </c:pt>
                <c:pt idx="682">
                  <c:v>0.38358181818181813</c:v>
                </c:pt>
                <c:pt idx="683">
                  <c:v>0.25855757575757565</c:v>
                </c:pt>
                <c:pt idx="684">
                  <c:v>0.25246060606060611</c:v>
                </c:pt>
                <c:pt idx="685">
                  <c:v>0.35435757575757559</c:v>
                </c:pt>
                <c:pt idx="686">
                  <c:v>0.3896787878787879</c:v>
                </c:pt>
                <c:pt idx="687">
                  <c:v>0.27507272727272714</c:v>
                </c:pt>
                <c:pt idx="688">
                  <c:v>0.3076000000000001</c:v>
                </c:pt>
                <c:pt idx="689">
                  <c:v>0.32310303030303023</c:v>
                </c:pt>
                <c:pt idx="690">
                  <c:v>0.26770909090909101</c:v>
                </c:pt>
                <c:pt idx="691">
                  <c:v>0.37392727272727266</c:v>
                </c:pt>
                <c:pt idx="692">
                  <c:v>0.34953333333333331</c:v>
                </c:pt>
                <c:pt idx="693">
                  <c:v>0.25627272727272726</c:v>
                </c:pt>
                <c:pt idx="694">
                  <c:v>0.27227878787878773</c:v>
                </c:pt>
                <c:pt idx="695">
                  <c:v>0.26262424242424232</c:v>
                </c:pt>
                <c:pt idx="696">
                  <c:v>0.24890303030303018</c:v>
                </c:pt>
                <c:pt idx="697">
                  <c:v>0.29667878787878771</c:v>
                </c:pt>
                <c:pt idx="698">
                  <c:v>0.28244848484848489</c:v>
                </c:pt>
                <c:pt idx="699">
                  <c:v>0.33250909090909081</c:v>
                </c:pt>
                <c:pt idx="700">
                  <c:v>0.32056363636363633</c:v>
                </c:pt>
                <c:pt idx="701">
                  <c:v>0.30455151515151518</c:v>
                </c:pt>
                <c:pt idx="702">
                  <c:v>0.33911515151515137</c:v>
                </c:pt>
                <c:pt idx="703">
                  <c:v>0.38638181818181816</c:v>
                </c:pt>
                <c:pt idx="704">
                  <c:v>0.37901212121212108</c:v>
                </c:pt>
                <c:pt idx="705">
                  <c:v>0.2900727272727272</c:v>
                </c:pt>
                <c:pt idx="706">
                  <c:v>0.31090909090909086</c:v>
                </c:pt>
                <c:pt idx="707">
                  <c:v>0.36757575757575761</c:v>
                </c:pt>
                <c:pt idx="708">
                  <c:v>0.39222424242424248</c:v>
                </c:pt>
                <c:pt idx="709">
                  <c:v>0.35792121212121214</c:v>
                </c:pt>
                <c:pt idx="710">
                  <c:v>0.34623030303030294</c:v>
                </c:pt>
                <c:pt idx="711">
                  <c:v>0.42958181818181818</c:v>
                </c:pt>
                <c:pt idx="712">
                  <c:v>0.47176363636363627</c:v>
                </c:pt>
                <c:pt idx="713">
                  <c:v>0.40238787878787879</c:v>
                </c:pt>
                <c:pt idx="714">
                  <c:v>0.41229696969696961</c:v>
                </c:pt>
                <c:pt idx="715">
                  <c:v>0.45829696969696965</c:v>
                </c:pt>
                <c:pt idx="716">
                  <c:v>0.44126666666666664</c:v>
                </c:pt>
                <c:pt idx="717">
                  <c:v>0.24280606060606064</c:v>
                </c:pt>
                <c:pt idx="718">
                  <c:v>0.39501818181818171</c:v>
                </c:pt>
                <c:pt idx="719">
                  <c:v>0.41560606060606053</c:v>
                </c:pt>
                <c:pt idx="720">
                  <c:v>0.26770909090909101</c:v>
                </c:pt>
                <c:pt idx="721">
                  <c:v>0.32844242424242415</c:v>
                </c:pt>
                <c:pt idx="722">
                  <c:v>0.27965454545454549</c:v>
                </c:pt>
                <c:pt idx="723">
                  <c:v>0.30074545454545437</c:v>
                </c:pt>
                <c:pt idx="724">
                  <c:v>0.28702424242424229</c:v>
                </c:pt>
                <c:pt idx="725">
                  <c:v>0.33632121212121197</c:v>
                </c:pt>
                <c:pt idx="726">
                  <c:v>0.29235757575757582</c:v>
                </c:pt>
                <c:pt idx="727">
                  <c:v>0.25856363636363627</c:v>
                </c:pt>
                <c:pt idx="728">
                  <c:v>0.3091333333333332</c:v>
                </c:pt>
                <c:pt idx="729">
                  <c:v>0.31726060606060591</c:v>
                </c:pt>
                <c:pt idx="730">
                  <c:v>0.35309090909090896</c:v>
                </c:pt>
                <c:pt idx="731">
                  <c:v>0.25373333333333337</c:v>
                </c:pt>
                <c:pt idx="732">
                  <c:v>0.38307878787878774</c:v>
                </c:pt>
                <c:pt idx="733">
                  <c:v>0.37266060606060603</c:v>
                </c:pt>
                <c:pt idx="734">
                  <c:v>0.36350909090909095</c:v>
                </c:pt>
                <c:pt idx="735">
                  <c:v>0.3426727272727273</c:v>
                </c:pt>
                <c:pt idx="736">
                  <c:v>0.38892121212121206</c:v>
                </c:pt>
                <c:pt idx="737">
                  <c:v>0.23747272727272736</c:v>
                </c:pt>
                <c:pt idx="738">
                  <c:v>0.27279393939393942</c:v>
                </c:pt>
                <c:pt idx="739">
                  <c:v>0.2468727272727273</c:v>
                </c:pt>
                <c:pt idx="740">
                  <c:v>0.30659393939393936</c:v>
                </c:pt>
                <c:pt idx="741">
                  <c:v>0.31523030303030303</c:v>
                </c:pt>
                <c:pt idx="742">
                  <c:v>0.2496666666666667</c:v>
                </c:pt>
                <c:pt idx="743">
                  <c:v>0.28524242424242424</c:v>
                </c:pt>
                <c:pt idx="744">
                  <c:v>0.33174545454545457</c:v>
                </c:pt>
                <c:pt idx="745">
                  <c:v>0.25780000000000003</c:v>
                </c:pt>
                <c:pt idx="746">
                  <c:v>0.2666969696969696</c:v>
                </c:pt>
                <c:pt idx="747">
                  <c:v>0.29693333333333322</c:v>
                </c:pt>
                <c:pt idx="748">
                  <c:v>0.35843030303030293</c:v>
                </c:pt>
                <c:pt idx="749">
                  <c:v>0.34140606060606066</c:v>
                </c:pt>
                <c:pt idx="750">
                  <c:v>0.32463636363636361</c:v>
                </c:pt>
                <c:pt idx="751">
                  <c:v>0.39553333333333324</c:v>
                </c:pt>
                <c:pt idx="752">
                  <c:v>0.37672727272727269</c:v>
                </c:pt>
                <c:pt idx="753">
                  <c:v>0.34903030303030297</c:v>
                </c:pt>
                <c:pt idx="754">
                  <c:v>0.36758181818181829</c:v>
                </c:pt>
                <c:pt idx="755">
                  <c:v>0.46846060606060602</c:v>
                </c:pt>
                <c:pt idx="756">
                  <c:v>0.47684848484848485</c:v>
                </c:pt>
                <c:pt idx="757">
                  <c:v>0.27762424242424233</c:v>
                </c:pt>
                <c:pt idx="758">
                  <c:v>0.27253939393939391</c:v>
                </c:pt>
                <c:pt idx="759">
                  <c:v>0.42627878787878787</c:v>
                </c:pt>
                <c:pt idx="760">
                  <c:v>0.48498181818181818</c:v>
                </c:pt>
                <c:pt idx="761">
                  <c:v>0.41027272727272723</c:v>
                </c:pt>
                <c:pt idx="762">
                  <c:v>0.46185454545454546</c:v>
                </c:pt>
                <c:pt idx="763">
                  <c:v>0.38536969696969703</c:v>
                </c:pt>
                <c:pt idx="764">
                  <c:v>0.44813333333333333</c:v>
                </c:pt>
                <c:pt idx="765">
                  <c:v>0.43593939393939385</c:v>
                </c:pt>
                <c:pt idx="766">
                  <c:v>0.40163030303030306</c:v>
                </c:pt>
                <c:pt idx="767">
                  <c:v>0.29388484848484836</c:v>
                </c:pt>
                <c:pt idx="768">
                  <c:v>0.30964242424242422</c:v>
                </c:pt>
                <c:pt idx="769">
                  <c:v>0.41383030303030305</c:v>
                </c:pt>
                <c:pt idx="770">
                  <c:v>0.32921212121212129</c:v>
                </c:pt>
                <c:pt idx="771">
                  <c:v>0.30329090909090894</c:v>
                </c:pt>
                <c:pt idx="772">
                  <c:v>0.32107878787878769</c:v>
                </c:pt>
                <c:pt idx="773">
                  <c:v>0.34572727272727283</c:v>
                </c:pt>
                <c:pt idx="774">
                  <c:v>0.39934545454545456</c:v>
                </c:pt>
                <c:pt idx="775">
                  <c:v>0.33708484848484849</c:v>
                </c:pt>
                <c:pt idx="776">
                  <c:v>0.46236363636363631</c:v>
                </c:pt>
                <c:pt idx="777">
                  <c:v>0.36300606060606061</c:v>
                </c:pt>
                <c:pt idx="778">
                  <c:v>0.35335151515151514</c:v>
                </c:pt>
                <c:pt idx="779">
                  <c:v>0.4951454545454545</c:v>
                </c:pt>
                <c:pt idx="780">
                  <c:v>0.50226060606060607</c:v>
                </c:pt>
                <c:pt idx="781">
                  <c:v>0.50886666666666658</c:v>
                </c:pt>
                <c:pt idx="782">
                  <c:v>0.28169090909090899</c:v>
                </c:pt>
                <c:pt idx="783">
                  <c:v>0.3818121212121211</c:v>
                </c:pt>
                <c:pt idx="784">
                  <c:v>0.39807272727272724</c:v>
                </c:pt>
                <c:pt idx="785">
                  <c:v>0.27025454545454553</c:v>
                </c:pt>
                <c:pt idx="786">
                  <c:v>0.37164848484848495</c:v>
                </c:pt>
                <c:pt idx="787">
                  <c:v>0.44889696969696974</c:v>
                </c:pt>
                <c:pt idx="788">
                  <c:v>0.38816363636363643</c:v>
                </c:pt>
                <c:pt idx="789">
                  <c:v>0.42119999999999996</c:v>
                </c:pt>
                <c:pt idx="790">
                  <c:v>0.35563636363636353</c:v>
                </c:pt>
                <c:pt idx="791">
                  <c:v>0.33505454545454533</c:v>
                </c:pt>
                <c:pt idx="792">
                  <c:v>0.41052727272727263</c:v>
                </c:pt>
                <c:pt idx="793">
                  <c:v>0.30812121212121213</c:v>
                </c:pt>
                <c:pt idx="794">
                  <c:v>0.26568484848484847</c:v>
                </c:pt>
                <c:pt idx="795">
                  <c:v>0.29821212121212115</c:v>
                </c:pt>
                <c:pt idx="796">
                  <c:v>0.31599999999999995</c:v>
                </c:pt>
                <c:pt idx="797">
                  <c:v>0.25678787878787862</c:v>
                </c:pt>
                <c:pt idx="798">
                  <c:v>0.36504242424242411</c:v>
                </c:pt>
                <c:pt idx="799">
                  <c:v>0.34928484848484848</c:v>
                </c:pt>
                <c:pt idx="800">
                  <c:v>0.28829696969696955</c:v>
                </c:pt>
                <c:pt idx="801">
                  <c:v>0.37596969696969684</c:v>
                </c:pt>
                <c:pt idx="802">
                  <c:v>0.34064848484848476</c:v>
                </c:pt>
                <c:pt idx="803">
                  <c:v>0.32463636363636361</c:v>
                </c:pt>
                <c:pt idx="804">
                  <c:v>0.38664242424242429</c:v>
                </c:pt>
                <c:pt idx="805">
                  <c:v>0.27762424242424233</c:v>
                </c:pt>
                <c:pt idx="806">
                  <c:v>0.26288484848484844</c:v>
                </c:pt>
                <c:pt idx="807">
                  <c:v>0.25856969696969695</c:v>
                </c:pt>
                <c:pt idx="808">
                  <c:v>0.27000606060606064</c:v>
                </c:pt>
                <c:pt idx="809">
                  <c:v>0.33048484848484855</c:v>
                </c:pt>
                <c:pt idx="810">
                  <c:v>0.33658181818181809</c:v>
                </c:pt>
                <c:pt idx="811">
                  <c:v>0.34369696969696967</c:v>
                </c:pt>
                <c:pt idx="812">
                  <c:v>0.30532727272727272</c:v>
                </c:pt>
                <c:pt idx="813">
                  <c:v>0.3124424242424243</c:v>
                </c:pt>
                <c:pt idx="814">
                  <c:v>0.32057575757575762</c:v>
                </c:pt>
                <c:pt idx="815">
                  <c:v>0.29312727272727274</c:v>
                </c:pt>
                <c:pt idx="816">
                  <c:v>0.35284848484848474</c:v>
                </c:pt>
                <c:pt idx="817">
                  <c:v>0.28423636363636351</c:v>
                </c:pt>
                <c:pt idx="818">
                  <c:v>0.27203636363636352</c:v>
                </c:pt>
                <c:pt idx="819">
                  <c:v>0.26365454545454536</c:v>
                </c:pt>
                <c:pt idx="820">
                  <c:v>0.25526666666666653</c:v>
                </c:pt>
                <c:pt idx="821">
                  <c:v>0.2471333333333332</c:v>
                </c:pt>
                <c:pt idx="822">
                  <c:v>0.34013939393939402</c:v>
                </c:pt>
                <c:pt idx="823">
                  <c:v>0.33353333333333318</c:v>
                </c:pt>
                <c:pt idx="824">
                  <c:v>0.25119999999999987</c:v>
                </c:pt>
                <c:pt idx="825">
                  <c:v>0.30837575757575764</c:v>
                </c:pt>
                <c:pt idx="826">
                  <c:v>0.32718181818181818</c:v>
                </c:pt>
                <c:pt idx="827">
                  <c:v>0.31752727272727271</c:v>
                </c:pt>
                <c:pt idx="828">
                  <c:v>0.34827272727272734</c:v>
                </c:pt>
                <c:pt idx="829">
                  <c:v>0.28906666666666669</c:v>
                </c:pt>
                <c:pt idx="830">
                  <c:v>0.29846666666666666</c:v>
                </c:pt>
                <c:pt idx="831">
                  <c:v>0.3538666666666665</c:v>
                </c:pt>
                <c:pt idx="832">
                  <c:v>0.27915757575757577</c:v>
                </c:pt>
                <c:pt idx="833">
                  <c:v>0.26136969696969697</c:v>
                </c:pt>
                <c:pt idx="834">
                  <c:v>0.27026060606060592</c:v>
                </c:pt>
                <c:pt idx="835">
                  <c:v>0.25196363636363639</c:v>
                </c:pt>
                <c:pt idx="836">
                  <c:v>0.35259393939393924</c:v>
                </c:pt>
                <c:pt idx="837">
                  <c:v>0.32896363636363646</c:v>
                </c:pt>
                <c:pt idx="838">
                  <c:v>0.33633333333333326</c:v>
                </c:pt>
                <c:pt idx="839">
                  <c:v>0.24612121212121207</c:v>
                </c:pt>
                <c:pt idx="840">
                  <c:v>0.34217575757575752</c:v>
                </c:pt>
                <c:pt idx="841">
                  <c:v>0.32184848484848488</c:v>
                </c:pt>
                <c:pt idx="842">
                  <c:v>0.3144787878787878</c:v>
                </c:pt>
                <c:pt idx="843">
                  <c:v>0.30253333333333332</c:v>
                </c:pt>
                <c:pt idx="844">
                  <c:v>0.28246060606060591</c:v>
                </c:pt>
                <c:pt idx="845">
                  <c:v>0.29236969696969684</c:v>
                </c:pt>
                <c:pt idx="846">
                  <c:v>0.27534545454545462</c:v>
                </c:pt>
                <c:pt idx="847">
                  <c:v>0.33353939393939386</c:v>
                </c:pt>
                <c:pt idx="848">
                  <c:v>0.29770909090909081</c:v>
                </c:pt>
                <c:pt idx="849">
                  <c:v>0.33963636363636368</c:v>
                </c:pt>
                <c:pt idx="850">
                  <c:v>0.24205454545454541</c:v>
                </c:pt>
                <c:pt idx="851">
                  <c:v>0.26569090909090914</c:v>
                </c:pt>
                <c:pt idx="852">
                  <c:v>0.34878787878787876</c:v>
                </c:pt>
                <c:pt idx="853">
                  <c:v>0.24993333333333323</c:v>
                </c:pt>
                <c:pt idx="854">
                  <c:v>0.25781212121212105</c:v>
                </c:pt>
                <c:pt idx="855">
                  <c:v>0.30940000000000001</c:v>
                </c:pt>
                <c:pt idx="856">
                  <c:v>0.35767878787878793</c:v>
                </c:pt>
                <c:pt idx="857">
                  <c:v>0.26823030303030304</c:v>
                </c:pt>
                <c:pt idx="858">
                  <c:v>0.32438787878787878</c:v>
                </c:pt>
                <c:pt idx="859">
                  <c:v>0.36530303030303024</c:v>
                </c:pt>
                <c:pt idx="860">
                  <c:v>0.28703636363636359</c:v>
                </c:pt>
                <c:pt idx="861">
                  <c:v>0.36606666666666654</c:v>
                </c:pt>
                <c:pt idx="862">
                  <c:v>0.27992121212121202</c:v>
                </c:pt>
                <c:pt idx="863">
                  <c:v>0.32616969696969705</c:v>
                </c:pt>
                <c:pt idx="864">
                  <c:v>0.30736363636363623</c:v>
                </c:pt>
                <c:pt idx="865">
                  <c:v>0.31651515151515158</c:v>
                </c:pt>
                <c:pt idx="866">
                  <c:v>0.33404848484848487</c:v>
                </c:pt>
                <c:pt idx="867">
                  <c:v>0.35513939393939381</c:v>
                </c:pt>
                <c:pt idx="868">
                  <c:v>0.359969696969697</c:v>
                </c:pt>
                <c:pt idx="869">
                  <c:v>0.29186666666666677</c:v>
                </c:pt>
                <c:pt idx="870">
                  <c:v>0.3027939393939395</c:v>
                </c:pt>
                <c:pt idx="871">
                  <c:v>0.3467515151515152</c:v>
                </c:pt>
                <c:pt idx="872">
                  <c:v>0.28043030303030303</c:v>
                </c:pt>
                <c:pt idx="873">
                  <c:v>0.25857575757575757</c:v>
                </c:pt>
                <c:pt idx="874">
                  <c:v>0.26010303030303034</c:v>
                </c:pt>
                <c:pt idx="875">
                  <c:v>0.25375151515151506</c:v>
                </c:pt>
                <c:pt idx="876">
                  <c:v>0.24943030303030286</c:v>
                </c:pt>
                <c:pt idx="877">
                  <c:v>0.264169696969697</c:v>
                </c:pt>
                <c:pt idx="878">
                  <c:v>0.24384242424242408</c:v>
                </c:pt>
                <c:pt idx="879">
                  <c:v>0.27281212121212106</c:v>
                </c:pt>
                <c:pt idx="880">
                  <c:v>0.2768727272727271</c:v>
                </c:pt>
                <c:pt idx="881">
                  <c:v>0.24028484848484843</c:v>
                </c:pt>
                <c:pt idx="882">
                  <c:v>0.28093939393939404</c:v>
                </c:pt>
                <c:pt idx="883">
                  <c:v>0.23393333333333338</c:v>
                </c:pt>
                <c:pt idx="884">
                  <c:v>0.2847515151515152</c:v>
                </c:pt>
                <c:pt idx="885">
                  <c:v>0.25603636363636367</c:v>
                </c:pt>
                <c:pt idx="886">
                  <c:v>0.25247878787878775</c:v>
                </c:pt>
                <c:pt idx="887">
                  <c:v>0.26671515151515157</c:v>
                </c:pt>
                <c:pt idx="888">
                  <c:v>0.28983636363636361</c:v>
                </c:pt>
                <c:pt idx="889">
                  <c:v>0.24587272727272722</c:v>
                </c:pt>
                <c:pt idx="890">
                  <c:v>0.27458787878787871</c:v>
                </c:pt>
                <c:pt idx="891">
                  <c:v>0.29568484848484855</c:v>
                </c:pt>
                <c:pt idx="892">
                  <c:v>0.33735757575757563</c:v>
                </c:pt>
                <c:pt idx="893">
                  <c:v>0.32693939393939397</c:v>
                </c:pt>
                <c:pt idx="894">
                  <c:v>0.32998787878787883</c:v>
                </c:pt>
                <c:pt idx="895">
                  <c:v>0.33151515151515137</c:v>
                </c:pt>
                <c:pt idx="896">
                  <c:v>0.34066060606060605</c:v>
                </c:pt>
                <c:pt idx="897">
                  <c:v>0.31906060606060616</c:v>
                </c:pt>
                <c:pt idx="898">
                  <c:v>0.23876363636363629</c:v>
                </c:pt>
                <c:pt idx="899">
                  <c:v>0.34370909090909096</c:v>
                </c:pt>
                <c:pt idx="900">
                  <c:v>0.3223636363636363</c:v>
                </c:pt>
                <c:pt idx="901">
                  <c:v>0.30533939393939402</c:v>
                </c:pt>
                <c:pt idx="902">
                  <c:v>0.30864242424242416</c:v>
                </c:pt>
                <c:pt idx="903">
                  <c:v>0.29975151515151521</c:v>
                </c:pt>
                <c:pt idx="904">
                  <c:v>0.31398181818181808</c:v>
                </c:pt>
                <c:pt idx="905">
                  <c:v>0.34472727272727272</c:v>
                </c:pt>
                <c:pt idx="906">
                  <c:v>0.26798787878787883</c:v>
                </c:pt>
                <c:pt idx="907">
                  <c:v>0.26188484848484839</c:v>
                </c:pt>
                <c:pt idx="908">
                  <c:v>0.25273939393939393</c:v>
                </c:pt>
                <c:pt idx="909">
                  <c:v>0.28043636363636365</c:v>
                </c:pt>
                <c:pt idx="910">
                  <c:v>0.23952727272727281</c:v>
                </c:pt>
                <c:pt idx="911">
                  <c:v>0.24511515151515162</c:v>
                </c:pt>
                <c:pt idx="912">
                  <c:v>0.33379999999999999</c:v>
                </c:pt>
                <c:pt idx="913">
                  <c:v>0.25451515151515158</c:v>
                </c:pt>
                <c:pt idx="914">
                  <c:v>0.28475757575757582</c:v>
                </c:pt>
                <c:pt idx="915">
                  <c:v>0.27281212121212106</c:v>
                </c:pt>
                <c:pt idx="916">
                  <c:v>0.34828484848484836</c:v>
                </c:pt>
                <c:pt idx="917">
                  <c:v>0.3442181818181817</c:v>
                </c:pt>
                <c:pt idx="918">
                  <c:v>0.29568484848484855</c:v>
                </c:pt>
                <c:pt idx="919">
                  <c:v>0.30813939393939377</c:v>
                </c:pt>
                <c:pt idx="920">
                  <c:v>0.32262424242424242</c:v>
                </c:pt>
                <c:pt idx="921">
                  <c:v>0.33786666666666665</c:v>
                </c:pt>
                <c:pt idx="922">
                  <c:v>0.32719393939393948</c:v>
                </c:pt>
                <c:pt idx="923">
                  <c:v>0.24766060606060614</c:v>
                </c:pt>
                <c:pt idx="924">
                  <c:v>0.2596</c:v>
                </c:pt>
                <c:pt idx="925">
                  <c:v>0.26392121212121217</c:v>
                </c:pt>
                <c:pt idx="926">
                  <c:v>0.27815151515151504</c:v>
                </c:pt>
                <c:pt idx="927">
                  <c:v>0.31550909090909085</c:v>
                </c:pt>
                <c:pt idx="928">
                  <c:v>0.24105454545454533</c:v>
                </c:pt>
                <c:pt idx="929">
                  <c:v>0.29111515151515155</c:v>
                </c:pt>
                <c:pt idx="930">
                  <c:v>0.30381818181818188</c:v>
                </c:pt>
                <c:pt idx="931">
                  <c:v>0.24029090909090908</c:v>
                </c:pt>
                <c:pt idx="932">
                  <c:v>0.23775151515151519</c:v>
                </c:pt>
                <c:pt idx="933">
                  <c:v>0.26926060606060609</c:v>
                </c:pt>
                <c:pt idx="934">
                  <c:v>0.25324848484848494</c:v>
                </c:pt>
                <c:pt idx="935">
                  <c:v>0.28247272727272721</c:v>
                </c:pt>
                <c:pt idx="936">
                  <c:v>0.23215757575757576</c:v>
                </c:pt>
                <c:pt idx="937">
                  <c:v>0.22250303030303029</c:v>
                </c:pt>
                <c:pt idx="938">
                  <c:v>0.24867878787878792</c:v>
                </c:pt>
                <c:pt idx="939">
                  <c:v>0.27053333333333335</c:v>
                </c:pt>
                <c:pt idx="940">
                  <c:v>0.25858787878787887</c:v>
                </c:pt>
                <c:pt idx="941">
                  <c:v>0.23724242424242417</c:v>
                </c:pt>
                <c:pt idx="942">
                  <c:v>0.28527272727272723</c:v>
                </c:pt>
                <c:pt idx="943">
                  <c:v>0.216660606060606</c:v>
                </c:pt>
                <c:pt idx="944">
                  <c:v>0.28247878787878783</c:v>
                </c:pt>
                <c:pt idx="945">
                  <c:v>0.26544848484848493</c:v>
                </c:pt>
                <c:pt idx="946">
                  <c:v>0.27561818181818176</c:v>
                </c:pt>
                <c:pt idx="947">
                  <c:v>0.24309090909090911</c:v>
                </c:pt>
                <c:pt idx="948">
                  <c:v>0.23114545454545463</c:v>
                </c:pt>
                <c:pt idx="949">
                  <c:v>0.25477575757575743</c:v>
                </c:pt>
                <c:pt idx="950">
                  <c:v>0.2230121212121213</c:v>
                </c:pt>
                <c:pt idx="951">
                  <c:v>0.21513939393939385</c:v>
                </c:pt>
                <c:pt idx="952">
                  <c:v>0.21564848484848487</c:v>
                </c:pt>
                <c:pt idx="953">
                  <c:v>0.22784242424242421</c:v>
                </c:pt>
                <c:pt idx="954">
                  <c:v>0.24130909090909083</c:v>
                </c:pt>
                <c:pt idx="955">
                  <c:v>0.23521212121212129</c:v>
                </c:pt>
                <c:pt idx="956">
                  <c:v>0.22276363636363644</c:v>
                </c:pt>
                <c:pt idx="957">
                  <c:v>0.24792121212121201</c:v>
                </c:pt>
                <c:pt idx="958">
                  <c:v>0.2141212121212121</c:v>
                </c:pt>
                <c:pt idx="959">
                  <c:v>0.23038787878787875</c:v>
                </c:pt>
                <c:pt idx="960">
                  <c:v>0.25275151515151523</c:v>
                </c:pt>
                <c:pt idx="961">
                  <c:v>0.22504848484848483</c:v>
                </c:pt>
                <c:pt idx="962">
                  <c:v>0.23877575757575759</c:v>
                </c:pt>
                <c:pt idx="963">
                  <c:v>0.21234545454545448</c:v>
                </c:pt>
                <c:pt idx="964">
                  <c:v>0.21412727272727275</c:v>
                </c:pt>
                <c:pt idx="965">
                  <c:v>0.31348484848484837</c:v>
                </c:pt>
                <c:pt idx="966">
                  <c:v>0.2463999999999999</c:v>
                </c:pt>
                <c:pt idx="967">
                  <c:v>0.2735878787878786</c:v>
                </c:pt>
                <c:pt idx="968">
                  <c:v>0.29620606060606058</c:v>
                </c:pt>
                <c:pt idx="969">
                  <c:v>0.2644424242424242</c:v>
                </c:pt>
                <c:pt idx="970">
                  <c:v>0.25681818181818189</c:v>
                </c:pt>
                <c:pt idx="971">
                  <c:v>0.3264424242424242</c:v>
                </c:pt>
                <c:pt idx="972">
                  <c:v>0.34219999999999984</c:v>
                </c:pt>
                <c:pt idx="973">
                  <c:v>0.28197575757575744</c:v>
                </c:pt>
                <c:pt idx="974">
                  <c:v>0.22073333333333331</c:v>
                </c:pt>
                <c:pt idx="975">
                  <c:v>0.33279999999999993</c:v>
                </c:pt>
                <c:pt idx="976">
                  <c:v>0.2339454545454544</c:v>
                </c:pt>
                <c:pt idx="977">
                  <c:v>0.28960000000000002</c:v>
                </c:pt>
                <c:pt idx="978">
                  <c:v>0.229369696969697</c:v>
                </c:pt>
                <c:pt idx="979">
                  <c:v>0.30890909090909097</c:v>
                </c:pt>
                <c:pt idx="980">
                  <c:v>0.31932727272727268</c:v>
                </c:pt>
                <c:pt idx="981">
                  <c:v>0.21133333333333335</c:v>
                </c:pt>
                <c:pt idx="982">
                  <c:v>0.32339393939393934</c:v>
                </c:pt>
                <c:pt idx="983">
                  <c:v>0.30078181818181826</c:v>
                </c:pt>
                <c:pt idx="984">
                  <c:v>0.27079393939393925</c:v>
                </c:pt>
                <c:pt idx="985">
                  <c:v>0.30433939393939391</c:v>
                </c:pt>
                <c:pt idx="986">
                  <c:v>0.23572727272727267</c:v>
                </c:pt>
                <c:pt idx="987">
                  <c:v>0.24284242424242425</c:v>
                </c:pt>
                <c:pt idx="988">
                  <c:v>0.22556363636363622</c:v>
                </c:pt>
                <c:pt idx="989">
                  <c:v>0.20370909090909076</c:v>
                </c:pt>
                <c:pt idx="990">
                  <c:v>0.25097575757575757</c:v>
                </c:pt>
                <c:pt idx="991">
                  <c:v>0.26037575757575754</c:v>
                </c:pt>
                <c:pt idx="992">
                  <c:v>0.2796909090909091</c:v>
                </c:pt>
                <c:pt idx="993">
                  <c:v>0.28553333333333336</c:v>
                </c:pt>
                <c:pt idx="994">
                  <c:v>0.21565454545454552</c:v>
                </c:pt>
                <c:pt idx="995">
                  <c:v>0.29061818181818178</c:v>
                </c:pt>
                <c:pt idx="996">
                  <c:v>0.29798787878787886</c:v>
                </c:pt>
                <c:pt idx="997">
                  <c:v>0.299509090909091</c:v>
                </c:pt>
                <c:pt idx="998">
                  <c:v>0.19456363636363633</c:v>
                </c:pt>
                <c:pt idx="999">
                  <c:v>0.26596969696969697</c:v>
                </c:pt>
                <c:pt idx="1000">
                  <c:v>0.24081212121212112</c:v>
                </c:pt>
                <c:pt idx="1001">
                  <c:v>0.2466545454545454</c:v>
                </c:pt>
                <c:pt idx="1002">
                  <c:v>0.21133333333333335</c:v>
                </c:pt>
                <c:pt idx="1003">
                  <c:v>0.27562424242424244</c:v>
                </c:pt>
                <c:pt idx="1004">
                  <c:v>0.29417575757575742</c:v>
                </c:pt>
                <c:pt idx="1005">
                  <c:v>0.20370909090909076</c:v>
                </c:pt>
                <c:pt idx="1006">
                  <c:v>0.25555151515151497</c:v>
                </c:pt>
                <c:pt idx="1007">
                  <c:v>0.28248484848484845</c:v>
                </c:pt>
                <c:pt idx="1008">
                  <c:v>0.23064848484848491</c:v>
                </c:pt>
                <c:pt idx="1009">
                  <c:v>0.22124242424242432</c:v>
                </c:pt>
                <c:pt idx="1010">
                  <c:v>0.18617575757575749</c:v>
                </c:pt>
                <c:pt idx="1011">
                  <c:v>0.17652121212121205</c:v>
                </c:pt>
                <c:pt idx="1012">
                  <c:v>0.22836363636363627</c:v>
                </c:pt>
                <c:pt idx="1013">
                  <c:v>0.27994545454545461</c:v>
                </c:pt>
                <c:pt idx="1014">
                  <c:v>0.25097575757575757</c:v>
                </c:pt>
                <c:pt idx="1015">
                  <c:v>0.23674545454545445</c:v>
                </c:pt>
                <c:pt idx="1016">
                  <c:v>0.20015757575757576</c:v>
                </c:pt>
                <c:pt idx="1017">
                  <c:v>0.20853939393939394</c:v>
                </c:pt>
                <c:pt idx="1018">
                  <c:v>0.26139393939393929</c:v>
                </c:pt>
                <c:pt idx="1019">
                  <c:v>0.2169272727272728</c:v>
                </c:pt>
                <c:pt idx="1020">
                  <c:v>0.18846666666666653</c:v>
                </c:pt>
                <c:pt idx="1021">
                  <c:v>0.28045454545454535</c:v>
                </c:pt>
                <c:pt idx="1022">
                  <c:v>0.28731515151515141</c:v>
                </c:pt>
                <c:pt idx="1023">
                  <c:v>0.19583636363636359</c:v>
                </c:pt>
                <c:pt idx="1024">
                  <c:v>0.23166666666666666</c:v>
                </c:pt>
                <c:pt idx="1025">
                  <c:v>0.2987515151515151</c:v>
                </c:pt>
                <c:pt idx="1026">
                  <c:v>0.31196363636363622</c:v>
                </c:pt>
                <c:pt idx="1027">
                  <c:v>0.27512121212121204</c:v>
                </c:pt>
                <c:pt idx="1028">
                  <c:v>0.31832121212121217</c:v>
                </c:pt>
                <c:pt idx="1029">
                  <c:v>0.26800606060606047</c:v>
                </c:pt>
                <c:pt idx="1030">
                  <c:v>0.2921454545454546</c:v>
                </c:pt>
                <c:pt idx="1031">
                  <c:v>0.20473333333333318</c:v>
                </c:pt>
                <c:pt idx="1032">
                  <c:v>0.24335757575757563</c:v>
                </c:pt>
                <c:pt idx="1033">
                  <c:v>0.22327878787878783</c:v>
                </c:pt>
                <c:pt idx="1034">
                  <c:v>0.21464242424242413</c:v>
                </c:pt>
                <c:pt idx="1035">
                  <c:v>0.25606060606060599</c:v>
                </c:pt>
                <c:pt idx="1036">
                  <c:v>0.19507272727272734</c:v>
                </c:pt>
                <c:pt idx="1037">
                  <c:v>0.23446666666666671</c:v>
                </c:pt>
                <c:pt idx="1038">
                  <c:v>0.22023636363636356</c:v>
                </c:pt>
                <c:pt idx="1039">
                  <c:v>0.20905454545454535</c:v>
                </c:pt>
                <c:pt idx="1040">
                  <c:v>0.24183636363636352</c:v>
                </c:pt>
                <c:pt idx="1041">
                  <c:v>0.22836363636363627</c:v>
                </c:pt>
                <c:pt idx="1042">
                  <c:v>0.19838181818181813</c:v>
                </c:pt>
                <c:pt idx="1043">
                  <c:v>0.1874545454545454</c:v>
                </c:pt>
                <c:pt idx="1044">
                  <c:v>0.18872727272727269</c:v>
                </c:pt>
                <c:pt idx="1045">
                  <c:v>0.25606666666666666</c:v>
                </c:pt>
                <c:pt idx="1046">
                  <c:v>0.22556969696969686</c:v>
                </c:pt>
                <c:pt idx="1047">
                  <c:v>0.20473333333333318</c:v>
                </c:pt>
                <c:pt idx="1048">
                  <c:v>0.23726060606060612</c:v>
                </c:pt>
                <c:pt idx="1049">
                  <c:v>0.21591515151515139</c:v>
                </c:pt>
                <c:pt idx="1050">
                  <c:v>0.24691515151515156</c:v>
                </c:pt>
                <c:pt idx="1051">
                  <c:v>0.26139999999999991</c:v>
                </c:pt>
                <c:pt idx="1052">
                  <c:v>0.27055151515151504</c:v>
                </c:pt>
                <c:pt idx="1053">
                  <c:v>0.19533333333333322</c:v>
                </c:pt>
                <c:pt idx="1054">
                  <c:v>0.18338787878787874</c:v>
                </c:pt>
                <c:pt idx="1055">
                  <c:v>0.27944242424242421</c:v>
                </c:pt>
                <c:pt idx="1056">
                  <c:v>0.31603636363636356</c:v>
                </c:pt>
                <c:pt idx="1057">
                  <c:v>0.32213333333333333</c:v>
                </c:pt>
                <c:pt idx="1058">
                  <c:v>0.29215151515151522</c:v>
                </c:pt>
                <c:pt idx="1059">
                  <c:v>0.30333333333333318</c:v>
                </c:pt>
                <c:pt idx="1060">
                  <c:v>0.30866666666666676</c:v>
                </c:pt>
                <c:pt idx="1061">
                  <c:v>0.17601818181818168</c:v>
                </c:pt>
                <c:pt idx="1062">
                  <c:v>0.2512363636363637</c:v>
                </c:pt>
                <c:pt idx="1063">
                  <c:v>0.26546666666666657</c:v>
                </c:pt>
                <c:pt idx="1064">
                  <c:v>0.23090909090909079</c:v>
                </c:pt>
                <c:pt idx="1065">
                  <c:v>0.18059393939393936</c:v>
                </c:pt>
                <c:pt idx="1066">
                  <c:v>0.23980606060606063</c:v>
                </c:pt>
                <c:pt idx="1067">
                  <c:v>0.21947272727272732</c:v>
                </c:pt>
                <c:pt idx="1068">
                  <c:v>0.21032727272727261</c:v>
                </c:pt>
                <c:pt idx="1069">
                  <c:v>0.19889090909090915</c:v>
                </c:pt>
                <c:pt idx="1070">
                  <c:v>0.16636363636363621</c:v>
                </c:pt>
                <c:pt idx="1071">
                  <c:v>0.25810303030303017</c:v>
                </c:pt>
                <c:pt idx="1072">
                  <c:v>0.19431515151515147</c:v>
                </c:pt>
                <c:pt idx="1073">
                  <c:v>0.16992121212121214</c:v>
                </c:pt>
                <c:pt idx="1074">
                  <c:v>0.24564848484848495</c:v>
                </c:pt>
                <c:pt idx="1075">
                  <c:v>0.26623030303030309</c:v>
                </c:pt>
                <c:pt idx="1076">
                  <c:v>0.15950303030303015</c:v>
                </c:pt>
                <c:pt idx="1077">
                  <c:v>0.27385454545454541</c:v>
                </c:pt>
                <c:pt idx="1078">
                  <c:v>0.15315151515151512</c:v>
                </c:pt>
                <c:pt idx="1079">
                  <c:v>0.22735151515151514</c:v>
                </c:pt>
                <c:pt idx="1080">
                  <c:v>0.21896969696969695</c:v>
                </c:pt>
                <c:pt idx="1081">
                  <c:v>0.20829696969696973</c:v>
                </c:pt>
                <c:pt idx="1082">
                  <c:v>0.23929696969696962</c:v>
                </c:pt>
                <c:pt idx="1083">
                  <c:v>0.1623030303030302</c:v>
                </c:pt>
                <c:pt idx="1084">
                  <c:v>0.19304848484848486</c:v>
                </c:pt>
                <c:pt idx="1085">
                  <c:v>0.25200606060606062</c:v>
                </c:pt>
                <c:pt idx="1086">
                  <c:v>0.18491515151515153</c:v>
                </c:pt>
                <c:pt idx="1087">
                  <c:v>0.14552727272727281</c:v>
                </c:pt>
                <c:pt idx="1088">
                  <c:v>0.23803030303030301</c:v>
                </c:pt>
                <c:pt idx="1089">
                  <c:v>0.17348484848484844</c:v>
                </c:pt>
                <c:pt idx="1090">
                  <c:v>0.25149696969696961</c:v>
                </c:pt>
                <c:pt idx="1091">
                  <c:v>0.22176363636363636</c:v>
                </c:pt>
                <c:pt idx="1092">
                  <c:v>0.21693939393939382</c:v>
                </c:pt>
                <c:pt idx="1093">
                  <c:v>0.15239393939393925</c:v>
                </c:pt>
                <c:pt idx="1094">
                  <c:v>0.20143636363636369</c:v>
                </c:pt>
                <c:pt idx="1095">
                  <c:v>0.16916363636363627</c:v>
                </c:pt>
                <c:pt idx="1096">
                  <c:v>0.11452727272727264</c:v>
                </c:pt>
                <c:pt idx="1097">
                  <c:v>0.12164242424242422</c:v>
                </c:pt>
                <c:pt idx="1098">
                  <c:v>0.12545454545454537</c:v>
                </c:pt>
                <c:pt idx="1099">
                  <c:v>0.139939393939394</c:v>
                </c:pt>
                <c:pt idx="1100">
                  <c:v>0.13587272727272734</c:v>
                </c:pt>
                <c:pt idx="1101">
                  <c:v>0.18136363636363625</c:v>
                </c:pt>
                <c:pt idx="1102">
                  <c:v>0.19050909090909096</c:v>
                </c:pt>
                <c:pt idx="1103">
                  <c:v>0.25353333333333339</c:v>
                </c:pt>
                <c:pt idx="1104">
                  <c:v>0.27030303030303016</c:v>
                </c:pt>
                <c:pt idx="1105">
                  <c:v>0.16103636363636359</c:v>
                </c:pt>
                <c:pt idx="1106">
                  <c:v>0.20753939393939386</c:v>
                </c:pt>
                <c:pt idx="1107">
                  <c:v>0.16713333333333338</c:v>
                </c:pt>
                <c:pt idx="1108">
                  <c:v>0.28046666666666664</c:v>
                </c:pt>
                <c:pt idx="1109">
                  <c:v>0.21363636363636368</c:v>
                </c:pt>
                <c:pt idx="1110">
                  <c:v>0.26344242424242409</c:v>
                </c:pt>
                <c:pt idx="1111">
                  <c:v>0.23015151515151519</c:v>
                </c:pt>
                <c:pt idx="1112">
                  <c:v>0.28783636363636372</c:v>
                </c:pt>
                <c:pt idx="1113">
                  <c:v>0.15061818181818187</c:v>
                </c:pt>
                <c:pt idx="1114">
                  <c:v>0.18415757575757563</c:v>
                </c:pt>
                <c:pt idx="1115">
                  <c:v>0.30003636363636371</c:v>
                </c:pt>
                <c:pt idx="1116">
                  <c:v>0.29343030303030287</c:v>
                </c:pt>
                <c:pt idx="1117">
                  <c:v>0.30918181818181811</c:v>
                </c:pt>
                <c:pt idx="1118">
                  <c:v>0.23752121212121199</c:v>
                </c:pt>
                <c:pt idx="1119">
                  <c:v>0.31655151515151519</c:v>
                </c:pt>
                <c:pt idx="1120">
                  <c:v>0.25023030303030297</c:v>
                </c:pt>
                <c:pt idx="1121">
                  <c:v>0.34958787878787889</c:v>
                </c:pt>
                <c:pt idx="1122">
                  <c:v>0.3569575757575757</c:v>
                </c:pt>
                <c:pt idx="1123">
                  <c:v>0.34298181818181805</c:v>
                </c:pt>
                <c:pt idx="1124">
                  <c:v>0.33129090909090908</c:v>
                </c:pt>
                <c:pt idx="1125">
                  <c:v>0.32366666666666649</c:v>
                </c:pt>
                <c:pt idx="1126">
                  <c:v>0.27386060606060608</c:v>
                </c:pt>
                <c:pt idx="1127">
                  <c:v>0.33637575757575749</c:v>
                </c:pt>
                <c:pt idx="1128">
                  <c:v>0.36204242424242411</c:v>
                </c:pt>
                <c:pt idx="1129">
                  <c:v>0.15773333333333317</c:v>
                </c:pt>
                <c:pt idx="1130">
                  <c:v>0.19584848484848488</c:v>
                </c:pt>
                <c:pt idx="1131">
                  <c:v>0.23218787878787869</c:v>
                </c:pt>
                <c:pt idx="1132">
                  <c:v>0.22456363636363638</c:v>
                </c:pt>
                <c:pt idx="1133">
                  <c:v>0.20931515151515151</c:v>
                </c:pt>
                <c:pt idx="1134">
                  <c:v>0.2583636363636363</c:v>
                </c:pt>
                <c:pt idx="1135">
                  <c:v>0.17450303030303019</c:v>
                </c:pt>
                <c:pt idx="1136">
                  <c:v>0.16230909090909085</c:v>
                </c:pt>
                <c:pt idx="1137">
                  <c:v>0.15036363636363637</c:v>
                </c:pt>
                <c:pt idx="1138">
                  <c:v>0.20347272727272719</c:v>
                </c:pt>
                <c:pt idx="1139">
                  <c:v>0.1902606060606061</c:v>
                </c:pt>
                <c:pt idx="1140">
                  <c:v>0.21338787878787882</c:v>
                </c:pt>
                <c:pt idx="1141">
                  <c:v>0.18009696969696962</c:v>
                </c:pt>
                <c:pt idx="1142">
                  <c:v>0.16891515151515141</c:v>
                </c:pt>
                <c:pt idx="1143">
                  <c:v>0.15443030303030303</c:v>
                </c:pt>
                <c:pt idx="1144">
                  <c:v>0.20169696969696957</c:v>
                </c:pt>
                <c:pt idx="1145">
                  <c:v>0.23574545454545462</c:v>
                </c:pt>
                <c:pt idx="1146">
                  <c:v>0.24591515151515148</c:v>
                </c:pt>
                <c:pt idx="1147">
                  <c:v>0.27412121212121193</c:v>
                </c:pt>
                <c:pt idx="1148">
                  <c:v>0.28860606060606059</c:v>
                </c:pt>
                <c:pt idx="1149">
                  <c:v>0.28403030303030291</c:v>
                </c:pt>
                <c:pt idx="1150">
                  <c:v>0.24362424242424244</c:v>
                </c:pt>
                <c:pt idx="1151">
                  <c:v>0.21846666666666659</c:v>
                </c:pt>
                <c:pt idx="1152">
                  <c:v>0.17425454545454533</c:v>
                </c:pt>
                <c:pt idx="1153">
                  <c:v>0.1849272727272728</c:v>
                </c:pt>
                <c:pt idx="1154">
                  <c:v>0.25073939393939398</c:v>
                </c:pt>
                <c:pt idx="1155">
                  <c:v>0.20601818181818174</c:v>
                </c:pt>
                <c:pt idx="1156">
                  <c:v>0.19407272727272726</c:v>
                </c:pt>
                <c:pt idx="1157">
                  <c:v>0.15951515151515144</c:v>
                </c:pt>
                <c:pt idx="1158">
                  <c:v>0.19839393939393943</c:v>
                </c:pt>
                <c:pt idx="1159">
                  <c:v>0.17704848484848473</c:v>
                </c:pt>
                <c:pt idx="1160">
                  <c:v>0.18924848484848472</c:v>
                </c:pt>
                <c:pt idx="1161">
                  <c:v>0.1651090909090909</c:v>
                </c:pt>
                <c:pt idx="1162">
                  <c:v>0.22024848484848486</c:v>
                </c:pt>
                <c:pt idx="1163">
                  <c:v>0.20983030303030289</c:v>
                </c:pt>
                <c:pt idx="1164">
                  <c:v>0.15519999999999992</c:v>
                </c:pt>
                <c:pt idx="1165">
                  <c:v>0.21491515151515159</c:v>
                </c:pt>
                <c:pt idx="1166">
                  <c:v>0.16790303030303028</c:v>
                </c:pt>
                <c:pt idx="1167">
                  <c:v>0.20449696969696959</c:v>
                </c:pt>
                <c:pt idx="1168">
                  <c:v>0.15240606060606052</c:v>
                </c:pt>
                <c:pt idx="1169">
                  <c:v>0.17984848484848476</c:v>
                </c:pt>
                <c:pt idx="1170">
                  <c:v>0.23956363636363642</c:v>
                </c:pt>
                <c:pt idx="1171">
                  <c:v>0.23346666666666663</c:v>
                </c:pt>
                <c:pt idx="1172">
                  <c:v>0.18975757575757574</c:v>
                </c:pt>
                <c:pt idx="1173">
                  <c:v>0.19789090909090906</c:v>
                </c:pt>
                <c:pt idx="1174">
                  <c:v>0.16028484848484834</c:v>
                </c:pt>
                <c:pt idx="1175">
                  <c:v>0.22304848484848491</c:v>
                </c:pt>
                <c:pt idx="1176">
                  <c:v>0.2377878787878788</c:v>
                </c:pt>
                <c:pt idx="1177">
                  <c:v>0.22864242424242406</c:v>
                </c:pt>
                <c:pt idx="1178">
                  <c:v>0.17400606060606047</c:v>
                </c:pt>
                <c:pt idx="1179">
                  <c:v>0.21695151515151509</c:v>
                </c:pt>
                <c:pt idx="1180">
                  <c:v>0.16612727272727265</c:v>
                </c:pt>
                <c:pt idx="1181">
                  <c:v>0.19332121212121203</c:v>
                </c:pt>
                <c:pt idx="1182">
                  <c:v>0.14554545454545448</c:v>
                </c:pt>
                <c:pt idx="1183">
                  <c:v>0.15469090909090891</c:v>
                </c:pt>
                <c:pt idx="1184">
                  <c:v>0.20729696969696965</c:v>
                </c:pt>
                <c:pt idx="1185">
                  <c:v>0.18620606060606046</c:v>
                </c:pt>
                <c:pt idx="1186">
                  <c:v>0.2512545454545454</c:v>
                </c:pt>
                <c:pt idx="1187">
                  <c:v>0.25735757575757584</c:v>
                </c:pt>
                <c:pt idx="1188">
                  <c:v>0.33994545454545444</c:v>
                </c:pt>
                <c:pt idx="1189">
                  <c:v>0.30919393939393941</c:v>
                </c:pt>
                <c:pt idx="1190">
                  <c:v>0.39813333333333334</c:v>
                </c:pt>
                <c:pt idx="1191">
                  <c:v>0.26472727272727264</c:v>
                </c:pt>
                <c:pt idx="1192">
                  <c:v>0.27844848484848478</c:v>
                </c:pt>
                <c:pt idx="1193">
                  <c:v>0.38517575757575745</c:v>
                </c:pt>
                <c:pt idx="1194">
                  <c:v>0.47411515151515149</c:v>
                </c:pt>
                <c:pt idx="1195">
                  <c:v>0.48072121212121205</c:v>
                </c:pt>
                <c:pt idx="1196">
                  <c:v>0.50130909090909093</c:v>
                </c:pt>
                <c:pt idx="1197">
                  <c:v>0.37247272727272734</c:v>
                </c:pt>
                <c:pt idx="1198">
                  <c:v>0.42354545454545456</c:v>
                </c:pt>
                <c:pt idx="1199">
                  <c:v>0.43295151515151514</c:v>
                </c:pt>
                <c:pt idx="1200">
                  <c:v>0.45861818181818176</c:v>
                </c:pt>
                <c:pt idx="1201">
                  <c:v>0.48834545454545447</c:v>
                </c:pt>
                <c:pt idx="1202">
                  <c:v>0.50816969696969694</c:v>
                </c:pt>
                <c:pt idx="1203">
                  <c:v>0.28302424242424246</c:v>
                </c:pt>
                <c:pt idx="1204">
                  <c:v>0.34858181818181816</c:v>
                </c:pt>
                <c:pt idx="1205">
                  <c:v>0.46420606060606051</c:v>
                </c:pt>
                <c:pt idx="1206">
                  <c:v>0.24998787878787879</c:v>
                </c:pt>
                <c:pt idx="1207">
                  <c:v>0.15113939393939391</c:v>
                </c:pt>
                <c:pt idx="1208">
                  <c:v>0.16104848484848486</c:v>
                </c:pt>
                <c:pt idx="1209">
                  <c:v>0.16587878787878779</c:v>
                </c:pt>
                <c:pt idx="1210">
                  <c:v>0.17426060606060598</c:v>
                </c:pt>
                <c:pt idx="1211">
                  <c:v>0.20043636363636358</c:v>
                </c:pt>
                <c:pt idx="1212">
                  <c:v>0.22101818181818175</c:v>
                </c:pt>
                <c:pt idx="1213">
                  <c:v>0.22661212121212121</c:v>
                </c:pt>
                <c:pt idx="1214">
                  <c:v>0.25735757575757584</c:v>
                </c:pt>
                <c:pt idx="1215">
                  <c:v>0.20704242424242414</c:v>
                </c:pt>
                <c:pt idx="1216">
                  <c:v>0.23880606060606055</c:v>
                </c:pt>
                <c:pt idx="1217">
                  <c:v>0.13258787878787887</c:v>
                </c:pt>
                <c:pt idx="1218">
                  <c:v>0.18112121212121204</c:v>
                </c:pt>
                <c:pt idx="1219">
                  <c:v>0.21288484848484843</c:v>
                </c:pt>
                <c:pt idx="1220">
                  <c:v>0.23499393939393939</c:v>
                </c:pt>
                <c:pt idx="1221">
                  <c:v>0.24363636363636346</c:v>
                </c:pt>
                <c:pt idx="1222">
                  <c:v>0.12649090909090907</c:v>
                </c:pt>
                <c:pt idx="1223">
                  <c:v>0.14478787878787885</c:v>
                </c:pt>
                <c:pt idx="1224">
                  <c:v>0.21695151515151509</c:v>
                </c:pt>
                <c:pt idx="1225">
                  <c:v>0.1356363636363635</c:v>
                </c:pt>
                <c:pt idx="1226">
                  <c:v>0.1572363636363637</c:v>
                </c:pt>
                <c:pt idx="1227">
                  <c:v>0.23016969696969686</c:v>
                </c:pt>
                <c:pt idx="1228">
                  <c:v>0.25939393939393934</c:v>
                </c:pt>
                <c:pt idx="1229">
                  <c:v>0.20348484848484849</c:v>
                </c:pt>
                <c:pt idx="1230">
                  <c:v>9.472727272727266E-2</c:v>
                </c:pt>
                <c:pt idx="1231">
                  <c:v>9.8284848484848308E-2</c:v>
                </c:pt>
                <c:pt idx="1232">
                  <c:v>0.16358787878787875</c:v>
                </c:pt>
                <c:pt idx="1233">
                  <c:v>0.19204848484848475</c:v>
                </c:pt>
                <c:pt idx="1234">
                  <c:v>0.17832727272727264</c:v>
                </c:pt>
                <c:pt idx="1235">
                  <c:v>0.24338181818181823</c:v>
                </c:pt>
                <c:pt idx="1236">
                  <c:v>0.17019999999999996</c:v>
                </c:pt>
                <c:pt idx="1237">
                  <c:v>0.19840606060606045</c:v>
                </c:pt>
                <c:pt idx="1238">
                  <c:v>0.21034545454545456</c:v>
                </c:pt>
                <c:pt idx="1239">
                  <c:v>0.14758181818181826</c:v>
                </c:pt>
                <c:pt idx="1240">
                  <c:v>0.13132121212121198</c:v>
                </c:pt>
                <c:pt idx="1241">
                  <c:v>0.22407272727272731</c:v>
                </c:pt>
                <c:pt idx="1242">
                  <c:v>0.18849696969696975</c:v>
                </c:pt>
                <c:pt idx="1243">
                  <c:v>0.13944848484848493</c:v>
                </c:pt>
                <c:pt idx="1244">
                  <c:v>0.2388121212121212</c:v>
                </c:pt>
                <c:pt idx="1245">
                  <c:v>0.26650909090909092</c:v>
                </c:pt>
                <c:pt idx="1246">
                  <c:v>0.26066666666666666</c:v>
                </c:pt>
                <c:pt idx="1247">
                  <c:v>0.26752727272727267</c:v>
                </c:pt>
                <c:pt idx="1248">
                  <c:v>0.16790909090909092</c:v>
                </c:pt>
                <c:pt idx="1249">
                  <c:v>0.21873333333333339</c:v>
                </c:pt>
                <c:pt idx="1250">
                  <c:v>0.15520606060606057</c:v>
                </c:pt>
                <c:pt idx="1251">
                  <c:v>0.17553333333333324</c:v>
                </c:pt>
                <c:pt idx="1252">
                  <c:v>0.18366666666666656</c:v>
                </c:pt>
                <c:pt idx="1253">
                  <c:v>0.19357575757575754</c:v>
                </c:pt>
                <c:pt idx="1254">
                  <c:v>0.24516363636363625</c:v>
                </c:pt>
                <c:pt idx="1255">
                  <c:v>0.22813939393939398</c:v>
                </c:pt>
                <c:pt idx="1256">
                  <c:v>0.11353333333333321</c:v>
                </c:pt>
                <c:pt idx="1257">
                  <c:v>0.16054545454545449</c:v>
                </c:pt>
                <c:pt idx="1258">
                  <c:v>0.20526666666666651</c:v>
                </c:pt>
                <c:pt idx="1259">
                  <c:v>0.10387878787878775</c:v>
                </c:pt>
                <c:pt idx="1260">
                  <c:v>0.21187272727272732</c:v>
                </c:pt>
                <c:pt idx="1261">
                  <c:v>0.14478787878787885</c:v>
                </c:pt>
                <c:pt idx="1262">
                  <c:v>0.23626666666666665</c:v>
                </c:pt>
                <c:pt idx="1263">
                  <c:v>0.13690909090909079</c:v>
                </c:pt>
                <c:pt idx="1264">
                  <c:v>0.12979393939393949</c:v>
                </c:pt>
                <c:pt idx="1265">
                  <c:v>0.27286060606060597</c:v>
                </c:pt>
                <c:pt idx="1266">
                  <c:v>0.25380606060606059</c:v>
                </c:pt>
                <c:pt idx="1267">
                  <c:v>0.26244242424242425</c:v>
                </c:pt>
                <c:pt idx="1268">
                  <c:v>0.17147272727272722</c:v>
                </c:pt>
                <c:pt idx="1269">
                  <c:v>0.18112727272727269</c:v>
                </c:pt>
                <c:pt idx="1270">
                  <c:v>0.20806666666666654</c:v>
                </c:pt>
                <c:pt idx="1271">
                  <c:v>0.24795757575757563</c:v>
                </c:pt>
                <c:pt idx="1272">
                  <c:v>0.19637575757575756</c:v>
                </c:pt>
                <c:pt idx="1273">
                  <c:v>0.12750909090909082</c:v>
                </c:pt>
                <c:pt idx="1274">
                  <c:v>0.26778181818181818</c:v>
                </c:pt>
                <c:pt idx="1275">
                  <c:v>0.16461212121212115</c:v>
                </c:pt>
                <c:pt idx="1276">
                  <c:v>0.15063636363636354</c:v>
                </c:pt>
                <c:pt idx="1277">
                  <c:v>0.21644848484848472</c:v>
                </c:pt>
                <c:pt idx="1278">
                  <c:v>0.22737575757575745</c:v>
                </c:pt>
                <c:pt idx="1279">
                  <c:v>0.2558363636363637</c:v>
                </c:pt>
                <c:pt idx="1280">
                  <c:v>0.12801818181818184</c:v>
                </c:pt>
                <c:pt idx="1281">
                  <c:v>0.13996363636363632</c:v>
                </c:pt>
                <c:pt idx="1282">
                  <c:v>0.24160606060606057</c:v>
                </c:pt>
                <c:pt idx="1283">
                  <c:v>0.18570303030303037</c:v>
                </c:pt>
                <c:pt idx="1284">
                  <c:v>0.20399999999999988</c:v>
                </c:pt>
                <c:pt idx="1285">
                  <c:v>0.14961818181818179</c:v>
                </c:pt>
                <c:pt idx="1286">
                  <c:v>0.15851515151515136</c:v>
                </c:pt>
                <c:pt idx="1287">
                  <c:v>0.17630303030303013</c:v>
                </c:pt>
                <c:pt idx="1288">
                  <c:v>0.18900606060606051</c:v>
                </c:pt>
                <c:pt idx="1289">
                  <c:v>0.23246060606060615</c:v>
                </c:pt>
                <c:pt idx="1290">
                  <c:v>0.13691515151515143</c:v>
                </c:pt>
                <c:pt idx="1291">
                  <c:v>0.16639393939393946</c:v>
                </c:pt>
                <c:pt idx="1292">
                  <c:v>0.2228060606060607</c:v>
                </c:pt>
                <c:pt idx="1293">
                  <c:v>0.26498787878787883</c:v>
                </c:pt>
                <c:pt idx="1294">
                  <c:v>0.20196969696969702</c:v>
                </c:pt>
                <c:pt idx="1295">
                  <c:v>0.28099999999999997</c:v>
                </c:pt>
                <c:pt idx="1296">
                  <c:v>0.2121333333333332</c:v>
                </c:pt>
                <c:pt idx="1297">
                  <c:v>0.23525454545454555</c:v>
                </c:pt>
                <c:pt idx="1298">
                  <c:v>0.24973939393939393</c:v>
                </c:pt>
                <c:pt idx="1299">
                  <c:v>0.13386666666666652</c:v>
                </c:pt>
                <c:pt idx="1300">
                  <c:v>0.14479393939393925</c:v>
                </c:pt>
                <c:pt idx="1301">
                  <c:v>0.1834181818181817</c:v>
                </c:pt>
                <c:pt idx="1302">
                  <c:v>0.15546666666666673</c:v>
                </c:pt>
                <c:pt idx="1303">
                  <c:v>0.17249090909090897</c:v>
                </c:pt>
                <c:pt idx="1304">
                  <c:v>0.19485454545454545</c:v>
                </c:pt>
                <c:pt idx="1305">
                  <c:v>0.20629090909090919</c:v>
                </c:pt>
                <c:pt idx="1306">
                  <c:v>0.1259878787878787</c:v>
                </c:pt>
                <c:pt idx="1307">
                  <c:v>0.15165454545454529</c:v>
                </c:pt>
                <c:pt idx="1308">
                  <c:v>0.13920606060606044</c:v>
                </c:pt>
                <c:pt idx="1309">
                  <c:v>0.16258181818181802</c:v>
                </c:pt>
                <c:pt idx="1310">
                  <c:v>0.16741212121212121</c:v>
                </c:pt>
                <c:pt idx="1311">
                  <c:v>0.17808484848484843</c:v>
                </c:pt>
                <c:pt idx="1312">
                  <c:v>0.19968484848484835</c:v>
                </c:pt>
                <c:pt idx="1313">
                  <c:v>0.20807272727272719</c:v>
                </c:pt>
                <c:pt idx="1314">
                  <c:v>0.18952121212121215</c:v>
                </c:pt>
                <c:pt idx="1315">
                  <c:v>0.13209090909090915</c:v>
                </c:pt>
                <c:pt idx="1316">
                  <c:v>0.24135757575757572</c:v>
                </c:pt>
                <c:pt idx="1317">
                  <c:v>0.23907272727272735</c:v>
                </c:pt>
                <c:pt idx="1318">
                  <c:v>0.23323030303030304</c:v>
                </c:pt>
                <c:pt idx="1319">
                  <c:v>0.22179393939393932</c:v>
                </c:pt>
                <c:pt idx="1320">
                  <c:v>0.22789090909090912</c:v>
                </c:pt>
                <c:pt idx="1321">
                  <c:v>0.21569696969696978</c:v>
                </c:pt>
                <c:pt idx="1322">
                  <c:v>0.13056363636363638</c:v>
                </c:pt>
                <c:pt idx="1323">
                  <c:v>0.1483575757575758</c:v>
                </c:pt>
                <c:pt idx="1324">
                  <c:v>0.15724848484848475</c:v>
                </c:pt>
                <c:pt idx="1325">
                  <c:v>0.13082424242424226</c:v>
                </c:pt>
                <c:pt idx="1326">
                  <c:v>0.18342424242424235</c:v>
                </c:pt>
                <c:pt idx="1327">
                  <c:v>0.20247878787878776</c:v>
                </c:pt>
                <c:pt idx="1328">
                  <c:v>0.19460606060606059</c:v>
                </c:pt>
                <c:pt idx="1329">
                  <c:v>0.17376969696969691</c:v>
                </c:pt>
                <c:pt idx="1330">
                  <c:v>0.21798181818181817</c:v>
                </c:pt>
                <c:pt idx="1331">
                  <c:v>0.14403636363636363</c:v>
                </c:pt>
                <c:pt idx="1332">
                  <c:v>0.21010303030303035</c:v>
                </c:pt>
                <c:pt idx="1333">
                  <c:v>0.16563636363636358</c:v>
                </c:pt>
                <c:pt idx="1334">
                  <c:v>0.13895151515151521</c:v>
                </c:pt>
                <c:pt idx="1335">
                  <c:v>0.19130303030303017</c:v>
                </c:pt>
                <c:pt idx="1336">
                  <c:v>0.15394545454545461</c:v>
                </c:pt>
                <c:pt idx="1337">
                  <c:v>0.22535151515151522</c:v>
                </c:pt>
                <c:pt idx="1338">
                  <c:v>0.20629696969696956</c:v>
                </c:pt>
                <c:pt idx="1339">
                  <c:v>0.1994363636363635</c:v>
                </c:pt>
                <c:pt idx="1340">
                  <c:v>0.17860000000000009</c:v>
                </c:pt>
                <c:pt idx="1341">
                  <c:v>0.13717575757575756</c:v>
                </c:pt>
                <c:pt idx="1342">
                  <c:v>0.21341212121212111</c:v>
                </c:pt>
                <c:pt idx="1343">
                  <c:v>0.13184242424242429</c:v>
                </c:pt>
                <c:pt idx="1344">
                  <c:v>0.1455636363636364</c:v>
                </c:pt>
                <c:pt idx="1345">
                  <c:v>0.1709757575757575</c:v>
                </c:pt>
                <c:pt idx="1346">
                  <c:v>0.12853939393939387</c:v>
                </c:pt>
                <c:pt idx="1347">
                  <c:v>0.3432666666666665</c:v>
                </c:pt>
                <c:pt idx="1348">
                  <c:v>0.27541818181818178</c:v>
                </c:pt>
                <c:pt idx="1349">
                  <c:v>0.26245454545454527</c:v>
                </c:pt>
                <c:pt idx="1350">
                  <c:v>0.4588848484848484</c:v>
                </c:pt>
                <c:pt idx="1351">
                  <c:v>0.23018181818181815</c:v>
                </c:pt>
                <c:pt idx="1352">
                  <c:v>0.24695757575757582</c:v>
                </c:pt>
                <c:pt idx="1353">
                  <c:v>0.38646666666666668</c:v>
                </c:pt>
                <c:pt idx="1354">
                  <c:v>0.43753939393939384</c:v>
                </c:pt>
                <c:pt idx="1355">
                  <c:v>0.46778181818181813</c:v>
                </c:pt>
                <c:pt idx="1356">
                  <c:v>0.16233333333333316</c:v>
                </c:pt>
                <c:pt idx="1357">
                  <c:v>0.28151515151515133</c:v>
                </c:pt>
                <c:pt idx="1358">
                  <c:v>0.37223636363636353</c:v>
                </c:pt>
                <c:pt idx="1359">
                  <c:v>0.40653939393939398</c:v>
                </c:pt>
                <c:pt idx="1360">
                  <c:v>0.31632727272727268</c:v>
                </c:pt>
                <c:pt idx="1361">
                  <c:v>0.39637575757575749</c:v>
                </c:pt>
                <c:pt idx="1362">
                  <c:v>0.42737575757575752</c:v>
                </c:pt>
                <c:pt idx="1363">
                  <c:v>0.296509090909091</c:v>
                </c:pt>
                <c:pt idx="1364">
                  <c:v>0.44669090909090908</c:v>
                </c:pt>
                <c:pt idx="1365">
                  <c:v>0.44262424242424242</c:v>
                </c:pt>
                <c:pt idx="1366">
                  <c:v>0.43322424242424246</c:v>
                </c:pt>
                <c:pt idx="1367">
                  <c:v>0.41772121212121205</c:v>
                </c:pt>
                <c:pt idx="1368">
                  <c:v>0.46295151515151506</c:v>
                </c:pt>
                <c:pt idx="1369">
                  <c:v>0.45253333333333334</c:v>
                </c:pt>
                <c:pt idx="1370">
                  <c:v>0.42178787878787871</c:v>
                </c:pt>
                <c:pt idx="1371">
                  <c:v>0.13514545454545443</c:v>
                </c:pt>
                <c:pt idx="1372">
                  <c:v>0.10414545454545454</c:v>
                </c:pt>
                <c:pt idx="1373">
                  <c:v>0.27033333333333337</c:v>
                </c:pt>
                <c:pt idx="1374">
                  <c:v>0.11735757575757565</c:v>
                </c:pt>
                <c:pt idx="1375">
                  <c:v>0.18520606060606062</c:v>
                </c:pt>
                <c:pt idx="1376">
                  <c:v>0.19664242424242409</c:v>
                </c:pt>
                <c:pt idx="1377">
                  <c:v>0.41416363636363629</c:v>
                </c:pt>
                <c:pt idx="1378">
                  <c:v>0.21950909090909093</c:v>
                </c:pt>
                <c:pt idx="1379">
                  <c:v>0.15242424242424246</c:v>
                </c:pt>
                <c:pt idx="1380">
                  <c:v>0.1770727272727273</c:v>
                </c:pt>
                <c:pt idx="1381">
                  <c:v>0.20426666666666668</c:v>
                </c:pt>
                <c:pt idx="1382">
                  <c:v>0.14175151515151499</c:v>
                </c:pt>
                <c:pt idx="1383">
                  <c:v>0.16767272727272736</c:v>
                </c:pt>
                <c:pt idx="1384">
                  <c:v>0.21671515151515153</c:v>
                </c:pt>
                <c:pt idx="1385">
                  <c:v>0.22510303030303036</c:v>
                </c:pt>
                <c:pt idx="1386">
                  <c:v>0.19308484848484844</c:v>
                </c:pt>
                <c:pt idx="1387">
                  <c:v>0.22307272727272723</c:v>
                </c:pt>
                <c:pt idx="1388">
                  <c:v>0.18164848484848473</c:v>
                </c:pt>
                <c:pt idx="1389">
                  <c:v>0.15750909090909088</c:v>
                </c:pt>
                <c:pt idx="1390">
                  <c:v>0.15039393939393933</c:v>
                </c:pt>
                <c:pt idx="1391">
                  <c:v>0.19893333333333341</c:v>
                </c:pt>
                <c:pt idx="1392">
                  <c:v>0.21036363636363622</c:v>
                </c:pt>
                <c:pt idx="1393">
                  <c:v>0.39230909090909094</c:v>
                </c:pt>
                <c:pt idx="1394">
                  <c:v>0.25915757575757581</c:v>
                </c:pt>
                <c:pt idx="1395">
                  <c:v>0.33335757575757585</c:v>
                </c:pt>
                <c:pt idx="1396">
                  <c:v>0.3163333333333333</c:v>
                </c:pt>
                <c:pt idx="1397">
                  <c:v>0.38392727272727278</c:v>
                </c:pt>
                <c:pt idx="1398">
                  <c:v>0.14175757575757564</c:v>
                </c:pt>
                <c:pt idx="1399">
                  <c:v>0.17377575757575756</c:v>
                </c:pt>
                <c:pt idx="1400">
                  <c:v>0.24797575757575757</c:v>
                </c:pt>
                <c:pt idx="1401">
                  <c:v>0.16157575757575754</c:v>
                </c:pt>
                <c:pt idx="1402">
                  <c:v>0.22841212121212115</c:v>
                </c:pt>
                <c:pt idx="1403">
                  <c:v>0.20528484848484843</c:v>
                </c:pt>
                <c:pt idx="1404">
                  <c:v>0.23679393939393933</c:v>
                </c:pt>
                <c:pt idx="1405">
                  <c:v>0.30032121212121216</c:v>
                </c:pt>
                <c:pt idx="1406">
                  <c:v>0.14048484848484835</c:v>
                </c:pt>
                <c:pt idx="1407">
                  <c:v>0.25280606060606048</c:v>
                </c:pt>
                <c:pt idx="1408">
                  <c:v>0.18698787878787865</c:v>
                </c:pt>
                <c:pt idx="1409">
                  <c:v>0.15344848484848486</c:v>
                </c:pt>
                <c:pt idx="1410">
                  <c:v>0.17656969696969693</c:v>
                </c:pt>
                <c:pt idx="1411">
                  <c:v>0.27338787878787868</c:v>
                </c:pt>
                <c:pt idx="1412">
                  <c:v>0.27999393939393946</c:v>
                </c:pt>
                <c:pt idx="1413">
                  <c:v>0.26576363636363637</c:v>
                </c:pt>
                <c:pt idx="1414">
                  <c:v>0.28761818181818177</c:v>
                </c:pt>
                <c:pt idx="1415">
                  <c:v>0.32853333333333329</c:v>
                </c:pt>
                <c:pt idx="1416">
                  <c:v>0.35318181818181815</c:v>
                </c:pt>
                <c:pt idx="1417">
                  <c:v>0.35927878787878792</c:v>
                </c:pt>
                <c:pt idx="1418">
                  <c:v>0.32293939393939386</c:v>
                </c:pt>
                <c:pt idx="1419">
                  <c:v>0.31709696969696954</c:v>
                </c:pt>
                <c:pt idx="1420">
                  <c:v>0.23120606060606055</c:v>
                </c:pt>
                <c:pt idx="1421">
                  <c:v>0.33920606060606051</c:v>
                </c:pt>
                <c:pt idx="1422">
                  <c:v>0.16615151515151524</c:v>
                </c:pt>
                <c:pt idx="1423">
                  <c:v>0.19461212121212124</c:v>
                </c:pt>
                <c:pt idx="1424">
                  <c:v>0.3943454545454545</c:v>
                </c:pt>
                <c:pt idx="1425">
                  <c:v>0.42001212121212123</c:v>
                </c:pt>
                <c:pt idx="1426">
                  <c:v>0.24366060606060605</c:v>
                </c:pt>
                <c:pt idx="1427">
                  <c:v>0.37350909090909079</c:v>
                </c:pt>
                <c:pt idx="1428">
                  <c:v>0.14633333333333332</c:v>
                </c:pt>
                <c:pt idx="1429">
                  <c:v>0.30693333333333334</c:v>
                </c:pt>
                <c:pt idx="1430">
                  <c:v>0.28507878787878793</c:v>
                </c:pt>
                <c:pt idx="1431">
                  <c:v>0.18038181818181809</c:v>
                </c:pt>
                <c:pt idx="1432">
                  <c:v>0.22231515151515135</c:v>
                </c:pt>
                <c:pt idx="1433">
                  <c:v>0.29372121212121199</c:v>
                </c:pt>
                <c:pt idx="1434">
                  <c:v>0.13642424242424234</c:v>
                </c:pt>
                <c:pt idx="1435">
                  <c:v>0.21164242424242413</c:v>
                </c:pt>
                <c:pt idx="1436">
                  <c:v>0.15726060606060602</c:v>
                </c:pt>
                <c:pt idx="1437">
                  <c:v>0.20274545454545456</c:v>
                </c:pt>
                <c:pt idx="1438">
                  <c:v>0.13896363636363623</c:v>
                </c:pt>
                <c:pt idx="1439">
                  <c:v>0.17276363636363642</c:v>
                </c:pt>
                <c:pt idx="1440">
                  <c:v>0.2759333333333332</c:v>
                </c:pt>
                <c:pt idx="1441">
                  <c:v>0.14404848484848493</c:v>
                </c:pt>
                <c:pt idx="1442">
                  <c:v>0.23832121212121213</c:v>
                </c:pt>
                <c:pt idx="1443">
                  <c:v>0.25509696969696977</c:v>
                </c:pt>
                <c:pt idx="1444">
                  <c:v>0.1872484848484848</c:v>
                </c:pt>
                <c:pt idx="1445">
                  <c:v>0.19537575757575748</c:v>
                </c:pt>
                <c:pt idx="1446">
                  <c:v>0.26932727272727264</c:v>
                </c:pt>
                <c:pt idx="1447">
                  <c:v>0.15548484848484839</c:v>
                </c:pt>
                <c:pt idx="1448">
                  <c:v>0.30464848484848472</c:v>
                </c:pt>
                <c:pt idx="1449">
                  <c:v>0.32955151515151504</c:v>
                </c:pt>
                <c:pt idx="1450">
                  <c:v>0.34073333333333328</c:v>
                </c:pt>
                <c:pt idx="1451">
                  <c:v>0.16844242424242425</c:v>
                </c:pt>
                <c:pt idx="1452">
                  <c:v>0.16310303030303033</c:v>
                </c:pt>
                <c:pt idx="1453">
                  <c:v>0.21901212121212121</c:v>
                </c:pt>
                <c:pt idx="1454">
                  <c:v>0.17733939393939382</c:v>
                </c:pt>
                <c:pt idx="1455">
                  <c:v>0.26322424242424247</c:v>
                </c:pt>
                <c:pt idx="1456">
                  <c:v>0.25738181818181816</c:v>
                </c:pt>
                <c:pt idx="1457">
                  <c:v>0.24924848484848483</c:v>
                </c:pt>
                <c:pt idx="1458">
                  <c:v>0.22815757575757564</c:v>
                </c:pt>
                <c:pt idx="1459">
                  <c:v>0.20732121212121196</c:v>
                </c:pt>
                <c:pt idx="1460">
                  <c:v>0.19843030303030304</c:v>
                </c:pt>
                <c:pt idx="1461">
                  <c:v>0.24163030303030289</c:v>
                </c:pt>
                <c:pt idx="1462">
                  <c:v>0.19055151515151522</c:v>
                </c:pt>
                <c:pt idx="1463">
                  <c:v>0.21418181818181803</c:v>
                </c:pt>
                <c:pt idx="1464">
                  <c:v>0.23375151515151507</c:v>
                </c:pt>
                <c:pt idx="1465">
                  <c:v>0.18318181818181814</c:v>
                </c:pt>
                <c:pt idx="1466">
                  <c:v>0.18547272727272715</c:v>
                </c:pt>
                <c:pt idx="1467">
                  <c:v>0.18216969696969701</c:v>
                </c:pt>
                <c:pt idx="1468">
                  <c:v>0.19410909090909087</c:v>
                </c:pt>
                <c:pt idx="1469">
                  <c:v>0.19893939393939378</c:v>
                </c:pt>
                <c:pt idx="1470">
                  <c:v>0.17378181818181818</c:v>
                </c:pt>
                <c:pt idx="1471">
                  <c:v>0.16666666666666663</c:v>
                </c:pt>
                <c:pt idx="1472">
                  <c:v>0.1971636363636364</c:v>
                </c:pt>
                <c:pt idx="1473">
                  <c:v>0.17581818181818171</c:v>
                </c:pt>
                <c:pt idx="1474">
                  <c:v>0.18699999999999994</c:v>
                </c:pt>
                <c:pt idx="1475">
                  <c:v>0.19182424242424248</c:v>
                </c:pt>
                <c:pt idx="1476">
                  <c:v>0.18064848484848489</c:v>
                </c:pt>
                <c:pt idx="1477">
                  <c:v>0.17149696969696954</c:v>
                </c:pt>
                <c:pt idx="1478">
                  <c:v>0.19919999999999993</c:v>
                </c:pt>
                <c:pt idx="1479">
                  <c:v>0.19589696969696979</c:v>
                </c:pt>
                <c:pt idx="1480">
                  <c:v>0.1882727272727272</c:v>
                </c:pt>
                <c:pt idx="1481">
                  <c:v>0.1748060606060606</c:v>
                </c:pt>
                <c:pt idx="1482">
                  <c:v>0.18395151515151503</c:v>
                </c:pt>
                <c:pt idx="1483">
                  <c:v>0.16083030303030296</c:v>
                </c:pt>
                <c:pt idx="1484">
                  <c:v>0.15066060606060613</c:v>
                </c:pt>
                <c:pt idx="1485">
                  <c:v>0.16590909090909076</c:v>
                </c:pt>
                <c:pt idx="1486">
                  <c:v>0.15701818181818181</c:v>
                </c:pt>
                <c:pt idx="1487">
                  <c:v>0.14583636363636357</c:v>
                </c:pt>
                <c:pt idx="1488">
                  <c:v>0.13770303030303024</c:v>
                </c:pt>
                <c:pt idx="1489">
                  <c:v>0.18649696969696958</c:v>
                </c:pt>
                <c:pt idx="1490">
                  <c:v>0.15549090909090904</c:v>
                </c:pt>
                <c:pt idx="1491">
                  <c:v>0.14456363636363631</c:v>
                </c:pt>
                <c:pt idx="1492">
                  <c:v>0.16972121212121216</c:v>
                </c:pt>
                <c:pt idx="1493">
                  <c:v>0.13846666666666652</c:v>
                </c:pt>
                <c:pt idx="1494">
                  <c:v>0.16032121212121195</c:v>
                </c:pt>
                <c:pt idx="1495">
                  <c:v>0.19107272727272726</c:v>
                </c:pt>
                <c:pt idx="1496">
                  <c:v>0.15015757575757577</c:v>
                </c:pt>
                <c:pt idx="1497">
                  <c:v>0.13999393939393928</c:v>
                </c:pt>
                <c:pt idx="1498">
                  <c:v>0.19564242424242428</c:v>
                </c:pt>
                <c:pt idx="1499">
                  <c:v>0.19259393939393937</c:v>
                </c:pt>
                <c:pt idx="1500">
                  <c:v>0.19691515151515154</c:v>
                </c:pt>
                <c:pt idx="1501">
                  <c:v>0.18675151515151509</c:v>
                </c:pt>
                <c:pt idx="1502">
                  <c:v>0.17989090909090902</c:v>
                </c:pt>
                <c:pt idx="1503">
                  <c:v>0.17353939393939397</c:v>
                </c:pt>
                <c:pt idx="1504">
                  <c:v>0.16438787878787861</c:v>
                </c:pt>
                <c:pt idx="1505">
                  <c:v>0.18116363636363628</c:v>
                </c:pt>
                <c:pt idx="1506">
                  <c:v>0.17506060606060611</c:v>
                </c:pt>
                <c:pt idx="1507">
                  <c:v>0.15651515151515144</c:v>
                </c:pt>
                <c:pt idx="1508">
                  <c:v>0.14964848484848475</c:v>
                </c:pt>
                <c:pt idx="1509">
                  <c:v>0.1432969696969697</c:v>
                </c:pt>
                <c:pt idx="1510">
                  <c:v>0.16210303030303025</c:v>
                </c:pt>
                <c:pt idx="1511">
                  <c:v>0.1694727272727273</c:v>
                </c:pt>
                <c:pt idx="1512">
                  <c:v>0.17912727272727277</c:v>
                </c:pt>
                <c:pt idx="1513">
                  <c:v>0.15473333333333317</c:v>
                </c:pt>
                <c:pt idx="1514">
                  <c:v>0.14558787878787871</c:v>
                </c:pt>
                <c:pt idx="1515">
                  <c:v>0.17404848484848473</c:v>
                </c:pt>
                <c:pt idx="1516">
                  <c:v>0.16693333333333343</c:v>
                </c:pt>
                <c:pt idx="1517">
                  <c:v>0.1844666666666667</c:v>
                </c:pt>
                <c:pt idx="1518">
                  <c:v>0.15981818181818186</c:v>
                </c:pt>
                <c:pt idx="1519">
                  <c:v>0.15118181818181817</c:v>
                </c:pt>
                <c:pt idx="1520">
                  <c:v>0.13746060606060603</c:v>
                </c:pt>
                <c:pt idx="1521">
                  <c:v>0.18675757575757573</c:v>
                </c:pt>
                <c:pt idx="1522">
                  <c:v>0.19717575757575742</c:v>
                </c:pt>
                <c:pt idx="1523">
                  <c:v>0.19031515151515138</c:v>
                </c:pt>
                <c:pt idx="1524">
                  <c:v>0.1577878787878787</c:v>
                </c:pt>
                <c:pt idx="1525">
                  <c:v>0.1702424242424242</c:v>
                </c:pt>
                <c:pt idx="1526">
                  <c:v>0.1417818181818182</c:v>
                </c:pt>
                <c:pt idx="1527">
                  <c:v>0.14864242424242427</c:v>
                </c:pt>
                <c:pt idx="1528">
                  <c:v>0.18752121212121198</c:v>
                </c:pt>
                <c:pt idx="1529">
                  <c:v>0.18370909090909082</c:v>
                </c:pt>
                <c:pt idx="1530">
                  <c:v>0.18116969696969693</c:v>
                </c:pt>
                <c:pt idx="1531">
                  <c:v>0.17456363636363637</c:v>
                </c:pt>
                <c:pt idx="1532">
                  <c:v>0.16261818181818188</c:v>
                </c:pt>
                <c:pt idx="1533">
                  <c:v>0.14660606060606049</c:v>
                </c:pt>
                <c:pt idx="1534">
                  <c:v>0.15423030303030305</c:v>
                </c:pt>
                <c:pt idx="1535">
                  <c:v>0.13974545454545442</c:v>
                </c:pt>
                <c:pt idx="1536">
                  <c:v>0.17278181818181809</c:v>
                </c:pt>
                <c:pt idx="1537">
                  <c:v>0.16795757575757583</c:v>
                </c:pt>
                <c:pt idx="1538">
                  <c:v>0.13924242424242433</c:v>
                </c:pt>
                <c:pt idx="1539">
                  <c:v>0.15855151515151522</c:v>
                </c:pt>
                <c:pt idx="1540">
                  <c:v>0.1506787878787878</c:v>
                </c:pt>
                <c:pt idx="1541">
                  <c:v>0.13441212121212115</c:v>
                </c:pt>
                <c:pt idx="1542">
                  <c:v>0.12933333333333336</c:v>
                </c:pt>
                <c:pt idx="1543">
                  <c:v>0.16541818181818166</c:v>
                </c:pt>
                <c:pt idx="1544">
                  <c:v>0.17329696969696975</c:v>
                </c:pt>
                <c:pt idx="1545">
                  <c:v>0.13796969696969705</c:v>
                </c:pt>
                <c:pt idx="1546">
                  <c:v>0.14483636363636349</c:v>
                </c:pt>
                <c:pt idx="1547">
                  <c:v>0.1570303030303031</c:v>
                </c:pt>
                <c:pt idx="1548">
                  <c:v>0.17736363636363642</c:v>
                </c:pt>
                <c:pt idx="1549">
                  <c:v>0.161351515151515</c:v>
                </c:pt>
                <c:pt idx="1550">
                  <c:v>0.16821212121212106</c:v>
                </c:pt>
                <c:pt idx="1551">
                  <c:v>0.14966060606060602</c:v>
                </c:pt>
                <c:pt idx="1552">
                  <c:v>0.14305454545454549</c:v>
                </c:pt>
                <c:pt idx="1553">
                  <c:v>0.15195151515151506</c:v>
                </c:pt>
                <c:pt idx="1554">
                  <c:v>0.13543636363636355</c:v>
                </c:pt>
                <c:pt idx="1555">
                  <c:v>0.14306060606060614</c:v>
                </c:pt>
                <c:pt idx="1556">
                  <c:v>0.15983030303030288</c:v>
                </c:pt>
                <c:pt idx="1557">
                  <c:v>0.13797575757575745</c:v>
                </c:pt>
                <c:pt idx="1558">
                  <c:v>0.15475151515151511</c:v>
                </c:pt>
                <c:pt idx="1559">
                  <c:v>0.16364242424242431</c:v>
                </c:pt>
                <c:pt idx="1560">
                  <c:v>0.14636363636363628</c:v>
                </c:pt>
                <c:pt idx="1561">
                  <c:v>0.13213333333333341</c:v>
                </c:pt>
                <c:pt idx="1562">
                  <c:v>0.12501818181818183</c:v>
                </c:pt>
                <c:pt idx="1563">
                  <c:v>0.15754545454545449</c:v>
                </c:pt>
                <c:pt idx="1564">
                  <c:v>0.13721818181818182</c:v>
                </c:pt>
                <c:pt idx="1565">
                  <c:v>0.13340606060606067</c:v>
                </c:pt>
                <c:pt idx="1566">
                  <c:v>0.15017575757575743</c:v>
                </c:pt>
                <c:pt idx="1567">
                  <c:v>0.14407878787878789</c:v>
                </c:pt>
                <c:pt idx="1568">
                  <c:v>0.16161212121212115</c:v>
                </c:pt>
                <c:pt idx="1569">
                  <c:v>0.17127272727272727</c:v>
                </c:pt>
                <c:pt idx="1570">
                  <c:v>0.1644121212121212</c:v>
                </c:pt>
                <c:pt idx="1571">
                  <c:v>0.15475151515151511</c:v>
                </c:pt>
                <c:pt idx="1572">
                  <c:v>0.13670909090909081</c:v>
                </c:pt>
                <c:pt idx="1573">
                  <c:v>0.13163030303030304</c:v>
                </c:pt>
                <c:pt idx="1574">
                  <c:v>0.13213939393939378</c:v>
                </c:pt>
                <c:pt idx="1575">
                  <c:v>0.13899999999999985</c:v>
                </c:pt>
                <c:pt idx="1576">
                  <c:v>0.14662424242424241</c:v>
                </c:pt>
                <c:pt idx="1577">
                  <c:v>0.15348484848484847</c:v>
                </c:pt>
                <c:pt idx="1578">
                  <c:v>0.14967272727272732</c:v>
                </c:pt>
                <c:pt idx="1579">
                  <c:v>0.14459393939393927</c:v>
                </c:pt>
                <c:pt idx="1580">
                  <c:v>0.13722424242424247</c:v>
                </c:pt>
                <c:pt idx="1581">
                  <c:v>0.14001818181818187</c:v>
                </c:pt>
                <c:pt idx="1582">
                  <c:v>0.14637575757575755</c:v>
                </c:pt>
                <c:pt idx="1583">
                  <c:v>0.15170909090909085</c:v>
                </c:pt>
                <c:pt idx="1584">
                  <c:v>0.15247272727272709</c:v>
                </c:pt>
                <c:pt idx="1585">
                  <c:v>0.13798787878787871</c:v>
                </c:pt>
                <c:pt idx="1586">
                  <c:v>0.15653939393939403</c:v>
                </c:pt>
                <c:pt idx="1587">
                  <c:v>0.1651818181818181</c:v>
                </c:pt>
                <c:pt idx="1588">
                  <c:v>0.14663030303030306</c:v>
                </c:pt>
                <c:pt idx="1589">
                  <c:v>0.1527272727272726</c:v>
                </c:pt>
                <c:pt idx="1590">
                  <c:v>0.13799393939393936</c:v>
                </c:pt>
                <c:pt idx="1591">
                  <c:v>0.11995151515151509</c:v>
                </c:pt>
                <c:pt idx="1592">
                  <c:v>0.13189696969696957</c:v>
                </c:pt>
                <c:pt idx="1593">
                  <c:v>0.12630303030303014</c:v>
                </c:pt>
                <c:pt idx="1594">
                  <c:v>0.14943030303030311</c:v>
                </c:pt>
                <c:pt idx="1595">
                  <c:v>0.16061212121212107</c:v>
                </c:pt>
                <c:pt idx="1596">
                  <c:v>0.14078787878787877</c:v>
                </c:pt>
                <c:pt idx="1597">
                  <c:v>0.14561818181818167</c:v>
                </c:pt>
                <c:pt idx="1598">
                  <c:v>0.13647272727272725</c:v>
                </c:pt>
                <c:pt idx="1599">
                  <c:v>0.15400606060606051</c:v>
                </c:pt>
                <c:pt idx="1600">
                  <c:v>0.15603636363636367</c:v>
                </c:pt>
                <c:pt idx="1601">
                  <c:v>0.12529090909090901</c:v>
                </c:pt>
                <c:pt idx="1602">
                  <c:v>0.13545454545454549</c:v>
                </c:pt>
                <c:pt idx="1603">
                  <c:v>0.13063030303030293</c:v>
                </c:pt>
                <c:pt idx="1604">
                  <c:v>0.11563636363636355</c:v>
                </c:pt>
                <c:pt idx="1605">
                  <c:v>0.14816363636363622</c:v>
                </c:pt>
                <c:pt idx="1606">
                  <c:v>0.14206060606060603</c:v>
                </c:pt>
                <c:pt idx="1607">
                  <c:v>0.15426060606060601</c:v>
                </c:pt>
                <c:pt idx="1608">
                  <c:v>0.16112121212121208</c:v>
                </c:pt>
                <c:pt idx="1609">
                  <c:v>0.1377454545454545</c:v>
                </c:pt>
                <c:pt idx="1610">
                  <c:v>0.15146666666666664</c:v>
                </c:pt>
                <c:pt idx="1611">
                  <c:v>0.13063030303030293</c:v>
                </c:pt>
                <c:pt idx="1612">
                  <c:v>0.12275151515151513</c:v>
                </c:pt>
                <c:pt idx="1613">
                  <c:v>0.14460606060606057</c:v>
                </c:pt>
                <c:pt idx="1614">
                  <c:v>0.12707272727272728</c:v>
                </c:pt>
                <c:pt idx="1615">
                  <c:v>0.14130303030303015</c:v>
                </c:pt>
                <c:pt idx="1616">
                  <c:v>0.11487878787878796</c:v>
                </c:pt>
                <c:pt idx="1617">
                  <c:v>0.1349515151515151</c:v>
                </c:pt>
                <c:pt idx="1618">
                  <c:v>0.12021212121212123</c:v>
                </c:pt>
                <c:pt idx="1619">
                  <c:v>0.14664242424242407</c:v>
                </c:pt>
                <c:pt idx="1620">
                  <c:v>0.13698787878787863</c:v>
                </c:pt>
                <c:pt idx="1621">
                  <c:v>0.13139393939393945</c:v>
                </c:pt>
                <c:pt idx="1622">
                  <c:v>0.12403030303030303</c:v>
                </c:pt>
                <c:pt idx="1623">
                  <c:v>0.11792727272727259</c:v>
                </c:pt>
                <c:pt idx="1624">
                  <c:v>0.11412121212121207</c:v>
                </c:pt>
                <c:pt idx="1625">
                  <c:v>0.1385151515151514</c:v>
                </c:pt>
                <c:pt idx="1626">
                  <c:v>0.11666060606060596</c:v>
                </c:pt>
                <c:pt idx="1627">
                  <c:v>0.12733333333333319</c:v>
                </c:pt>
                <c:pt idx="1628">
                  <c:v>0.13572121212121202</c:v>
                </c:pt>
                <c:pt idx="1629">
                  <c:v>0.14003636363636354</c:v>
                </c:pt>
                <c:pt idx="1630">
                  <c:v>0.14944242424242413</c:v>
                </c:pt>
                <c:pt idx="1631">
                  <c:v>0.27321818181818164</c:v>
                </c:pt>
                <c:pt idx="1632">
                  <c:v>0.2653333333333332</c:v>
                </c:pt>
                <c:pt idx="1633">
                  <c:v>0.26432121212121207</c:v>
                </c:pt>
                <c:pt idx="1634">
                  <c:v>0.26432121212121207</c:v>
                </c:pt>
                <c:pt idx="1635">
                  <c:v>0.25898787878787877</c:v>
                </c:pt>
                <c:pt idx="1636">
                  <c:v>0.25516969696969699</c:v>
                </c:pt>
                <c:pt idx="1637">
                  <c:v>0.25085454545454544</c:v>
                </c:pt>
                <c:pt idx="1638">
                  <c:v>0.25009090909090892</c:v>
                </c:pt>
                <c:pt idx="1639">
                  <c:v>0.24450303030303017</c:v>
                </c:pt>
                <c:pt idx="1640">
                  <c:v>0.24018181818181825</c:v>
                </c:pt>
                <c:pt idx="1641">
                  <c:v>0.23866060606060613</c:v>
                </c:pt>
                <c:pt idx="1642">
                  <c:v>0.23712727272727271</c:v>
                </c:pt>
                <c:pt idx="1643">
                  <c:v>0.23433939393939396</c:v>
                </c:pt>
                <c:pt idx="1644">
                  <c:v>0.23432727272727266</c:v>
                </c:pt>
                <c:pt idx="1645">
                  <c:v>0.23230303030303018</c:v>
                </c:pt>
                <c:pt idx="1646">
                  <c:v>0.22772727272727275</c:v>
                </c:pt>
                <c:pt idx="1647">
                  <c:v>0.22645454545454549</c:v>
                </c:pt>
                <c:pt idx="1648">
                  <c:v>0.22468484848484849</c:v>
                </c:pt>
                <c:pt idx="1649">
                  <c:v>0.22188484848484846</c:v>
                </c:pt>
                <c:pt idx="1650">
                  <c:v>0.22086666666666671</c:v>
                </c:pt>
                <c:pt idx="1651">
                  <c:v>0.22060606060606056</c:v>
                </c:pt>
                <c:pt idx="1652">
                  <c:v>0.21705454545454556</c:v>
                </c:pt>
                <c:pt idx="1653">
                  <c:v>0.21704848484848491</c:v>
                </c:pt>
                <c:pt idx="1654">
                  <c:v>0.21298787878787889</c:v>
                </c:pt>
                <c:pt idx="1655">
                  <c:v>0.21247878787878788</c:v>
                </c:pt>
                <c:pt idx="1656">
                  <c:v>0.20867272727272734</c:v>
                </c:pt>
                <c:pt idx="1657">
                  <c:v>0.2063878787878787</c:v>
                </c:pt>
                <c:pt idx="1658">
                  <c:v>0.2053636363636363</c:v>
                </c:pt>
                <c:pt idx="1659">
                  <c:v>0.20486060606060594</c:v>
                </c:pt>
                <c:pt idx="1660">
                  <c:v>0.20357575757575763</c:v>
                </c:pt>
                <c:pt idx="1661">
                  <c:v>0.20281818181818176</c:v>
                </c:pt>
                <c:pt idx="1662">
                  <c:v>0.20155151515151515</c:v>
                </c:pt>
                <c:pt idx="1663">
                  <c:v>0.2015454545454545</c:v>
                </c:pt>
                <c:pt idx="1664">
                  <c:v>0.19723030303030298</c:v>
                </c:pt>
                <c:pt idx="1665">
                  <c:v>0.19392727272727256</c:v>
                </c:pt>
                <c:pt idx="1666">
                  <c:v>0.19213939393939392</c:v>
                </c:pt>
                <c:pt idx="1667">
                  <c:v>0.19189090909090903</c:v>
                </c:pt>
                <c:pt idx="1668">
                  <c:v>0.1911393939393938</c:v>
                </c:pt>
                <c:pt idx="1669">
                  <c:v>0.18935151515151516</c:v>
                </c:pt>
                <c:pt idx="1670">
                  <c:v>0.18706666666666649</c:v>
                </c:pt>
                <c:pt idx="1671">
                  <c:v>0.18426666666666672</c:v>
                </c:pt>
                <c:pt idx="1672">
                  <c:v>0.18223636363636359</c:v>
                </c:pt>
                <c:pt idx="1673">
                  <c:v>0.18223030303030294</c:v>
                </c:pt>
                <c:pt idx="1674">
                  <c:v>0.18198787878787873</c:v>
                </c:pt>
                <c:pt idx="1675">
                  <c:v>0.18123030303030313</c:v>
                </c:pt>
                <c:pt idx="1676">
                  <c:v>0.17715757575757582</c:v>
                </c:pt>
                <c:pt idx="1677">
                  <c:v>0.17689696969696966</c:v>
                </c:pt>
                <c:pt idx="1678">
                  <c:v>0.17562424242424238</c:v>
                </c:pt>
                <c:pt idx="1679">
                  <c:v>0.17562424242424238</c:v>
                </c:pt>
                <c:pt idx="1680">
                  <c:v>0.17537575757575752</c:v>
                </c:pt>
                <c:pt idx="1681">
                  <c:v>0.1728424242424243</c:v>
                </c:pt>
                <c:pt idx="1682">
                  <c:v>0.17105454545454535</c:v>
                </c:pt>
                <c:pt idx="1683">
                  <c:v>0.1710484848484847</c:v>
                </c:pt>
                <c:pt idx="1684">
                  <c:v>0.16978181818181809</c:v>
                </c:pt>
                <c:pt idx="1685">
                  <c:v>0.16902424242424249</c:v>
                </c:pt>
                <c:pt idx="1686">
                  <c:v>0.16825454545454532</c:v>
                </c:pt>
                <c:pt idx="1687">
                  <c:v>0.16672121212121216</c:v>
                </c:pt>
                <c:pt idx="1688">
                  <c:v>0.16394545454545445</c:v>
                </c:pt>
                <c:pt idx="1689">
                  <c:v>0.1639333333333334</c:v>
                </c:pt>
                <c:pt idx="1690">
                  <c:v>0.16317575757575753</c:v>
                </c:pt>
                <c:pt idx="1691">
                  <c:v>0.16292727272727267</c:v>
                </c:pt>
                <c:pt idx="1692">
                  <c:v>0.16013333333333329</c:v>
                </c:pt>
                <c:pt idx="1693">
                  <c:v>0.15936363636363637</c:v>
                </c:pt>
                <c:pt idx="1694">
                  <c:v>0.15910303030303022</c:v>
                </c:pt>
                <c:pt idx="1695">
                  <c:v>0.1575939393939394</c:v>
                </c:pt>
                <c:pt idx="1696">
                  <c:v>0.15681212121212121</c:v>
                </c:pt>
                <c:pt idx="1697">
                  <c:v>0.15656363636363635</c:v>
                </c:pt>
                <c:pt idx="1698">
                  <c:v>0.15479393939393934</c:v>
                </c:pt>
                <c:pt idx="1699">
                  <c:v>0.1537636363636363</c:v>
                </c:pt>
                <c:pt idx="1700">
                  <c:v>0.15148484848484856</c:v>
                </c:pt>
                <c:pt idx="1701">
                  <c:v>0.15147878787878791</c:v>
                </c:pt>
                <c:pt idx="1702">
                  <c:v>0.15124242424242407</c:v>
                </c:pt>
                <c:pt idx="1703">
                  <c:v>0.15124242424242407</c:v>
                </c:pt>
                <c:pt idx="1704">
                  <c:v>0.15047272727272717</c:v>
                </c:pt>
                <c:pt idx="1705">
                  <c:v>0.1502121212121213</c:v>
                </c:pt>
                <c:pt idx="1706">
                  <c:v>0.14869090909090918</c:v>
                </c:pt>
                <c:pt idx="1707">
                  <c:v>0.14819393939393943</c:v>
                </c:pt>
                <c:pt idx="1708">
                  <c:v>0.14817575757575752</c:v>
                </c:pt>
                <c:pt idx="1709">
                  <c:v>0.14639999999999986</c:v>
                </c:pt>
                <c:pt idx="1710">
                  <c:v>0.146151515151515</c:v>
                </c:pt>
                <c:pt idx="1711">
                  <c:v>0.14334545454545458</c:v>
                </c:pt>
                <c:pt idx="1712">
                  <c:v>0.14309696969696972</c:v>
                </c:pt>
                <c:pt idx="1713">
                  <c:v>0.14209090909090899</c:v>
                </c:pt>
                <c:pt idx="1714">
                  <c:v>0.14182424242424246</c:v>
                </c:pt>
                <c:pt idx="1715">
                  <c:v>0.13979999999999995</c:v>
                </c:pt>
                <c:pt idx="1716">
                  <c:v>0.13978787878787868</c:v>
                </c:pt>
                <c:pt idx="1717">
                  <c:v>0.13929090909090894</c:v>
                </c:pt>
                <c:pt idx="1718">
                  <c:v>0.13879393939393922</c:v>
                </c:pt>
                <c:pt idx="1719">
                  <c:v>0.13801212121212103</c:v>
                </c:pt>
                <c:pt idx="1720">
                  <c:v>0.13650303030303021</c:v>
                </c:pt>
                <c:pt idx="1721">
                  <c:v>0.13623030303030303</c:v>
                </c:pt>
                <c:pt idx="1722">
                  <c:v>0.13319393939393942</c:v>
                </c:pt>
                <c:pt idx="1723">
                  <c:v>0.13293333333333326</c:v>
                </c:pt>
                <c:pt idx="1724">
                  <c:v>0.13218181818181804</c:v>
                </c:pt>
                <c:pt idx="1725">
                  <c:v>0.13191515151515151</c:v>
                </c:pt>
                <c:pt idx="1726">
                  <c:v>0.1298787878787877</c:v>
                </c:pt>
                <c:pt idx="1727">
                  <c:v>0.12911515151515146</c:v>
                </c:pt>
                <c:pt idx="1728">
                  <c:v>0.12760606060606061</c:v>
                </c:pt>
                <c:pt idx="1729">
                  <c:v>0.12734545454545446</c:v>
                </c:pt>
                <c:pt idx="1730">
                  <c:v>0.12684848484848474</c:v>
                </c:pt>
                <c:pt idx="1731">
                  <c:v>0.1263272727272727</c:v>
                </c:pt>
                <c:pt idx="1732">
                  <c:v>0.12606666666666655</c:v>
                </c:pt>
                <c:pt idx="1733">
                  <c:v>0.12430303030303021</c:v>
                </c:pt>
                <c:pt idx="1734">
                  <c:v>0.12353939393939396</c:v>
                </c:pt>
                <c:pt idx="1735">
                  <c:v>0.12200606060606053</c:v>
                </c:pt>
                <c:pt idx="1736">
                  <c:v>0.12024242424242419</c:v>
                </c:pt>
                <c:pt idx="1737">
                  <c:v>0.12022424242424226</c:v>
                </c:pt>
                <c:pt idx="1738">
                  <c:v>0.11844242424242424</c:v>
                </c:pt>
                <c:pt idx="1739">
                  <c:v>0.11820000000000003</c:v>
                </c:pt>
                <c:pt idx="1740">
                  <c:v>0.1161575757575756</c:v>
                </c:pt>
                <c:pt idx="1741">
                  <c:v>0.11515757575757578</c:v>
                </c:pt>
                <c:pt idx="1742">
                  <c:v>0.11438181818181822</c:v>
                </c:pt>
                <c:pt idx="1743">
                  <c:v>0.11413939393939401</c:v>
                </c:pt>
                <c:pt idx="1744">
                  <c:v>0.11413333333333336</c:v>
                </c:pt>
                <c:pt idx="1745">
                  <c:v>0.11361212121212105</c:v>
                </c:pt>
                <c:pt idx="1746">
                  <c:v>0.11031515151515156</c:v>
                </c:pt>
                <c:pt idx="1747">
                  <c:v>0.10980606060606055</c:v>
                </c:pt>
                <c:pt idx="1748">
                  <c:v>0.10931515151515148</c:v>
                </c:pt>
                <c:pt idx="1749">
                  <c:v>0.10930303030303018</c:v>
                </c:pt>
                <c:pt idx="1750">
                  <c:v>0.10880000000000008</c:v>
                </c:pt>
                <c:pt idx="1751">
                  <c:v>0.10776969696969703</c:v>
                </c:pt>
                <c:pt idx="1752">
                  <c:v>0.10625454545454528</c:v>
                </c:pt>
                <c:pt idx="1753">
                  <c:v>0.10600606060606069</c:v>
                </c:pt>
                <c:pt idx="1754">
                  <c:v>0.10523636363636352</c:v>
                </c:pt>
                <c:pt idx="1755">
                  <c:v>0.10446666666666662</c:v>
                </c:pt>
                <c:pt idx="1756">
                  <c:v>0.1032</c:v>
                </c:pt>
                <c:pt idx="1757">
                  <c:v>0.10192727272727273</c:v>
                </c:pt>
                <c:pt idx="1758">
                  <c:v>0.10143636363636366</c:v>
                </c:pt>
                <c:pt idx="1759">
                  <c:v>0.10066666666666649</c:v>
                </c:pt>
                <c:pt idx="1760">
                  <c:v>0.10041212121212124</c:v>
                </c:pt>
                <c:pt idx="1761">
                  <c:v>0.10039999999999996</c:v>
                </c:pt>
                <c:pt idx="1762">
                  <c:v>9.8121212121211956E-2</c:v>
                </c:pt>
                <c:pt idx="1763">
                  <c:v>9.5824242424242284E-2</c:v>
                </c:pt>
                <c:pt idx="1764">
                  <c:v>9.558181818181806E-2</c:v>
                </c:pt>
                <c:pt idx="1765">
                  <c:v>9.4812121212121167E-2</c:v>
                </c:pt>
                <c:pt idx="1766">
                  <c:v>9.4569696969696943E-2</c:v>
                </c:pt>
                <c:pt idx="1767">
                  <c:v>9.455757575757566E-2</c:v>
                </c:pt>
                <c:pt idx="1768">
                  <c:v>9.3812121212121069E-2</c:v>
                </c:pt>
                <c:pt idx="1769">
                  <c:v>9.2012121212121128E-2</c:v>
                </c:pt>
                <c:pt idx="1770">
                  <c:v>9.1515151515151397E-2</c:v>
                </c:pt>
                <c:pt idx="1771">
                  <c:v>8.9484848484848528E-2</c:v>
                </c:pt>
                <c:pt idx="1772">
                  <c:v>8.9224242424242373E-2</c:v>
                </c:pt>
                <c:pt idx="1773">
                  <c:v>8.8981818181818162E-2</c:v>
                </c:pt>
                <c:pt idx="1774">
                  <c:v>8.7969696969697045E-2</c:v>
                </c:pt>
                <c:pt idx="1775">
                  <c:v>8.668484848484849E-2</c:v>
                </c:pt>
                <c:pt idx="1776">
                  <c:v>8.5412121212121217E-2</c:v>
                </c:pt>
                <c:pt idx="1777">
                  <c:v>8.4660606060605992E-2</c:v>
                </c:pt>
                <c:pt idx="1778">
                  <c:v>8.3636363636363578E-2</c:v>
                </c:pt>
                <c:pt idx="1779">
                  <c:v>8.2884848484848353E-2</c:v>
                </c:pt>
                <c:pt idx="1780">
                  <c:v>8.1854545454545305E-2</c:v>
                </c:pt>
                <c:pt idx="1781">
                  <c:v>8.0084848484848314E-2</c:v>
                </c:pt>
                <c:pt idx="1782">
                  <c:v>7.8551515151515164E-2</c:v>
                </c:pt>
                <c:pt idx="1783">
                  <c:v>7.8048484848484784E-2</c:v>
                </c:pt>
                <c:pt idx="1784">
                  <c:v>7.7806060606060573E-2</c:v>
                </c:pt>
                <c:pt idx="1785">
                  <c:v>7.5509090909090901E-2</c:v>
                </c:pt>
                <c:pt idx="1786">
                  <c:v>7.5496969696969604E-2</c:v>
                </c:pt>
                <c:pt idx="1787">
                  <c:v>7.4248484848484925E-2</c:v>
                </c:pt>
                <c:pt idx="1788">
                  <c:v>7.3987878787878769E-2</c:v>
                </c:pt>
                <c:pt idx="1789">
                  <c:v>7.1690909090909097E-2</c:v>
                </c:pt>
                <c:pt idx="1790">
                  <c:v>7.1684848484848449E-2</c:v>
                </c:pt>
                <c:pt idx="1791">
                  <c:v>7.0430303030302857E-2</c:v>
                </c:pt>
                <c:pt idx="1792">
                  <c:v>6.8642424242424199E-2</c:v>
                </c:pt>
                <c:pt idx="1793">
                  <c:v>6.839393939393934E-2</c:v>
                </c:pt>
                <c:pt idx="1794">
                  <c:v>6.6369696969696843E-2</c:v>
                </c:pt>
                <c:pt idx="1795">
                  <c:v>6.5351515151515077E-2</c:v>
                </c:pt>
                <c:pt idx="1796">
                  <c:v>6.3563636363636419E-2</c:v>
                </c:pt>
                <c:pt idx="1797">
                  <c:v>6.1024242424242259E-2</c:v>
                </c:pt>
                <c:pt idx="1798">
                  <c:v>6.07757575757574E-2</c:v>
                </c:pt>
                <c:pt idx="1799">
                  <c:v>5.9751515151514993E-2</c:v>
                </c:pt>
                <c:pt idx="1800">
                  <c:v>5.7721212121212118E-2</c:v>
                </c:pt>
                <c:pt idx="1801">
                  <c:v>5.5951515151515127E-2</c:v>
                </c:pt>
                <c:pt idx="1802">
                  <c:v>5.5945454545454486E-2</c:v>
                </c:pt>
                <c:pt idx="1803">
                  <c:v>5.2139393939393971E-2</c:v>
                </c:pt>
                <c:pt idx="1804">
                  <c:v>5.1115151515151565E-2</c:v>
                </c:pt>
                <c:pt idx="1805">
                  <c:v>5.0357575757575691E-2</c:v>
                </c:pt>
                <c:pt idx="1806">
                  <c:v>4.8327272727272545E-2</c:v>
                </c:pt>
                <c:pt idx="1807">
                  <c:v>4.6539393939393887E-2</c:v>
                </c:pt>
                <c:pt idx="1808">
                  <c:v>4.3496969696969631E-2</c:v>
                </c:pt>
                <c:pt idx="1809">
                  <c:v>4.3242424242424124E-2</c:v>
                </c:pt>
                <c:pt idx="1810">
                  <c:v>4.2472727272727225E-2</c:v>
                </c:pt>
              </c:numCache>
            </c:numRef>
          </c:yVal>
          <c:smooth val="0"/>
          <c:extLst>
            <c:ext xmlns:c16="http://schemas.microsoft.com/office/drawing/2014/chart" uri="{C3380CC4-5D6E-409C-BE32-E72D297353CC}">
              <c16:uniqueId val="{00000000-D4B6-4962-9C01-61C6FEC961F4}"/>
            </c:ext>
          </c:extLst>
        </c:ser>
        <c:dLbls>
          <c:showLegendKey val="0"/>
          <c:showVal val="0"/>
          <c:showCatName val="0"/>
          <c:showSerName val="0"/>
          <c:showPercent val="0"/>
          <c:showBubbleSize val="0"/>
        </c:dLbls>
        <c:axId val="929665208"/>
        <c:axId val="929658976"/>
      </c:scatterChart>
      <c:valAx>
        <c:axId val="929665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58976"/>
        <c:crosses val="autoZero"/>
        <c:crossBetween val="midCat"/>
      </c:valAx>
      <c:valAx>
        <c:axId val="92965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65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C91A-4076-A271-991BA85F6446}"/>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C91A-4076-A271-991BA85F6446}"/>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C91A-4076-A271-991BA85F6446}"/>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C91A-4076-A271-991BA85F6446}"/>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C91A-4076-A271-991BA85F6446}"/>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C91A-4076-A271-991BA85F6446}"/>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C91A-4076-A271-991BA85F6446}"/>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C91A-4076-A271-991BA85F6446}"/>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C91A-4076-A271-991BA85F6446}"/>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C91A-4076-A271-991BA85F6446}"/>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C91A-4076-A271-991BA85F6446}"/>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C91A-4076-A271-991BA85F6446}"/>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C91A-4076-A271-991BA85F6446}"/>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C91A-4076-A271-991BA85F6446}"/>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C91A-4076-A271-991BA85F6446}"/>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C91A-4076-A271-991BA85F6446}"/>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C91A-4076-A271-991BA85F6446}"/>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C91A-4076-A271-991BA85F6446}"/>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C91A-4076-A271-991BA85F6446}"/>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C91A-4076-A271-991BA85F6446}"/>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C91A-4076-A271-991BA85F6446}"/>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C91A-4076-A271-991BA85F6446}"/>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C91A-4076-A271-991BA85F6446}"/>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C91A-4076-A271-991BA85F6446}"/>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C91A-4076-A271-991BA85F6446}"/>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C91A-4076-A271-991BA85F6446}"/>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C91A-4076-A271-991BA85F6446}"/>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C91A-4076-A271-991BA85F6446}"/>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C91A-4076-A271-991BA85F6446}"/>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C91A-4076-A271-991BA85F6446}"/>
            </c:ext>
          </c:extLst>
        </c:ser>
        <c:ser>
          <c:idx val="30"/>
          <c:order val="30"/>
          <c:spPr>
            <a:ln w="19050">
              <a:noFill/>
            </a:ln>
          </c:spPr>
          <c:marker>
            <c:symbol val="circle"/>
            <c:size val="9"/>
            <c:spPr>
              <a:solidFill>
                <a:schemeClr val="tx1"/>
              </a:solidFill>
              <a:ln>
                <a:noFill/>
              </a:ln>
            </c:spPr>
          </c:marker>
          <c:xVal>
            <c:numRef>
              <c:f>'5) Chert_Tern'!$L$13:$L$65</c:f>
              <c:numCache>
                <c:formatCode>0.00</c:formatCode>
                <c:ptCount val="53"/>
                <c:pt idx="0">
                  <c:v>8</c:v>
                </c:pt>
                <c:pt idx="1">
                  <c:v>6</c:v>
                </c:pt>
                <c:pt idx="2">
                  <c:v>11.5</c:v>
                </c:pt>
                <c:pt idx="3">
                  <c:v>0.50505050505050508</c:v>
                </c:pt>
                <c:pt idx="4">
                  <c:v>20.202020202020204</c:v>
                </c:pt>
                <c:pt idx="5">
                  <c:v>8.5326086956521738</c:v>
                </c:pt>
                <c:pt idx="6">
                  <c:v>1.5290519877675841</c:v>
                </c:pt>
                <c:pt idx="7">
                  <c:v>7.5</c:v>
                </c:pt>
                <c:pt idx="8">
                  <c:v>6.5</c:v>
                </c:pt>
                <c:pt idx="9">
                  <c:v>4.5454545454545459</c:v>
                </c:pt>
                <c:pt idx="10">
                  <c:v>4.5454545454545459</c:v>
                </c:pt>
                <c:pt idx="11">
                  <c:v>6.5</c:v>
                </c:pt>
                <c:pt idx="12">
                  <c:v>5.9405940594059405</c:v>
                </c:pt>
                <c:pt idx="13">
                  <c:v>4</c:v>
                </c:pt>
                <c:pt idx="14">
                  <c:v>5.5</c:v>
                </c:pt>
                <c:pt idx="15">
                  <c:v>6.5</c:v>
                </c:pt>
                <c:pt idx="16">
                  <c:v>5</c:v>
                </c:pt>
                <c:pt idx="17">
                  <c:v>8</c:v>
                </c:pt>
                <c:pt idx="18">
                  <c:v>8.5</c:v>
                </c:pt>
                <c:pt idx="19">
                  <c:v>6</c:v>
                </c:pt>
                <c:pt idx="20">
                  <c:v>1.5</c:v>
                </c:pt>
                <c:pt idx="21">
                  <c:v>2.5252525252525251</c:v>
                </c:pt>
                <c:pt idx="22">
                  <c:v>5.3053053053053052</c:v>
                </c:pt>
                <c:pt idx="23">
                  <c:v>1.8999999999999995</c:v>
                </c:pt>
                <c:pt idx="24">
                  <c:v>3.3099297893681046</c:v>
                </c:pt>
                <c:pt idx="25">
                  <c:v>3.9078156312625243</c:v>
                </c:pt>
                <c:pt idx="26">
                  <c:v>8.1162324649298601</c:v>
                </c:pt>
                <c:pt idx="27">
                  <c:v>5.044955044955044</c:v>
                </c:pt>
                <c:pt idx="28">
                  <c:v>4.4510385756676563</c:v>
                </c:pt>
                <c:pt idx="29">
                  <c:v>7</c:v>
                </c:pt>
                <c:pt idx="30">
                  <c:v>4.45</c:v>
                </c:pt>
                <c:pt idx="31">
                  <c:v>3</c:v>
                </c:pt>
                <c:pt idx="32">
                  <c:v>6.5</c:v>
                </c:pt>
                <c:pt idx="33">
                  <c:v>1.75</c:v>
                </c:pt>
                <c:pt idx="34">
                  <c:v>4.75</c:v>
                </c:pt>
                <c:pt idx="35">
                  <c:v>11.15</c:v>
                </c:pt>
                <c:pt idx="36">
                  <c:v>12.2</c:v>
                </c:pt>
                <c:pt idx="37">
                  <c:v>0.65065065065065064</c:v>
                </c:pt>
                <c:pt idx="38">
                  <c:v>1.0499999999999998</c:v>
                </c:pt>
                <c:pt idx="39">
                  <c:v>0.99999999999999989</c:v>
                </c:pt>
                <c:pt idx="40">
                  <c:v>3.1999999999999993</c:v>
                </c:pt>
                <c:pt idx="41">
                  <c:v>0.75075075075075071</c:v>
                </c:pt>
                <c:pt idx="42">
                  <c:v>0.80080080080080085</c:v>
                </c:pt>
                <c:pt idx="43">
                  <c:v>0.75000000000000011</c:v>
                </c:pt>
                <c:pt idx="44">
                  <c:v>15.95</c:v>
                </c:pt>
                <c:pt idx="45">
                  <c:v>16</c:v>
                </c:pt>
                <c:pt idx="46">
                  <c:v>19</c:v>
                </c:pt>
                <c:pt idx="47">
                  <c:v>17.5</c:v>
                </c:pt>
                <c:pt idx="48">
                  <c:v>22.824999999999999</c:v>
                </c:pt>
                <c:pt idx="49">
                  <c:v>24.049999999999997</c:v>
                </c:pt>
                <c:pt idx="50">
                  <c:v>25.2</c:v>
                </c:pt>
                <c:pt idx="51">
                  <c:v>30.05</c:v>
                </c:pt>
                <c:pt idx="52">
                  <c:v>31.1</c:v>
                </c:pt>
              </c:numCache>
            </c:numRef>
          </c:xVal>
          <c:yVal>
            <c:numRef>
              <c:f>'5) Chert_Tern'!$M$13:$M$65</c:f>
              <c:numCache>
                <c:formatCode>0.00</c:formatCode>
                <c:ptCount val="53"/>
                <c:pt idx="0">
                  <c:v>6.9282032302755088</c:v>
                </c:pt>
                <c:pt idx="1">
                  <c:v>3.4641016151377544</c:v>
                </c:pt>
                <c:pt idx="2">
                  <c:v>4.3301270189221928</c:v>
                </c:pt>
                <c:pt idx="3">
                  <c:v>0.87477313513579658</c:v>
                </c:pt>
                <c:pt idx="4">
                  <c:v>6.9981850810863726</c:v>
                </c:pt>
                <c:pt idx="5">
                  <c:v>14.402378997719469</c:v>
                </c:pt>
                <c:pt idx="6">
                  <c:v>2.6483957302276409</c:v>
                </c:pt>
                <c:pt idx="7">
                  <c:v>12.990381056766578</c:v>
                </c:pt>
                <c:pt idx="8">
                  <c:v>11.258330249197702</c:v>
                </c:pt>
                <c:pt idx="9">
                  <c:v>7.8729582162221696</c:v>
                </c:pt>
                <c:pt idx="10">
                  <c:v>7.8729582162221696</c:v>
                </c:pt>
                <c:pt idx="11">
                  <c:v>11.258330249197702</c:v>
                </c:pt>
                <c:pt idx="12">
                  <c:v>3.4298035793443113</c:v>
                </c:pt>
                <c:pt idx="13">
                  <c:v>6.9282032302755088</c:v>
                </c:pt>
                <c:pt idx="14">
                  <c:v>9.5262794416288248</c:v>
                </c:pt>
                <c:pt idx="15">
                  <c:v>11.258330249197702</c:v>
                </c:pt>
                <c:pt idx="16">
                  <c:v>8.6602540378443855</c:v>
                </c:pt>
                <c:pt idx="17">
                  <c:v>3.4641016151377544</c:v>
                </c:pt>
                <c:pt idx="18">
                  <c:v>6.0621778264910704</c:v>
                </c:pt>
                <c:pt idx="19">
                  <c:v>10.392304845413264</c:v>
                </c:pt>
                <c:pt idx="20">
                  <c:v>2.598076211353316</c:v>
                </c:pt>
                <c:pt idx="21">
                  <c:v>4.3738656756789824</c:v>
                </c:pt>
                <c:pt idx="22">
                  <c:v>0.69351383686441526</c:v>
                </c:pt>
                <c:pt idx="23">
                  <c:v>0.34641016151377535</c:v>
                </c:pt>
                <c:pt idx="24">
                  <c:v>4.8643352669938382</c:v>
                </c:pt>
                <c:pt idx="25">
                  <c:v>2.6032827769071294</c:v>
                </c:pt>
                <c:pt idx="26">
                  <c:v>2.7768349620342723</c:v>
                </c:pt>
                <c:pt idx="27">
                  <c:v>7.5268941188058083</c:v>
                </c:pt>
                <c:pt idx="28">
                  <c:v>1.7132055465567531</c:v>
                </c:pt>
                <c:pt idx="29">
                  <c:v>1.0392304845413263</c:v>
                </c:pt>
                <c:pt idx="30">
                  <c:v>1.1258330249197701</c:v>
                </c:pt>
                <c:pt idx="31">
                  <c:v>5.196152422706632</c:v>
                </c:pt>
                <c:pt idx="32">
                  <c:v>3.4641016151377544</c:v>
                </c:pt>
                <c:pt idx="33">
                  <c:v>3.0310889132455352</c:v>
                </c:pt>
                <c:pt idx="34">
                  <c:v>7.3612159321677284</c:v>
                </c:pt>
                <c:pt idx="35">
                  <c:v>3.0310889132455352</c:v>
                </c:pt>
                <c:pt idx="36">
                  <c:v>2.598076211353316</c:v>
                </c:pt>
                <c:pt idx="37">
                  <c:v>8.6689229608051907E-2</c:v>
                </c:pt>
                <c:pt idx="38">
                  <c:v>0.60621778264910697</c:v>
                </c:pt>
                <c:pt idx="39">
                  <c:v>0.17320508075688773</c:v>
                </c:pt>
                <c:pt idx="40">
                  <c:v>0.17320508075688767</c:v>
                </c:pt>
                <c:pt idx="41">
                  <c:v>0.26006768882415571</c:v>
                </c:pt>
                <c:pt idx="42">
                  <c:v>0.52013537764831153</c:v>
                </c:pt>
                <c:pt idx="43">
                  <c:v>0.25980762113533162</c:v>
                </c:pt>
                <c:pt idx="44">
                  <c:v>0.4330127018922193</c:v>
                </c:pt>
                <c:pt idx="45">
                  <c:v>1.2124355652982139</c:v>
                </c:pt>
                <c:pt idx="46">
                  <c:v>0.34641016151377546</c:v>
                </c:pt>
                <c:pt idx="47">
                  <c:v>4.3301270189221928</c:v>
                </c:pt>
                <c:pt idx="48">
                  <c:v>3.6806079660838642</c:v>
                </c:pt>
                <c:pt idx="49">
                  <c:v>1.1258330249197701</c:v>
                </c:pt>
                <c:pt idx="50">
                  <c:v>0.69282032302755092</c:v>
                </c:pt>
                <c:pt idx="51">
                  <c:v>0.77942286340599476</c:v>
                </c:pt>
                <c:pt idx="52">
                  <c:v>1.9052558883257651</c:v>
                </c:pt>
              </c:numCache>
            </c:numRef>
          </c:yVal>
          <c:smooth val="0"/>
          <c:extLst>
            <c:ext xmlns:c16="http://schemas.microsoft.com/office/drawing/2014/chart" uri="{C3380CC4-5D6E-409C-BE32-E72D297353CC}">
              <c16:uniqueId val="{0000003C-C91A-4076-A271-991BA85F6446}"/>
            </c:ext>
          </c:extLst>
        </c:ser>
        <c:ser>
          <c:idx val="31"/>
          <c:order val="31"/>
          <c:spPr>
            <a:ln w="19050">
              <a:noFill/>
            </a:ln>
          </c:spPr>
          <c:marker>
            <c:symbol val="plus"/>
            <c:size val="5"/>
            <c:spPr>
              <a:ln>
                <a:solidFill>
                  <a:schemeClr val="tx1"/>
                </a:solidFill>
              </a:ln>
            </c:spPr>
          </c:marker>
          <c:dLbls>
            <c:dLbl>
              <c:idx val="0"/>
              <c:layout>
                <c:manualLayout>
                  <c:x val="-7.3928258967642191E-4"/>
                  <c:y val="1.4989792942548849E-3"/>
                </c:manualLayout>
              </c:layout>
              <c:tx>
                <c:rich>
                  <a:bodyPr/>
                  <a:lstStyle/>
                  <a:p>
                    <a:fld id="{71286DE2-7910-43A4-9B29-580FAF42634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C91A-4076-A271-991BA85F6446}"/>
                </c:ext>
              </c:extLst>
            </c:dLbl>
            <c:dLbl>
              <c:idx val="1"/>
              <c:layout>
                <c:manualLayout>
                  <c:x val="-0.1028898202240849"/>
                  <c:y val="6.1286089238845147E-3"/>
                </c:manualLayout>
              </c:layout>
              <c:tx>
                <c:rich>
                  <a:bodyPr/>
                  <a:lstStyle/>
                  <a:p>
                    <a:fld id="{ACE6227B-1823-41D3-AADD-066DD0236D1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C91A-4076-A271-991BA85F6446}"/>
                </c:ext>
              </c:extLst>
            </c:dLbl>
            <c:dLbl>
              <c:idx val="2"/>
              <c:tx>
                <c:rich>
                  <a:bodyPr/>
                  <a:lstStyle/>
                  <a:p>
                    <a:fld id="{A41EE82E-5F72-4352-8D4D-8E2C917FBD4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C91A-4076-A271-991BA85F6446}"/>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'5) Chert_Tern'!$AA$35:$AA$37</c:f>
              <c:numCache>
                <c:formatCode>General</c:formatCode>
                <c:ptCount val="3"/>
                <c:pt idx="0">
                  <c:v>75</c:v>
                </c:pt>
                <c:pt idx="1">
                  <c:v>25</c:v>
                </c:pt>
                <c:pt idx="2">
                  <c:v>50</c:v>
                </c:pt>
              </c:numCache>
            </c:numRef>
          </c:xVal>
          <c:yVal>
            <c:numRef>
              <c:f>'5) Chert_Tern'!$AB$35:$AB$37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'5) Chert_Tern'!$AC$35:$AC$37</c15:f>
                <c15:dlblRangeCache>
                  <c:ptCount val="3"/>
                  <c:pt idx="0">
                    <c:v>50%</c:v>
                  </c:pt>
                  <c:pt idx="1">
                    <c:v>50%</c:v>
                  </c:pt>
                  <c:pt idx="2">
                    <c:v>50%</c:v>
                  </c:pt>
                </c15:dlblRangeCache>
              </c15:datalabelsRange>
            </c:ext>
            <c:ext xmlns:c16="http://schemas.microsoft.com/office/drawing/2014/chart" uri="{C3380CC4-5D6E-409C-BE32-E72D297353CC}">
              <c16:uniqueId val="{0000003D-C91A-4076-A271-991BA85F6446}"/>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E053-410D-8431-65A0C96FAAB0}"/>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E053-410D-8431-65A0C96FAAB0}"/>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E053-410D-8431-65A0C96FAAB0}"/>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E053-410D-8431-65A0C96FAAB0}"/>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E053-410D-8431-65A0C96FAAB0}"/>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E053-410D-8431-65A0C96FAAB0}"/>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E053-410D-8431-65A0C96FAAB0}"/>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E053-410D-8431-65A0C96FAAB0}"/>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E053-410D-8431-65A0C96FAAB0}"/>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E053-410D-8431-65A0C96FAAB0}"/>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E053-410D-8431-65A0C96FAAB0}"/>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E053-410D-8431-65A0C96FAAB0}"/>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E053-410D-8431-65A0C96FAAB0}"/>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E053-410D-8431-65A0C96FAAB0}"/>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E053-410D-8431-65A0C96FAAB0}"/>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E053-410D-8431-65A0C96FAAB0}"/>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E053-410D-8431-65A0C96FAAB0}"/>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E053-410D-8431-65A0C96FAAB0}"/>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E053-410D-8431-65A0C96FAAB0}"/>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E053-410D-8431-65A0C96FAAB0}"/>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E053-410D-8431-65A0C96FAAB0}"/>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E053-410D-8431-65A0C96FAAB0}"/>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E053-410D-8431-65A0C96FAAB0}"/>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E053-410D-8431-65A0C96FAAB0}"/>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E053-410D-8431-65A0C96FAAB0}"/>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E053-410D-8431-65A0C96FAAB0}"/>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E053-410D-8431-65A0C96FAAB0}"/>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E053-410D-8431-65A0C96FAAB0}"/>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E053-410D-8431-65A0C96FAAB0}"/>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E053-410D-8431-65A0C96FAAB0}"/>
            </c:ext>
          </c:extLst>
        </c:ser>
        <c:ser>
          <c:idx val="30"/>
          <c:order val="30"/>
          <c:tx>
            <c:v>Example data</c:v>
          </c:tx>
          <c:spPr>
            <a:ln w="19050">
              <a:noFill/>
            </a:ln>
          </c:spPr>
          <c:marker>
            <c:symbol val="circle"/>
            <c:size val="9"/>
            <c:spPr>
              <a:solidFill>
                <a:schemeClr val="tx1"/>
              </a:solidFill>
              <a:ln>
                <a:noFill/>
              </a:ln>
            </c:spPr>
          </c:marker>
          <c:xVal>
            <c:numRef>
              <c:f>'6) Dolo_Tern'!$L$13:$L$56</c:f>
              <c:numCache>
                <c:formatCode>0.00</c:formatCode>
                <c:ptCount val="44"/>
                <c:pt idx="0">
                  <c:v>92.574257425742573</c:v>
                </c:pt>
                <c:pt idx="1">
                  <c:v>85.412474849094551</c:v>
                </c:pt>
                <c:pt idx="2">
                  <c:v>95</c:v>
                </c:pt>
                <c:pt idx="3">
                  <c:v>98.5</c:v>
                </c:pt>
                <c:pt idx="4">
                  <c:v>89.205155746509135</c:v>
                </c:pt>
                <c:pt idx="5">
                  <c:v>94.949494949494948</c:v>
                </c:pt>
                <c:pt idx="6">
                  <c:v>97.5</c:v>
                </c:pt>
                <c:pt idx="7">
                  <c:v>85.447080291970806</c:v>
                </c:pt>
                <c:pt idx="8">
                  <c:v>95.5</c:v>
                </c:pt>
                <c:pt idx="9">
                  <c:v>97.448979591836732</c:v>
                </c:pt>
                <c:pt idx="10">
                  <c:v>83.315565031982928</c:v>
                </c:pt>
                <c:pt idx="11">
                  <c:v>97.474747474747474</c:v>
                </c:pt>
                <c:pt idx="12">
                  <c:v>97.448979591836732</c:v>
                </c:pt>
                <c:pt idx="13">
                  <c:v>91.919191919191917</c:v>
                </c:pt>
                <c:pt idx="14">
                  <c:v>94.059405940594047</c:v>
                </c:pt>
                <c:pt idx="15">
                  <c:v>82.828282828282823</c:v>
                </c:pt>
                <c:pt idx="16">
                  <c:v>97.127016129032242</c:v>
                </c:pt>
                <c:pt idx="17">
                  <c:v>94.12955465587045</c:v>
                </c:pt>
                <c:pt idx="18">
                  <c:v>84.5</c:v>
                </c:pt>
                <c:pt idx="19">
                  <c:v>92.246835443037952</c:v>
                </c:pt>
                <c:pt idx="20">
                  <c:v>88.438438438438439</c:v>
                </c:pt>
                <c:pt idx="21">
                  <c:v>92</c:v>
                </c:pt>
                <c:pt idx="22">
                  <c:v>87.634408602150529</c:v>
                </c:pt>
                <c:pt idx="23">
                  <c:v>97.389558232931705</c:v>
                </c:pt>
                <c:pt idx="24">
                  <c:v>96.875</c:v>
                </c:pt>
                <c:pt idx="25">
                  <c:v>94.270833333333329</c:v>
                </c:pt>
                <c:pt idx="26">
                  <c:v>97.792607802874741</c:v>
                </c:pt>
                <c:pt idx="27">
                  <c:v>81.720430107526866</c:v>
                </c:pt>
                <c:pt idx="28">
                  <c:v>82.21202854230377</c:v>
                </c:pt>
                <c:pt idx="29">
                  <c:v>89</c:v>
                </c:pt>
                <c:pt idx="30">
                  <c:v>90.099009900990097</c:v>
                </c:pt>
                <c:pt idx="31">
                  <c:v>87.244897959183675</c:v>
                </c:pt>
                <c:pt idx="32">
                  <c:v>84.05</c:v>
                </c:pt>
                <c:pt idx="33">
                  <c:v>84</c:v>
                </c:pt>
                <c:pt idx="34">
                  <c:v>86.1</c:v>
                </c:pt>
                <c:pt idx="35">
                  <c:v>86.399999999999991</c:v>
                </c:pt>
                <c:pt idx="36">
                  <c:v>88.8</c:v>
                </c:pt>
                <c:pt idx="37">
                  <c:v>92</c:v>
                </c:pt>
                <c:pt idx="38">
                  <c:v>94.7</c:v>
                </c:pt>
                <c:pt idx="39">
                  <c:v>95.8</c:v>
                </c:pt>
                <c:pt idx="40">
                  <c:v>96</c:v>
                </c:pt>
                <c:pt idx="41">
                  <c:v>96.5</c:v>
                </c:pt>
                <c:pt idx="42">
                  <c:v>97.5</c:v>
                </c:pt>
                <c:pt idx="43">
                  <c:v>98.5</c:v>
                </c:pt>
              </c:numCache>
            </c:numRef>
          </c:xVal>
          <c:yVal>
            <c:numRef>
              <c:f>'6) Dolo_Tern'!$M$13:$M$56</c:f>
              <c:numCache>
                <c:formatCode>0.00</c:formatCode>
                <c:ptCount val="44"/>
                <c:pt idx="0">
                  <c:v>0.85745089483607784</c:v>
                </c:pt>
                <c:pt idx="1">
                  <c:v>1.2197540898372372</c:v>
                </c:pt>
                <c:pt idx="2">
                  <c:v>5.196152422706632</c:v>
                </c:pt>
                <c:pt idx="3">
                  <c:v>0.8660254037844386</c:v>
                </c:pt>
                <c:pt idx="4">
                  <c:v>6.6044901899779962</c:v>
                </c:pt>
                <c:pt idx="5">
                  <c:v>3.4990925405431863</c:v>
                </c:pt>
                <c:pt idx="6">
                  <c:v>0.8660254037844386</c:v>
                </c:pt>
                <c:pt idx="7">
                  <c:v>1.5013214116701032</c:v>
                </c:pt>
                <c:pt idx="8">
                  <c:v>7.7942286340599471</c:v>
                </c:pt>
                <c:pt idx="9">
                  <c:v>2.651098174850322</c:v>
                </c:pt>
                <c:pt idx="10">
                  <c:v>6.0012421370989877</c:v>
                </c:pt>
                <c:pt idx="11">
                  <c:v>0.87477313513579658</c:v>
                </c:pt>
                <c:pt idx="12">
                  <c:v>4.4184969580838702</c:v>
                </c:pt>
                <c:pt idx="13">
                  <c:v>6.9981850810863726</c:v>
                </c:pt>
                <c:pt idx="14">
                  <c:v>3.4298035793443113</c:v>
                </c:pt>
                <c:pt idx="15">
                  <c:v>0</c:v>
                </c:pt>
                <c:pt idx="16">
                  <c:v>1.6587180112806783</c:v>
                </c:pt>
                <c:pt idx="17">
                  <c:v>2.2790142204853647</c:v>
                </c:pt>
                <c:pt idx="18">
                  <c:v>7.7942286340599471</c:v>
                </c:pt>
                <c:pt idx="19">
                  <c:v>5.3898205509790991</c:v>
                </c:pt>
                <c:pt idx="20">
                  <c:v>18.984941284163366</c:v>
                </c:pt>
                <c:pt idx="21">
                  <c:v>6.9282032302755088</c:v>
                </c:pt>
                <c:pt idx="22">
                  <c:v>14.154393696261788</c:v>
                </c:pt>
                <c:pt idx="23">
                  <c:v>1.2173047844359577</c:v>
                </c:pt>
                <c:pt idx="24">
                  <c:v>3.6084391824351609</c:v>
                </c:pt>
                <c:pt idx="25">
                  <c:v>6.3147685692615321</c:v>
                </c:pt>
                <c:pt idx="26">
                  <c:v>1.3337146875530368</c:v>
                </c:pt>
                <c:pt idx="27">
                  <c:v>5.5872606695770228</c:v>
                </c:pt>
                <c:pt idx="28">
                  <c:v>8.3865864790541966</c:v>
                </c:pt>
                <c:pt idx="29">
                  <c:v>3.4641016151377544</c:v>
                </c:pt>
                <c:pt idx="30">
                  <c:v>10.289410738032934</c:v>
                </c:pt>
                <c:pt idx="31">
                  <c:v>6.1858957413174185</c:v>
                </c:pt>
                <c:pt idx="32">
                  <c:v>10.825317547305483</c:v>
                </c:pt>
                <c:pt idx="33">
                  <c:v>10.392304845413264</c:v>
                </c:pt>
                <c:pt idx="34">
                  <c:v>7.1014083110323956</c:v>
                </c:pt>
                <c:pt idx="35">
                  <c:v>7.4478184725461718</c:v>
                </c:pt>
                <c:pt idx="36">
                  <c:v>3.117691453623979</c:v>
                </c:pt>
                <c:pt idx="37">
                  <c:v>10.392304845413264</c:v>
                </c:pt>
                <c:pt idx="38">
                  <c:v>6.7549981495186211</c:v>
                </c:pt>
                <c:pt idx="39">
                  <c:v>5.5425625842204074</c:v>
                </c:pt>
                <c:pt idx="40">
                  <c:v>0.8660254037844386</c:v>
                </c:pt>
                <c:pt idx="41">
                  <c:v>0</c:v>
                </c:pt>
                <c:pt idx="42">
                  <c:v>0</c:v>
                </c:pt>
                <c:pt idx="43">
                  <c:v>0</c:v>
                </c:pt>
              </c:numCache>
            </c:numRef>
          </c:yVal>
          <c:smooth val="0"/>
          <c:extLst>
            <c:ext xmlns:c16="http://schemas.microsoft.com/office/drawing/2014/chart" uri="{C3380CC4-5D6E-409C-BE32-E72D297353CC}">
              <c16:uniqueId val="{0000003C-E053-410D-8431-65A0C96FAAB0}"/>
            </c:ext>
          </c:extLst>
        </c:ser>
        <c:ser>
          <c:idx val="31"/>
          <c:order val="31"/>
          <c:spPr>
            <a:ln w="19050">
              <a:noFill/>
            </a:ln>
          </c:spPr>
          <c:marker>
            <c:symbol val="plus"/>
            <c:size val="5"/>
            <c:spPr>
              <a:ln>
                <a:solidFill>
                  <a:schemeClr val="tx1"/>
                </a:solidFill>
              </a:ln>
            </c:spPr>
          </c:marker>
          <c:dLbls>
            <c:dLbl>
              <c:idx val="0"/>
              <c:layout>
                <c:manualLayout>
                  <c:x val="8.221290887026219E-3"/>
                  <c:y val="1.4989792942548849E-3"/>
                </c:manualLayout>
              </c:layout>
              <c:tx>
                <c:rich>
                  <a:bodyPr/>
                  <a:lstStyle/>
                  <a:p>
                    <a:fld id="{DDC81AB7-6C20-4DE6-B3B1-9EC26DAD759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E053-410D-8431-65A0C96FAAB0}"/>
                </c:ext>
              </c:extLst>
            </c:dLbl>
            <c:dLbl>
              <c:idx val="1"/>
              <c:layout>
                <c:manualLayout>
                  <c:x val="-0.10647404961476589"/>
                  <c:y val="3.8137941090696996E-3"/>
                </c:manualLayout>
              </c:layout>
              <c:tx>
                <c:rich>
                  <a:bodyPr/>
                  <a:lstStyle/>
                  <a:p>
                    <a:fld id="{3FF246E1-10BC-461B-9078-9D4AE351300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E053-410D-8431-65A0C96FAAB0}"/>
                </c:ext>
              </c:extLst>
            </c:dLbl>
            <c:dLbl>
              <c:idx val="2"/>
              <c:tx>
                <c:rich>
                  <a:bodyPr/>
                  <a:lstStyle/>
                  <a:p>
                    <a:fld id="{7E502F57-8881-42F0-A5D4-10A73F6D130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053-410D-8431-65A0C96FAAB0}"/>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Dolo_Tern'!$AA$35:$AA$37</c:f>
              <c:numCache>
                <c:formatCode>General</c:formatCode>
                <c:ptCount val="3"/>
                <c:pt idx="0">
                  <c:v>75</c:v>
                </c:pt>
                <c:pt idx="1">
                  <c:v>25</c:v>
                </c:pt>
                <c:pt idx="2">
                  <c:v>50</c:v>
                </c:pt>
              </c:numCache>
            </c:numRef>
          </c:xVal>
          <c:yVal>
            <c:numRef>
              <c:f>'6) Dolo_Tern'!$AB$35:$AB$37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'6) Dolo_Tern'!$AC$35:$AC$37</c15:f>
                <c15:dlblRangeCache>
                  <c:ptCount val="3"/>
                  <c:pt idx="0">
                    <c:v>50%</c:v>
                  </c:pt>
                  <c:pt idx="1">
                    <c:v>50%</c:v>
                  </c:pt>
                  <c:pt idx="2">
                    <c:v>50%</c:v>
                  </c:pt>
                </c15:dlblRangeCache>
              </c15:datalabelsRange>
            </c:ext>
            <c:ext xmlns:c16="http://schemas.microsoft.com/office/drawing/2014/chart" uri="{C3380CC4-5D6E-409C-BE32-E72D297353CC}">
              <c16:uniqueId val="{0000003D-E053-410D-8431-65A0C96FAAB0}"/>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D963-47F1-B1C6-C35334CA959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D963-47F1-B1C6-C35334CA959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D963-47F1-B1C6-C35334CA959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D963-47F1-B1C6-C35334CA959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D963-47F1-B1C6-C35334CA959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D963-47F1-B1C6-C35334CA959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D963-47F1-B1C6-C35334CA959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D963-47F1-B1C6-C35334CA959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D963-47F1-B1C6-C35334CA959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D963-47F1-B1C6-C35334CA959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D963-47F1-B1C6-C35334CA959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D963-47F1-B1C6-C35334CA959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D963-47F1-B1C6-C35334CA959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D963-47F1-B1C6-C35334CA959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D963-47F1-B1C6-C35334CA959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D963-47F1-B1C6-C35334CA959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D963-47F1-B1C6-C35334CA959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D963-47F1-B1C6-C35334CA959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D963-47F1-B1C6-C35334CA959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D963-47F1-B1C6-C35334CA959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D963-47F1-B1C6-C35334CA959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D963-47F1-B1C6-C35334CA959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D963-47F1-B1C6-C35334CA959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D963-47F1-B1C6-C35334CA959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D963-47F1-B1C6-C35334CA959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D963-47F1-B1C6-C35334CA959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D963-47F1-B1C6-C35334CA959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D963-47F1-B1C6-C35334CA959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D963-47F1-B1C6-C35334CA959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D963-47F1-B1C6-C35334CA9594}"/>
            </c:ext>
          </c:extLst>
        </c:ser>
        <c:ser>
          <c:idx val="30"/>
          <c:order val="30"/>
          <c:tx>
            <c:v>Example data</c:v>
          </c:tx>
          <c:spPr>
            <a:ln w="19050">
              <a:noFill/>
            </a:ln>
          </c:spPr>
          <c:marker>
            <c:symbol val="circle"/>
            <c:size val="9"/>
            <c:spPr>
              <a:solidFill>
                <a:schemeClr val="tx1"/>
              </a:solidFill>
              <a:ln>
                <a:noFill/>
              </a:ln>
            </c:spPr>
          </c:marker>
          <c:xVal>
            <c:numRef>
              <c:f>'7) Porc_Tern'!$L$13:$L$108</c:f>
              <c:numCache>
                <c:formatCode>0.00</c:formatCode>
                <c:ptCount val="96"/>
                <c:pt idx="0">
                  <c:v>35.5</c:v>
                </c:pt>
                <c:pt idx="1">
                  <c:v>13.26530612244898</c:v>
                </c:pt>
                <c:pt idx="2">
                  <c:v>4.3756670224119523</c:v>
                </c:pt>
                <c:pt idx="3">
                  <c:v>4.123711340206186</c:v>
                </c:pt>
                <c:pt idx="4">
                  <c:v>2.5510204081632653</c:v>
                </c:pt>
                <c:pt idx="5">
                  <c:v>5.1267281105990783</c:v>
                </c:pt>
                <c:pt idx="6">
                  <c:v>20</c:v>
                </c:pt>
                <c:pt idx="7">
                  <c:v>12</c:v>
                </c:pt>
                <c:pt idx="8">
                  <c:v>13.131313131313131</c:v>
                </c:pt>
                <c:pt idx="9">
                  <c:v>32.5</c:v>
                </c:pt>
                <c:pt idx="10">
                  <c:v>1.5306122448979591</c:v>
                </c:pt>
                <c:pt idx="11">
                  <c:v>2.0408163265306123</c:v>
                </c:pt>
                <c:pt idx="12">
                  <c:v>2.5252525252525251</c:v>
                </c:pt>
                <c:pt idx="13">
                  <c:v>19.696969696969699</c:v>
                </c:pt>
                <c:pt idx="14">
                  <c:v>16.5</c:v>
                </c:pt>
                <c:pt idx="15">
                  <c:v>33.838383838383841</c:v>
                </c:pt>
                <c:pt idx="16">
                  <c:v>17.5</c:v>
                </c:pt>
                <c:pt idx="17">
                  <c:v>30</c:v>
                </c:pt>
                <c:pt idx="18">
                  <c:v>36</c:v>
                </c:pt>
                <c:pt idx="19">
                  <c:v>14.5</c:v>
                </c:pt>
                <c:pt idx="20">
                  <c:v>23</c:v>
                </c:pt>
                <c:pt idx="21">
                  <c:v>26.5</c:v>
                </c:pt>
                <c:pt idx="22">
                  <c:v>12</c:v>
                </c:pt>
                <c:pt idx="23">
                  <c:v>12.871287128712872</c:v>
                </c:pt>
                <c:pt idx="24">
                  <c:v>12.376237623762377</c:v>
                </c:pt>
                <c:pt idx="25">
                  <c:v>20</c:v>
                </c:pt>
                <c:pt idx="26">
                  <c:v>13.636363636363637</c:v>
                </c:pt>
                <c:pt idx="27">
                  <c:v>19.5</c:v>
                </c:pt>
                <c:pt idx="28">
                  <c:v>6.1855670103092786</c:v>
                </c:pt>
                <c:pt idx="29">
                  <c:v>36.868686868686872</c:v>
                </c:pt>
                <c:pt idx="30">
                  <c:v>8.5</c:v>
                </c:pt>
                <c:pt idx="31">
                  <c:v>5.9684684684684681</c:v>
                </c:pt>
                <c:pt idx="32">
                  <c:v>26.5</c:v>
                </c:pt>
                <c:pt idx="33">
                  <c:v>28</c:v>
                </c:pt>
                <c:pt idx="34">
                  <c:v>8.5</c:v>
                </c:pt>
                <c:pt idx="35">
                  <c:v>8.5858585858585865</c:v>
                </c:pt>
                <c:pt idx="36">
                  <c:v>7.4257425742574261</c:v>
                </c:pt>
                <c:pt idx="37">
                  <c:v>28.5</c:v>
                </c:pt>
                <c:pt idx="38">
                  <c:v>16.831683168316832</c:v>
                </c:pt>
                <c:pt idx="39">
                  <c:v>8</c:v>
                </c:pt>
                <c:pt idx="40">
                  <c:v>9</c:v>
                </c:pt>
                <c:pt idx="41">
                  <c:v>9.4059405940594054</c:v>
                </c:pt>
                <c:pt idx="42">
                  <c:v>8</c:v>
                </c:pt>
                <c:pt idx="43">
                  <c:v>28</c:v>
                </c:pt>
                <c:pt idx="44">
                  <c:v>10.5</c:v>
                </c:pt>
                <c:pt idx="45">
                  <c:v>10.606060606060606</c:v>
                </c:pt>
                <c:pt idx="46">
                  <c:v>8.5</c:v>
                </c:pt>
                <c:pt idx="47">
                  <c:v>7.9207920792079207</c:v>
                </c:pt>
                <c:pt idx="48">
                  <c:v>11.5</c:v>
                </c:pt>
                <c:pt idx="49">
                  <c:v>9</c:v>
                </c:pt>
                <c:pt idx="50">
                  <c:v>8.5</c:v>
                </c:pt>
                <c:pt idx="51">
                  <c:v>7</c:v>
                </c:pt>
                <c:pt idx="52">
                  <c:v>8.5</c:v>
                </c:pt>
                <c:pt idx="53">
                  <c:v>43</c:v>
                </c:pt>
                <c:pt idx="54">
                  <c:v>16.336633663366339</c:v>
                </c:pt>
                <c:pt idx="55">
                  <c:v>13</c:v>
                </c:pt>
                <c:pt idx="56">
                  <c:v>11.386138613861386</c:v>
                </c:pt>
                <c:pt idx="57">
                  <c:v>8.5</c:v>
                </c:pt>
                <c:pt idx="58">
                  <c:v>40.5</c:v>
                </c:pt>
                <c:pt idx="59">
                  <c:v>12</c:v>
                </c:pt>
                <c:pt idx="60">
                  <c:v>34</c:v>
                </c:pt>
                <c:pt idx="61">
                  <c:v>28.5</c:v>
                </c:pt>
                <c:pt idx="62">
                  <c:v>33.838383838383841</c:v>
                </c:pt>
                <c:pt idx="63">
                  <c:v>18.5</c:v>
                </c:pt>
                <c:pt idx="64">
                  <c:v>11.386138613861387</c:v>
                </c:pt>
                <c:pt idx="65">
                  <c:v>12</c:v>
                </c:pt>
                <c:pt idx="66">
                  <c:v>21.5</c:v>
                </c:pt>
                <c:pt idx="67">
                  <c:v>12</c:v>
                </c:pt>
                <c:pt idx="68">
                  <c:v>11.386138613861386</c:v>
                </c:pt>
                <c:pt idx="69">
                  <c:v>14.5</c:v>
                </c:pt>
                <c:pt idx="70">
                  <c:v>8</c:v>
                </c:pt>
                <c:pt idx="71">
                  <c:v>8</c:v>
                </c:pt>
                <c:pt idx="72">
                  <c:v>13.366336633663366</c:v>
                </c:pt>
                <c:pt idx="73">
                  <c:v>28.5</c:v>
                </c:pt>
                <c:pt idx="74">
                  <c:v>11</c:v>
                </c:pt>
                <c:pt idx="75">
                  <c:v>17.171717171717173</c:v>
                </c:pt>
                <c:pt idx="76">
                  <c:v>16.336633663366339</c:v>
                </c:pt>
                <c:pt idx="77">
                  <c:v>18.5</c:v>
                </c:pt>
                <c:pt idx="78">
                  <c:v>23.5</c:v>
                </c:pt>
                <c:pt idx="79">
                  <c:v>19.5</c:v>
                </c:pt>
                <c:pt idx="80">
                  <c:v>8.0808080808080813</c:v>
                </c:pt>
                <c:pt idx="81">
                  <c:v>10.62124248496994</c:v>
                </c:pt>
                <c:pt idx="82">
                  <c:v>10.25</c:v>
                </c:pt>
                <c:pt idx="83">
                  <c:v>14.75</c:v>
                </c:pt>
                <c:pt idx="84">
                  <c:v>13.95</c:v>
                </c:pt>
                <c:pt idx="85">
                  <c:v>13.25</c:v>
                </c:pt>
                <c:pt idx="86">
                  <c:v>13.85</c:v>
                </c:pt>
                <c:pt idx="87">
                  <c:v>12.2</c:v>
                </c:pt>
                <c:pt idx="88">
                  <c:v>17.7</c:v>
                </c:pt>
                <c:pt idx="89">
                  <c:v>19.5</c:v>
                </c:pt>
                <c:pt idx="90">
                  <c:v>18.350000000000001</c:v>
                </c:pt>
                <c:pt idx="91">
                  <c:v>25.25</c:v>
                </c:pt>
                <c:pt idx="92">
                  <c:v>28.9</c:v>
                </c:pt>
                <c:pt idx="93">
                  <c:v>25.700000000000003</c:v>
                </c:pt>
                <c:pt idx="94">
                  <c:v>34</c:v>
                </c:pt>
                <c:pt idx="95">
                  <c:v>34.950000000000003</c:v>
                </c:pt>
              </c:numCache>
            </c:numRef>
          </c:xVal>
          <c:yVal>
            <c:numRef>
              <c:f>'7) Porc_Tern'!$M$13:$M$108</c:f>
              <c:numCache>
                <c:formatCode>0.00</c:formatCode>
                <c:ptCount val="96"/>
                <c:pt idx="0">
                  <c:v>16.454482671904334</c:v>
                </c:pt>
                <c:pt idx="1">
                  <c:v>21.208785398802576</c:v>
                </c:pt>
                <c:pt idx="2">
                  <c:v>7.5788775998211264</c:v>
                </c:pt>
                <c:pt idx="3">
                  <c:v>7.1424775569850611</c:v>
                </c:pt>
                <c:pt idx="4">
                  <c:v>4.4184969580838702</c:v>
                </c:pt>
                <c:pt idx="5">
                  <c:v>8.8797535641491976</c:v>
                </c:pt>
                <c:pt idx="6">
                  <c:v>17.320508075688771</c:v>
                </c:pt>
                <c:pt idx="7">
                  <c:v>20.784609690826528</c:v>
                </c:pt>
                <c:pt idx="8">
                  <c:v>10.497277621629559</c:v>
                </c:pt>
                <c:pt idx="9">
                  <c:v>11.258330249197702</c:v>
                </c:pt>
                <c:pt idx="10">
                  <c:v>2.651098174850322</c:v>
                </c:pt>
                <c:pt idx="11">
                  <c:v>3.5347975664670965</c:v>
                </c:pt>
                <c:pt idx="12">
                  <c:v>4.3738656756789824</c:v>
                </c:pt>
                <c:pt idx="13">
                  <c:v>4.3738656756789824</c:v>
                </c:pt>
                <c:pt idx="14">
                  <c:v>9.5262794416288248</c:v>
                </c:pt>
                <c:pt idx="15">
                  <c:v>7.8729582162221696</c:v>
                </c:pt>
                <c:pt idx="16">
                  <c:v>9.5262794416288248</c:v>
                </c:pt>
                <c:pt idx="17">
                  <c:v>17.320508075688771</c:v>
                </c:pt>
                <c:pt idx="18">
                  <c:v>3.4641016151377544</c:v>
                </c:pt>
                <c:pt idx="19">
                  <c:v>7.7942286340599471</c:v>
                </c:pt>
                <c:pt idx="20">
                  <c:v>12.124355652982141</c:v>
                </c:pt>
                <c:pt idx="21">
                  <c:v>6.0621778264910704</c:v>
                </c:pt>
                <c:pt idx="22">
                  <c:v>17.320508075688771</c:v>
                </c:pt>
                <c:pt idx="23">
                  <c:v>13.719214317377245</c:v>
                </c:pt>
                <c:pt idx="24">
                  <c:v>12.861763422541168</c:v>
                </c:pt>
                <c:pt idx="25">
                  <c:v>15.588457268119894</c:v>
                </c:pt>
                <c:pt idx="26">
                  <c:v>7.8729582162221696</c:v>
                </c:pt>
                <c:pt idx="27">
                  <c:v>9.5262794416288248</c:v>
                </c:pt>
                <c:pt idx="28">
                  <c:v>10.713716335477592</c:v>
                </c:pt>
                <c:pt idx="29">
                  <c:v>11.372050756765356</c:v>
                </c:pt>
                <c:pt idx="30">
                  <c:v>14.722431864335457</c:v>
                </c:pt>
                <c:pt idx="31">
                  <c:v>10.337690630760189</c:v>
                </c:pt>
                <c:pt idx="32">
                  <c:v>6.0621778264910704</c:v>
                </c:pt>
                <c:pt idx="33">
                  <c:v>6.9282032302755088</c:v>
                </c:pt>
                <c:pt idx="34">
                  <c:v>14.722431864335457</c:v>
                </c:pt>
                <c:pt idx="35">
                  <c:v>14.871143297308542</c:v>
                </c:pt>
                <c:pt idx="36">
                  <c:v>12.861763422541168</c:v>
                </c:pt>
                <c:pt idx="37">
                  <c:v>12.990381056766578</c:v>
                </c:pt>
                <c:pt idx="38">
                  <c:v>13.719214317377245</c:v>
                </c:pt>
                <c:pt idx="39">
                  <c:v>13.856406460551018</c:v>
                </c:pt>
                <c:pt idx="40">
                  <c:v>15.588457268119894</c:v>
                </c:pt>
                <c:pt idx="41">
                  <c:v>16.291567001885479</c:v>
                </c:pt>
                <c:pt idx="42">
                  <c:v>13.856406460551018</c:v>
                </c:pt>
                <c:pt idx="43">
                  <c:v>12.124355652982141</c:v>
                </c:pt>
                <c:pt idx="44">
                  <c:v>18.186533479473212</c:v>
                </c:pt>
                <c:pt idx="45">
                  <c:v>18.370235837851727</c:v>
                </c:pt>
                <c:pt idx="46">
                  <c:v>14.722431864335457</c:v>
                </c:pt>
                <c:pt idx="47">
                  <c:v>13.719214317377245</c:v>
                </c:pt>
                <c:pt idx="48">
                  <c:v>19.918584287042087</c:v>
                </c:pt>
                <c:pt idx="49">
                  <c:v>15.588457268119894</c:v>
                </c:pt>
                <c:pt idx="50">
                  <c:v>14.722431864335457</c:v>
                </c:pt>
                <c:pt idx="51">
                  <c:v>12.124355652982141</c:v>
                </c:pt>
                <c:pt idx="52">
                  <c:v>14.722431864335457</c:v>
                </c:pt>
                <c:pt idx="53">
                  <c:v>3.4641016151377544</c:v>
                </c:pt>
                <c:pt idx="54">
                  <c:v>6.0021562638525445</c:v>
                </c:pt>
                <c:pt idx="55">
                  <c:v>13.856406460551018</c:v>
                </c:pt>
                <c:pt idx="56">
                  <c:v>19.721370581229788</c:v>
                </c:pt>
                <c:pt idx="57">
                  <c:v>14.722431864335457</c:v>
                </c:pt>
                <c:pt idx="58">
                  <c:v>4.3301270189221928</c:v>
                </c:pt>
                <c:pt idx="59">
                  <c:v>20.784609690826528</c:v>
                </c:pt>
                <c:pt idx="60">
                  <c:v>12.124355652982141</c:v>
                </c:pt>
                <c:pt idx="61">
                  <c:v>12.990381056766578</c:v>
                </c:pt>
                <c:pt idx="62">
                  <c:v>13.12159702703695</c:v>
                </c:pt>
                <c:pt idx="63">
                  <c:v>7.7942286340599471</c:v>
                </c:pt>
                <c:pt idx="64">
                  <c:v>9.4319598431968572</c:v>
                </c:pt>
                <c:pt idx="65">
                  <c:v>20.784609690826528</c:v>
                </c:pt>
                <c:pt idx="66">
                  <c:v>7.7942286340599471</c:v>
                </c:pt>
                <c:pt idx="67">
                  <c:v>20.784609690826528</c:v>
                </c:pt>
                <c:pt idx="68">
                  <c:v>19.721370581229788</c:v>
                </c:pt>
                <c:pt idx="69">
                  <c:v>9.5262794416288248</c:v>
                </c:pt>
                <c:pt idx="70">
                  <c:v>13.856406460551018</c:v>
                </c:pt>
                <c:pt idx="71">
                  <c:v>13.856406460551018</c:v>
                </c:pt>
                <c:pt idx="72">
                  <c:v>6.0021562638525445</c:v>
                </c:pt>
                <c:pt idx="73">
                  <c:v>14.722431864335457</c:v>
                </c:pt>
                <c:pt idx="74">
                  <c:v>10.392304845413264</c:v>
                </c:pt>
                <c:pt idx="75">
                  <c:v>6.9981850810863726</c:v>
                </c:pt>
                <c:pt idx="76">
                  <c:v>9.4319598431968572</c:v>
                </c:pt>
                <c:pt idx="77">
                  <c:v>7.7942286340599471</c:v>
                </c:pt>
                <c:pt idx="78">
                  <c:v>7.7942286340599471</c:v>
                </c:pt>
                <c:pt idx="79">
                  <c:v>6.0621778264910704</c:v>
                </c:pt>
                <c:pt idx="80">
                  <c:v>13.996370162172745</c:v>
                </c:pt>
                <c:pt idx="81">
                  <c:v>14.75193573580707</c:v>
                </c:pt>
                <c:pt idx="82">
                  <c:v>9.9592921435210435</c:v>
                </c:pt>
                <c:pt idx="83">
                  <c:v>9.2664718204934928</c:v>
                </c:pt>
                <c:pt idx="84">
                  <c:v>12.55736835487436</c:v>
                </c:pt>
                <c:pt idx="85">
                  <c:v>15.155444566227676</c:v>
                </c:pt>
                <c:pt idx="86">
                  <c:v>19.48557158514987</c:v>
                </c:pt>
                <c:pt idx="87">
                  <c:v>20.264994448555861</c:v>
                </c:pt>
                <c:pt idx="88">
                  <c:v>20.091789367798974</c:v>
                </c:pt>
                <c:pt idx="89">
                  <c:v>12.990381056766578</c:v>
                </c:pt>
                <c:pt idx="90">
                  <c:v>9.093266739736606</c:v>
                </c:pt>
                <c:pt idx="91">
                  <c:v>10.305702305034819</c:v>
                </c:pt>
                <c:pt idx="92">
                  <c:v>10.219099764656375</c:v>
                </c:pt>
                <c:pt idx="93">
                  <c:v>18.706148721743876</c:v>
                </c:pt>
                <c:pt idx="94">
                  <c:v>12.990381056766578</c:v>
                </c:pt>
                <c:pt idx="95">
                  <c:v>15.328649646984562</c:v>
                </c:pt>
              </c:numCache>
            </c:numRef>
          </c:yVal>
          <c:smooth val="0"/>
          <c:extLst>
            <c:ext xmlns:c16="http://schemas.microsoft.com/office/drawing/2014/chart" uri="{C3380CC4-5D6E-409C-BE32-E72D297353CC}">
              <c16:uniqueId val="{0000003C-D963-47F1-B1C6-C35334CA9594}"/>
            </c:ext>
          </c:extLst>
        </c:ser>
        <c:ser>
          <c:idx val="31"/>
          <c:order val="31"/>
          <c:spPr>
            <a:ln w="19050">
              <a:noFill/>
            </a:ln>
          </c:spPr>
          <c:marker>
            <c:symbol val="plus"/>
            <c:size val="5"/>
            <c:spPr>
              <a:ln>
                <a:solidFill>
                  <a:schemeClr val="tx1"/>
                </a:solidFill>
              </a:ln>
            </c:spPr>
          </c:marker>
          <c:dLbls>
            <c:dLbl>
              <c:idx val="0"/>
              <c:layout>
                <c:manualLayout>
                  <c:x val="6.4291761916855849E-3"/>
                  <c:y val="-8.1583552055993001E-4"/>
                </c:manualLayout>
              </c:layout>
              <c:tx>
                <c:rich>
                  <a:bodyPr/>
                  <a:lstStyle/>
                  <a:p>
                    <a:fld id="{97C83A7B-3A26-40C9-8C4E-951EB28F34A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D963-47F1-B1C6-C35334CA9594}"/>
                </c:ext>
              </c:extLst>
            </c:dLbl>
            <c:dLbl>
              <c:idx val="1"/>
              <c:layout>
                <c:manualLayout>
                  <c:x val="-0.11901885248214941"/>
                  <c:y val="-8.1592665500145815E-4"/>
                </c:manualLayout>
              </c:layout>
              <c:tx>
                <c:rich>
                  <a:bodyPr/>
                  <a:lstStyle/>
                  <a:p>
                    <a:fld id="{678C7218-B3BB-4030-869A-67C2ACD6569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0362896170236785"/>
                      <c:h val="7.4757035578885966E-2"/>
                    </c:manualLayout>
                  </c15:layout>
                  <c15:dlblFieldTable/>
                  <c15:showDataLabelsRange val="1"/>
                </c:ext>
                <c:ext xmlns:c16="http://schemas.microsoft.com/office/drawing/2014/chart" uri="{C3380CC4-5D6E-409C-BE32-E72D297353CC}">
                  <c16:uniqueId val="{000000B9-D963-47F1-B1C6-C35334CA9594}"/>
                </c:ext>
              </c:extLst>
            </c:dLbl>
            <c:dLbl>
              <c:idx val="2"/>
              <c:tx>
                <c:rich>
                  <a:bodyPr/>
                  <a:lstStyle/>
                  <a:p>
                    <a:fld id="{EBB529F5-0F52-413C-89B0-DA9C55F59D7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D963-47F1-B1C6-C35334CA959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Porc_Tern'!$AA$35:$AA$37</c:f>
              <c:numCache>
                <c:formatCode>General</c:formatCode>
                <c:ptCount val="3"/>
                <c:pt idx="0">
                  <c:v>75</c:v>
                </c:pt>
                <c:pt idx="1">
                  <c:v>25</c:v>
                </c:pt>
                <c:pt idx="2">
                  <c:v>50</c:v>
                </c:pt>
              </c:numCache>
            </c:numRef>
          </c:xVal>
          <c:yVal>
            <c:numRef>
              <c:f>'7) Porc_Tern'!$AB$35:$AB$37</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'7) Porc_Tern'!$AC$35:$AC$37</c15:f>
                <c15:dlblRangeCache>
                  <c:ptCount val="3"/>
                  <c:pt idx="0">
                    <c:v>50%</c:v>
                  </c:pt>
                  <c:pt idx="1">
                    <c:v>50%</c:v>
                  </c:pt>
                  <c:pt idx="2">
                    <c:v>50%</c:v>
                  </c:pt>
                </c15:dlblRangeCache>
              </c15:datalabelsRange>
            </c:ext>
            <c:ext xmlns:c16="http://schemas.microsoft.com/office/drawing/2014/chart" uri="{C3380CC4-5D6E-409C-BE32-E72D297353CC}">
              <c16:uniqueId val="{000000B8-D963-47F1-B1C6-C35334CA959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750437445319335"/>
          <c:y val="0"/>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F4AB-4817-8472-0F8D6385CEE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F4AB-4817-8472-0F8D6385CEE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F4AB-4817-8472-0F8D6385CEE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F4AB-4817-8472-0F8D6385CEE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F4AB-4817-8472-0F8D6385CEE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F4AB-4817-8472-0F8D6385CEE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F4AB-4817-8472-0F8D6385CEE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F4AB-4817-8472-0F8D6385CEE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F4AB-4817-8472-0F8D6385CEE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F4AB-4817-8472-0F8D6385CEE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F4AB-4817-8472-0F8D6385CEE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F4AB-4817-8472-0F8D6385CEE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F4AB-4817-8472-0F8D6385CEE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F4AB-4817-8472-0F8D6385CEE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F4AB-4817-8472-0F8D6385CEE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F4AB-4817-8472-0F8D6385CEE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F4AB-4817-8472-0F8D6385CEE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F4AB-4817-8472-0F8D6385CEE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F4AB-4817-8472-0F8D6385CEE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F4AB-4817-8472-0F8D6385CEE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F4AB-4817-8472-0F8D6385CEE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F4AB-4817-8472-0F8D6385CEE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F4AB-4817-8472-0F8D6385CEE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F4AB-4817-8472-0F8D6385CEE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F4AB-4817-8472-0F8D6385CEE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F4AB-4817-8472-0F8D6385CEE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F4AB-4817-8472-0F8D6385CEE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F4AB-4817-8472-0F8D6385CEE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F4AB-4817-8472-0F8D6385CEE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F4AB-4817-8472-0F8D6385CEE7}"/>
            </c:ext>
          </c:extLst>
        </c:ser>
        <c:ser>
          <c:idx val="30"/>
          <c:order val="30"/>
          <c:tx>
            <c:v>Example data</c:v>
          </c:tx>
          <c:spPr>
            <a:ln w="19050">
              <a:noFill/>
            </a:ln>
          </c:spPr>
          <c:marker>
            <c:symbol val="circle"/>
            <c:size val="9"/>
            <c:spPr>
              <a:solidFill>
                <a:schemeClr val="tx1"/>
              </a:solidFill>
              <a:ln>
                <a:noFill/>
              </a:ln>
            </c:spPr>
          </c:marker>
          <c:xVal>
            <c:numRef>
              <c:f>'8) SilMud_Tern'!$L$13:$L$126</c:f>
              <c:numCache>
                <c:formatCode>0.00</c:formatCode>
                <c:ptCount val="114"/>
                <c:pt idx="0">
                  <c:v>18</c:v>
                </c:pt>
                <c:pt idx="1">
                  <c:v>18.686868686868689</c:v>
                </c:pt>
                <c:pt idx="2">
                  <c:v>18</c:v>
                </c:pt>
                <c:pt idx="3">
                  <c:v>25.5</c:v>
                </c:pt>
                <c:pt idx="4">
                  <c:v>24.5</c:v>
                </c:pt>
                <c:pt idx="5">
                  <c:v>26.5</c:v>
                </c:pt>
                <c:pt idx="6">
                  <c:v>26</c:v>
                </c:pt>
                <c:pt idx="7">
                  <c:v>21</c:v>
                </c:pt>
                <c:pt idx="8">
                  <c:v>32</c:v>
                </c:pt>
                <c:pt idx="9">
                  <c:v>32.5</c:v>
                </c:pt>
                <c:pt idx="10">
                  <c:v>27.5</c:v>
                </c:pt>
                <c:pt idx="11">
                  <c:v>24</c:v>
                </c:pt>
                <c:pt idx="12">
                  <c:v>29.5</c:v>
                </c:pt>
                <c:pt idx="13">
                  <c:v>32.5</c:v>
                </c:pt>
                <c:pt idx="14">
                  <c:v>35.5</c:v>
                </c:pt>
                <c:pt idx="15">
                  <c:v>31.5</c:v>
                </c:pt>
                <c:pt idx="16">
                  <c:v>28.5</c:v>
                </c:pt>
                <c:pt idx="17">
                  <c:v>14</c:v>
                </c:pt>
                <c:pt idx="18">
                  <c:v>33.5</c:v>
                </c:pt>
                <c:pt idx="19">
                  <c:v>23.737373737373737</c:v>
                </c:pt>
                <c:pt idx="20">
                  <c:v>24.5</c:v>
                </c:pt>
                <c:pt idx="21">
                  <c:v>18.5</c:v>
                </c:pt>
                <c:pt idx="22">
                  <c:v>31.5</c:v>
                </c:pt>
                <c:pt idx="23">
                  <c:v>26</c:v>
                </c:pt>
                <c:pt idx="24">
                  <c:v>36.868686868686872</c:v>
                </c:pt>
                <c:pt idx="25">
                  <c:v>40</c:v>
                </c:pt>
                <c:pt idx="26">
                  <c:v>28.5</c:v>
                </c:pt>
                <c:pt idx="27">
                  <c:v>26</c:v>
                </c:pt>
                <c:pt idx="28">
                  <c:v>16</c:v>
                </c:pt>
                <c:pt idx="29">
                  <c:v>28</c:v>
                </c:pt>
                <c:pt idx="30">
                  <c:v>26.237623762376238</c:v>
                </c:pt>
                <c:pt idx="31">
                  <c:v>38.118811881188115</c:v>
                </c:pt>
                <c:pt idx="32">
                  <c:v>25.5</c:v>
                </c:pt>
                <c:pt idx="33">
                  <c:v>15</c:v>
                </c:pt>
                <c:pt idx="34">
                  <c:v>29.5</c:v>
                </c:pt>
                <c:pt idx="35">
                  <c:v>9.9009900990099009</c:v>
                </c:pt>
                <c:pt idx="36">
                  <c:v>16.5</c:v>
                </c:pt>
                <c:pt idx="37">
                  <c:v>13.366336633663366</c:v>
                </c:pt>
                <c:pt idx="38">
                  <c:v>10.396039603960396</c:v>
                </c:pt>
                <c:pt idx="39">
                  <c:v>11</c:v>
                </c:pt>
                <c:pt idx="40">
                  <c:v>8.9108910891089117</c:v>
                </c:pt>
                <c:pt idx="41">
                  <c:v>22.5</c:v>
                </c:pt>
                <c:pt idx="42">
                  <c:v>13</c:v>
                </c:pt>
                <c:pt idx="43">
                  <c:v>28</c:v>
                </c:pt>
                <c:pt idx="44">
                  <c:v>20.5</c:v>
                </c:pt>
                <c:pt idx="45">
                  <c:v>25.510204081632651</c:v>
                </c:pt>
                <c:pt idx="46">
                  <c:v>16</c:v>
                </c:pt>
                <c:pt idx="47">
                  <c:v>13</c:v>
                </c:pt>
                <c:pt idx="48">
                  <c:v>17</c:v>
                </c:pt>
                <c:pt idx="49">
                  <c:v>14</c:v>
                </c:pt>
                <c:pt idx="50">
                  <c:v>29</c:v>
                </c:pt>
                <c:pt idx="51">
                  <c:v>27.5</c:v>
                </c:pt>
                <c:pt idx="52">
                  <c:v>24</c:v>
                </c:pt>
                <c:pt idx="53">
                  <c:v>28.5</c:v>
                </c:pt>
                <c:pt idx="54">
                  <c:v>21.5</c:v>
                </c:pt>
                <c:pt idx="55">
                  <c:v>8.7978142076502728</c:v>
                </c:pt>
                <c:pt idx="56">
                  <c:v>10</c:v>
                </c:pt>
                <c:pt idx="57">
                  <c:v>12</c:v>
                </c:pt>
                <c:pt idx="58">
                  <c:v>20.5</c:v>
                </c:pt>
                <c:pt idx="59">
                  <c:v>13.5</c:v>
                </c:pt>
                <c:pt idx="60">
                  <c:v>13</c:v>
                </c:pt>
                <c:pt idx="61">
                  <c:v>24</c:v>
                </c:pt>
                <c:pt idx="62">
                  <c:v>20</c:v>
                </c:pt>
                <c:pt idx="63">
                  <c:v>32.5</c:v>
                </c:pt>
                <c:pt idx="64">
                  <c:v>17.31678486997636</c:v>
                </c:pt>
                <c:pt idx="65">
                  <c:v>19.587628865979383</c:v>
                </c:pt>
                <c:pt idx="66">
                  <c:v>25</c:v>
                </c:pt>
                <c:pt idx="67">
                  <c:v>33.5</c:v>
                </c:pt>
                <c:pt idx="68">
                  <c:v>27</c:v>
                </c:pt>
                <c:pt idx="69">
                  <c:v>25.5</c:v>
                </c:pt>
                <c:pt idx="70">
                  <c:v>16</c:v>
                </c:pt>
                <c:pt idx="71">
                  <c:v>20</c:v>
                </c:pt>
                <c:pt idx="72">
                  <c:v>16</c:v>
                </c:pt>
                <c:pt idx="73">
                  <c:v>13.366336633663366</c:v>
                </c:pt>
                <c:pt idx="74">
                  <c:v>17.5</c:v>
                </c:pt>
                <c:pt idx="75">
                  <c:v>28.282828282828284</c:v>
                </c:pt>
                <c:pt idx="76">
                  <c:v>25.742574257425744</c:v>
                </c:pt>
                <c:pt idx="77">
                  <c:v>14.851485148514852</c:v>
                </c:pt>
                <c:pt idx="78">
                  <c:v>12.5</c:v>
                </c:pt>
                <c:pt idx="79">
                  <c:v>30</c:v>
                </c:pt>
                <c:pt idx="80">
                  <c:v>32.178217821782177</c:v>
                </c:pt>
                <c:pt idx="81">
                  <c:v>12.5</c:v>
                </c:pt>
                <c:pt idx="82">
                  <c:v>31.188118811881189</c:v>
                </c:pt>
                <c:pt idx="83">
                  <c:v>15</c:v>
                </c:pt>
                <c:pt idx="84">
                  <c:v>26</c:v>
                </c:pt>
                <c:pt idx="85">
                  <c:v>38.5</c:v>
                </c:pt>
                <c:pt idx="86">
                  <c:v>18.686868686868689</c:v>
                </c:pt>
                <c:pt idx="87">
                  <c:v>27.5</c:v>
                </c:pt>
                <c:pt idx="88">
                  <c:v>16.5</c:v>
                </c:pt>
                <c:pt idx="89">
                  <c:v>23.267326732673268</c:v>
                </c:pt>
                <c:pt idx="90">
                  <c:v>25.5</c:v>
                </c:pt>
                <c:pt idx="91">
                  <c:v>18.5</c:v>
                </c:pt>
                <c:pt idx="92">
                  <c:v>14.5</c:v>
                </c:pt>
                <c:pt idx="93">
                  <c:v>22</c:v>
                </c:pt>
                <c:pt idx="94">
                  <c:v>31</c:v>
                </c:pt>
                <c:pt idx="95">
                  <c:v>20</c:v>
                </c:pt>
                <c:pt idx="96">
                  <c:v>16</c:v>
                </c:pt>
                <c:pt idx="97">
                  <c:v>14.5</c:v>
                </c:pt>
                <c:pt idx="98">
                  <c:v>16.5</c:v>
                </c:pt>
                <c:pt idx="99">
                  <c:v>18.5</c:v>
                </c:pt>
                <c:pt idx="100">
                  <c:v>24</c:v>
                </c:pt>
                <c:pt idx="101">
                  <c:v>32.5</c:v>
                </c:pt>
                <c:pt idx="102">
                  <c:v>32</c:v>
                </c:pt>
                <c:pt idx="103">
                  <c:v>15.45</c:v>
                </c:pt>
                <c:pt idx="104">
                  <c:v>22.25</c:v>
                </c:pt>
                <c:pt idx="105">
                  <c:v>23.65</c:v>
                </c:pt>
                <c:pt idx="106">
                  <c:v>19</c:v>
                </c:pt>
                <c:pt idx="107">
                  <c:v>26.8</c:v>
                </c:pt>
                <c:pt idx="108">
                  <c:v>32.875</c:v>
                </c:pt>
                <c:pt idx="109">
                  <c:v>27</c:v>
                </c:pt>
                <c:pt idx="110">
                  <c:v>29</c:v>
                </c:pt>
                <c:pt idx="111">
                  <c:v>29.75</c:v>
                </c:pt>
                <c:pt idx="112">
                  <c:v>31</c:v>
                </c:pt>
                <c:pt idx="113">
                  <c:v>37.35</c:v>
                </c:pt>
              </c:numCache>
            </c:numRef>
          </c:xVal>
          <c:yVal>
            <c:numRef>
              <c:f>'8) SilMud_Tern'!$M$13:$M$126</c:f>
              <c:numCache>
                <c:formatCode>0.00</c:formatCode>
                <c:ptCount val="114"/>
                <c:pt idx="0">
                  <c:v>31.176914536239789</c:v>
                </c:pt>
                <c:pt idx="1">
                  <c:v>32.366606000024476</c:v>
                </c:pt>
                <c:pt idx="2">
                  <c:v>31.176914536239789</c:v>
                </c:pt>
                <c:pt idx="3">
                  <c:v>44.167295593006365</c:v>
                </c:pt>
                <c:pt idx="4">
                  <c:v>42.43524478543749</c:v>
                </c:pt>
                <c:pt idx="5">
                  <c:v>45.899346400575247</c:v>
                </c:pt>
                <c:pt idx="6">
                  <c:v>45.033320996790806</c:v>
                </c:pt>
                <c:pt idx="7">
                  <c:v>22.516660498395403</c:v>
                </c:pt>
                <c:pt idx="8">
                  <c:v>24.248711305964282</c:v>
                </c:pt>
                <c:pt idx="9">
                  <c:v>56.291651245988511</c:v>
                </c:pt>
                <c:pt idx="10">
                  <c:v>47.631397208144122</c:v>
                </c:pt>
                <c:pt idx="11">
                  <c:v>41.569219381653056</c:v>
                </c:pt>
                <c:pt idx="12">
                  <c:v>51.095498823281879</c:v>
                </c:pt>
                <c:pt idx="13">
                  <c:v>56.291651245988511</c:v>
                </c:pt>
                <c:pt idx="14">
                  <c:v>61.487803668695143</c:v>
                </c:pt>
                <c:pt idx="15">
                  <c:v>54.559600438419629</c:v>
                </c:pt>
                <c:pt idx="16">
                  <c:v>49.363448015712997</c:v>
                </c:pt>
                <c:pt idx="17">
                  <c:v>24.248711305964282</c:v>
                </c:pt>
                <c:pt idx="18">
                  <c:v>58.023702053557386</c:v>
                </c:pt>
                <c:pt idx="19">
                  <c:v>41.114337351382439</c:v>
                </c:pt>
                <c:pt idx="20">
                  <c:v>42.43524478543749</c:v>
                </c:pt>
                <c:pt idx="21">
                  <c:v>32.042939940024226</c:v>
                </c:pt>
                <c:pt idx="22">
                  <c:v>54.559600438419629</c:v>
                </c:pt>
                <c:pt idx="23">
                  <c:v>45.033320996790806</c:v>
                </c:pt>
                <c:pt idx="24">
                  <c:v>63.858438864913154</c:v>
                </c:pt>
                <c:pt idx="25">
                  <c:v>46.765371804359681</c:v>
                </c:pt>
                <c:pt idx="26">
                  <c:v>49.363448015712997</c:v>
                </c:pt>
                <c:pt idx="27">
                  <c:v>45.033320996790806</c:v>
                </c:pt>
                <c:pt idx="28">
                  <c:v>27.712812921102035</c:v>
                </c:pt>
                <c:pt idx="29">
                  <c:v>48.497422611928563</c:v>
                </c:pt>
                <c:pt idx="30">
                  <c:v>45.444897426312124</c:v>
                </c:pt>
                <c:pt idx="31">
                  <c:v>66.023718902377979</c:v>
                </c:pt>
                <c:pt idx="32">
                  <c:v>44.167295593006365</c:v>
                </c:pt>
                <c:pt idx="33">
                  <c:v>25.980762113533157</c:v>
                </c:pt>
                <c:pt idx="34">
                  <c:v>51.095498823281879</c:v>
                </c:pt>
                <c:pt idx="35">
                  <c:v>17.149017896721556</c:v>
                </c:pt>
                <c:pt idx="36">
                  <c:v>28.578838324886473</c:v>
                </c:pt>
                <c:pt idx="37">
                  <c:v>18.006468791557634</c:v>
                </c:pt>
                <c:pt idx="38">
                  <c:v>18.006468791557634</c:v>
                </c:pt>
                <c:pt idx="39">
                  <c:v>19.05255888325765</c:v>
                </c:pt>
                <c:pt idx="40">
                  <c:v>15.434116107049402</c:v>
                </c:pt>
                <c:pt idx="41">
                  <c:v>38.97114317029974</c:v>
                </c:pt>
                <c:pt idx="42">
                  <c:v>22.516660498395403</c:v>
                </c:pt>
                <c:pt idx="43">
                  <c:v>48.497422611928563</c:v>
                </c:pt>
                <c:pt idx="44">
                  <c:v>35.507041555161983</c:v>
                </c:pt>
                <c:pt idx="45">
                  <c:v>22.976184182036125</c:v>
                </c:pt>
                <c:pt idx="46">
                  <c:v>27.712812921102035</c:v>
                </c:pt>
                <c:pt idx="47">
                  <c:v>22.516660498395403</c:v>
                </c:pt>
                <c:pt idx="48">
                  <c:v>29.444863728670914</c:v>
                </c:pt>
                <c:pt idx="49">
                  <c:v>24.248711305964282</c:v>
                </c:pt>
                <c:pt idx="50">
                  <c:v>50.229473419497438</c:v>
                </c:pt>
                <c:pt idx="51">
                  <c:v>21.650635094610966</c:v>
                </c:pt>
                <c:pt idx="52">
                  <c:v>41.569219381653056</c:v>
                </c:pt>
                <c:pt idx="53">
                  <c:v>49.363448015712997</c:v>
                </c:pt>
                <c:pt idx="54">
                  <c:v>37.239092362730858</c:v>
                </c:pt>
                <c:pt idx="55">
                  <c:v>15.238261203201596</c:v>
                </c:pt>
                <c:pt idx="56">
                  <c:v>17.320508075688771</c:v>
                </c:pt>
                <c:pt idx="57">
                  <c:v>20.784609690826528</c:v>
                </c:pt>
                <c:pt idx="58">
                  <c:v>35.507041555161983</c:v>
                </c:pt>
                <c:pt idx="59">
                  <c:v>23.382685902179841</c:v>
                </c:pt>
                <c:pt idx="60">
                  <c:v>22.516660498395403</c:v>
                </c:pt>
                <c:pt idx="61">
                  <c:v>41.569219381653056</c:v>
                </c:pt>
                <c:pt idx="62">
                  <c:v>34.641016151377542</c:v>
                </c:pt>
                <c:pt idx="63">
                  <c:v>25.114736709748719</c:v>
                </c:pt>
                <c:pt idx="64">
                  <c:v>29.379348804507554</c:v>
                </c:pt>
                <c:pt idx="65">
                  <c:v>33.926768395679041</c:v>
                </c:pt>
                <c:pt idx="66">
                  <c:v>43.301270189221931</c:v>
                </c:pt>
                <c:pt idx="67">
                  <c:v>58.023702053557386</c:v>
                </c:pt>
                <c:pt idx="68">
                  <c:v>46.765371804359681</c:v>
                </c:pt>
                <c:pt idx="69">
                  <c:v>44.167295593006365</c:v>
                </c:pt>
                <c:pt idx="70">
                  <c:v>27.712812921102035</c:v>
                </c:pt>
                <c:pt idx="71">
                  <c:v>34.641016151377542</c:v>
                </c:pt>
                <c:pt idx="72">
                  <c:v>27.712812921102035</c:v>
                </c:pt>
                <c:pt idx="73">
                  <c:v>23.151174160574101</c:v>
                </c:pt>
                <c:pt idx="74">
                  <c:v>30.310889132455351</c:v>
                </c:pt>
                <c:pt idx="75">
                  <c:v>48.987295567604612</c:v>
                </c:pt>
                <c:pt idx="76">
                  <c:v>30.868232214098803</c:v>
                </c:pt>
                <c:pt idx="77">
                  <c:v>25.723526845082336</c:v>
                </c:pt>
                <c:pt idx="78">
                  <c:v>21.650635094610966</c:v>
                </c:pt>
                <c:pt idx="79">
                  <c:v>51.961524227066313</c:v>
                </c:pt>
                <c:pt idx="80">
                  <c:v>55.734308164345059</c:v>
                </c:pt>
                <c:pt idx="81">
                  <c:v>21.650635094610966</c:v>
                </c:pt>
                <c:pt idx="82">
                  <c:v>54.019406374672904</c:v>
                </c:pt>
                <c:pt idx="83">
                  <c:v>25.980762113533157</c:v>
                </c:pt>
                <c:pt idx="84">
                  <c:v>45.033320996790806</c:v>
                </c:pt>
                <c:pt idx="85">
                  <c:v>66.683956091401768</c:v>
                </c:pt>
                <c:pt idx="86">
                  <c:v>32.366606000024476</c:v>
                </c:pt>
                <c:pt idx="87">
                  <c:v>47.631397208144122</c:v>
                </c:pt>
                <c:pt idx="88">
                  <c:v>28.578838324886473</c:v>
                </c:pt>
                <c:pt idx="89">
                  <c:v>40.300192057295661</c:v>
                </c:pt>
                <c:pt idx="90">
                  <c:v>44.167295593006365</c:v>
                </c:pt>
                <c:pt idx="91">
                  <c:v>32.042939940024226</c:v>
                </c:pt>
                <c:pt idx="92">
                  <c:v>25.114736709748719</c:v>
                </c:pt>
                <c:pt idx="93">
                  <c:v>38.105117766515299</c:v>
                </c:pt>
                <c:pt idx="94">
                  <c:v>53.693575034635195</c:v>
                </c:pt>
                <c:pt idx="95">
                  <c:v>34.641016151377542</c:v>
                </c:pt>
                <c:pt idx="96">
                  <c:v>27.712812921102035</c:v>
                </c:pt>
                <c:pt idx="97">
                  <c:v>25.114736709748719</c:v>
                </c:pt>
                <c:pt idx="98">
                  <c:v>28.578838324886473</c:v>
                </c:pt>
                <c:pt idx="99">
                  <c:v>32.042939940024226</c:v>
                </c:pt>
                <c:pt idx="100">
                  <c:v>41.569219381653056</c:v>
                </c:pt>
                <c:pt idx="101">
                  <c:v>56.291651245988511</c:v>
                </c:pt>
                <c:pt idx="102">
                  <c:v>55.42562584220407</c:v>
                </c:pt>
                <c:pt idx="103">
                  <c:v>22.43005795801696</c:v>
                </c:pt>
                <c:pt idx="104">
                  <c:v>23.12287828104451</c:v>
                </c:pt>
                <c:pt idx="105">
                  <c:v>25.374544330884053</c:v>
                </c:pt>
                <c:pt idx="106">
                  <c:v>32.908965343808667</c:v>
                </c:pt>
                <c:pt idx="107">
                  <c:v>40.183578735597948</c:v>
                </c:pt>
                <c:pt idx="108">
                  <c:v>37.7154063348123</c:v>
                </c:pt>
                <c:pt idx="109">
                  <c:v>46.765371804359681</c:v>
                </c:pt>
                <c:pt idx="110">
                  <c:v>50.229473419497438</c:v>
                </c:pt>
                <c:pt idx="111">
                  <c:v>49.796460717605221</c:v>
                </c:pt>
                <c:pt idx="112">
                  <c:v>51.961524227066313</c:v>
                </c:pt>
                <c:pt idx="113">
                  <c:v>60.188765563018485</c:v>
                </c:pt>
              </c:numCache>
            </c:numRef>
          </c:yVal>
          <c:smooth val="0"/>
          <c:extLst>
            <c:ext xmlns:c16="http://schemas.microsoft.com/office/drawing/2014/chart" uri="{C3380CC4-5D6E-409C-BE32-E72D297353CC}">
              <c16:uniqueId val="{0000003C-F4AB-4817-8472-0F8D6385CEE7}"/>
            </c:ext>
          </c:extLst>
        </c:ser>
        <c:ser>
          <c:idx val="31"/>
          <c:order val="31"/>
          <c:spPr>
            <a:ln w="19050">
              <a:noFill/>
            </a:ln>
          </c:spPr>
          <c:marker>
            <c:symbol val="plus"/>
            <c:size val="5"/>
            <c:spPr>
              <a:ln>
                <a:solidFill>
                  <a:schemeClr val="tx1"/>
                </a:solidFill>
              </a:ln>
            </c:spPr>
          </c:marker>
          <c:dLbls>
            <c:dLbl>
              <c:idx val="0"/>
              <c:layout>
                <c:manualLayout>
                  <c:x val="2.8449468010047132E-3"/>
                  <c:y val="-3.1306503353747449E-3"/>
                </c:manualLayout>
              </c:layout>
              <c:tx>
                <c:rich>
                  <a:bodyPr/>
                  <a:lstStyle/>
                  <a:p>
                    <a:fld id="{5B33CC11-A1E2-4F12-9058-9CBA6D0E78D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9-F4AB-4817-8472-0F8D6385CEE7}"/>
                </c:ext>
              </c:extLst>
            </c:dLbl>
            <c:dLbl>
              <c:idx val="1"/>
              <c:layout>
                <c:manualLayout>
                  <c:x val="-0.11901885248214941"/>
                  <c:y val="-3.1306503353747449E-3"/>
                </c:manualLayout>
              </c:layout>
              <c:tx>
                <c:rich>
                  <a:bodyPr/>
                  <a:lstStyle/>
                  <a:p>
                    <a:fld id="{08A9EC50-019D-44BF-9280-645193002CD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F4AB-4817-8472-0F8D6385CEE7}"/>
                </c:ext>
              </c:extLst>
            </c:dLbl>
            <c:dLbl>
              <c:idx val="2"/>
              <c:tx>
                <c:rich>
                  <a:bodyPr/>
                  <a:lstStyle/>
                  <a:p>
                    <a:fld id="{EB460B38-27EE-4FDD-8582-51EF2D91D37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F4AB-4817-8472-0F8D6385CEE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SilMud_Tern'!$AA$39:$AA$41</c:f>
              <c:numCache>
                <c:formatCode>0.00</c:formatCode>
                <c:ptCount val="3"/>
                <c:pt idx="0">
                  <c:v>75</c:v>
                </c:pt>
                <c:pt idx="1">
                  <c:v>25</c:v>
                </c:pt>
                <c:pt idx="2">
                  <c:v>50</c:v>
                </c:pt>
              </c:numCache>
            </c:numRef>
          </c:xVal>
          <c:yVal>
            <c:numRef>
              <c:f>'8) SilMud_Tern'!$AB$39:$AB$41</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'8) SilMud_Tern'!$AC$39:$AC$41</c15:f>
                <c15:dlblRangeCache>
                  <c:ptCount val="3"/>
                  <c:pt idx="0">
                    <c:v>50%</c:v>
                  </c:pt>
                  <c:pt idx="1">
                    <c:v>50%</c:v>
                  </c:pt>
                  <c:pt idx="2">
                    <c:v>50%</c:v>
                  </c:pt>
                </c15:dlblRangeCache>
              </c15:datalabelsRange>
            </c:ext>
            <c:ext xmlns:c16="http://schemas.microsoft.com/office/drawing/2014/chart" uri="{C3380CC4-5D6E-409C-BE32-E72D297353CC}">
              <c16:uniqueId val="{000000B8-F4AB-4817-8472-0F8D6385CEE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01EC-4565-BBBB-3B77DBED03A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01EC-4565-BBBB-3B77DBED03A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01EC-4565-BBBB-3B77DBED03A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01EC-4565-BBBB-3B77DBED03A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01EC-4565-BBBB-3B77DBED03A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01EC-4565-BBBB-3B77DBED03A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01EC-4565-BBBB-3B77DBED03A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01EC-4565-BBBB-3B77DBED03A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01EC-4565-BBBB-3B77DBED03A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01EC-4565-BBBB-3B77DBED03A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01EC-4565-BBBB-3B77DBED03A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01EC-4565-BBBB-3B77DBED03A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01EC-4565-BBBB-3B77DBED03A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01EC-4565-BBBB-3B77DBED03A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01EC-4565-BBBB-3B77DBED03A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01EC-4565-BBBB-3B77DBED03A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01EC-4565-BBBB-3B77DBED03A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01EC-4565-BBBB-3B77DBED03A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01EC-4565-BBBB-3B77DBED03A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01EC-4565-BBBB-3B77DBED03A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01EC-4565-BBBB-3B77DBED03A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01EC-4565-BBBB-3B77DBED03A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01EC-4565-BBBB-3B77DBED03A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01EC-4565-BBBB-3B77DBED03A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01EC-4565-BBBB-3B77DBED03A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01EC-4565-BBBB-3B77DBED03A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01EC-4565-BBBB-3B77DBED03A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01EC-4565-BBBB-3B77DBED03A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01EC-4565-BBBB-3B77DBED03A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01EC-4565-BBBB-3B77DBED03A7}"/>
            </c:ext>
          </c:extLst>
        </c:ser>
        <c:ser>
          <c:idx val="30"/>
          <c:order val="30"/>
          <c:tx>
            <c:v>Example data</c:v>
          </c:tx>
          <c:spPr>
            <a:ln w="19050">
              <a:noFill/>
            </a:ln>
          </c:spPr>
          <c:marker>
            <c:symbol val="circle"/>
            <c:size val="9"/>
            <c:spPr>
              <a:solidFill>
                <a:schemeClr val="tx1"/>
              </a:solidFill>
              <a:ln>
                <a:noFill/>
              </a:ln>
            </c:spPr>
          </c:marker>
          <c:xVal>
            <c:numRef>
              <c:f>'9) Cal_Mud_Tern'!$L$13:$L$107</c:f>
              <c:numCache>
                <c:formatCode>0.00</c:formatCode>
                <c:ptCount val="95"/>
                <c:pt idx="0">
                  <c:v>44.329896907216494</c:v>
                </c:pt>
                <c:pt idx="1">
                  <c:v>62.5</c:v>
                </c:pt>
                <c:pt idx="2">
                  <c:v>48</c:v>
                </c:pt>
                <c:pt idx="3">
                  <c:v>82.978723404255334</c:v>
                </c:pt>
                <c:pt idx="4">
                  <c:v>86.082474226804123</c:v>
                </c:pt>
                <c:pt idx="5">
                  <c:v>57.216494845360828</c:v>
                </c:pt>
                <c:pt idx="6">
                  <c:v>82.828282828282838</c:v>
                </c:pt>
                <c:pt idx="7">
                  <c:v>64.285714285714278</c:v>
                </c:pt>
                <c:pt idx="8">
                  <c:v>56.5</c:v>
                </c:pt>
                <c:pt idx="9">
                  <c:v>60.89108910891089</c:v>
                </c:pt>
                <c:pt idx="10">
                  <c:v>72.959183673469383</c:v>
                </c:pt>
                <c:pt idx="11">
                  <c:v>85.714285714285722</c:v>
                </c:pt>
                <c:pt idx="12">
                  <c:v>76.086956521739125</c:v>
                </c:pt>
                <c:pt idx="13">
                  <c:v>56</c:v>
                </c:pt>
                <c:pt idx="14">
                  <c:v>80.319148936170208</c:v>
                </c:pt>
                <c:pt idx="15">
                  <c:v>60.5</c:v>
                </c:pt>
                <c:pt idx="16">
                  <c:v>77.083333333333329</c:v>
                </c:pt>
                <c:pt idx="17">
                  <c:v>60.824742268041241</c:v>
                </c:pt>
                <c:pt idx="18">
                  <c:v>61.458333333333343</c:v>
                </c:pt>
                <c:pt idx="19">
                  <c:v>76.527331189710608</c:v>
                </c:pt>
                <c:pt idx="20">
                  <c:v>37.244897959183675</c:v>
                </c:pt>
                <c:pt idx="21">
                  <c:v>43.814432989690729</c:v>
                </c:pt>
                <c:pt idx="22">
                  <c:v>63.5</c:v>
                </c:pt>
                <c:pt idx="23">
                  <c:v>50</c:v>
                </c:pt>
                <c:pt idx="24">
                  <c:v>83.152173913043484</c:v>
                </c:pt>
                <c:pt idx="25">
                  <c:v>64.5</c:v>
                </c:pt>
                <c:pt idx="26">
                  <c:v>63.829787234042556</c:v>
                </c:pt>
                <c:pt idx="27">
                  <c:v>37.046004842615012</c:v>
                </c:pt>
                <c:pt idx="28">
                  <c:v>51.13636363636364</c:v>
                </c:pt>
                <c:pt idx="29">
                  <c:v>88.775510204081641</c:v>
                </c:pt>
                <c:pt idx="30">
                  <c:v>79.444444444444443</c:v>
                </c:pt>
                <c:pt idx="31">
                  <c:v>65.294117647058826</c:v>
                </c:pt>
                <c:pt idx="32">
                  <c:v>63.775510204081634</c:v>
                </c:pt>
                <c:pt idx="33">
                  <c:v>51.5</c:v>
                </c:pt>
                <c:pt idx="34">
                  <c:v>39.5</c:v>
                </c:pt>
                <c:pt idx="35">
                  <c:v>32.178217821782177</c:v>
                </c:pt>
                <c:pt idx="36">
                  <c:v>69.5</c:v>
                </c:pt>
                <c:pt idx="37">
                  <c:v>50.178784266984501</c:v>
                </c:pt>
                <c:pt idx="38">
                  <c:v>35.643564356435647</c:v>
                </c:pt>
                <c:pt idx="39">
                  <c:v>53.535353535353536</c:v>
                </c:pt>
                <c:pt idx="40">
                  <c:v>69</c:v>
                </c:pt>
                <c:pt idx="41">
                  <c:v>34.653465346534652</c:v>
                </c:pt>
                <c:pt idx="42">
                  <c:v>68.316831683168317</c:v>
                </c:pt>
                <c:pt idx="43">
                  <c:v>73.5</c:v>
                </c:pt>
                <c:pt idx="44">
                  <c:v>28</c:v>
                </c:pt>
                <c:pt idx="45">
                  <c:v>30.85460599334073</c:v>
                </c:pt>
                <c:pt idx="46">
                  <c:v>35</c:v>
                </c:pt>
                <c:pt idx="47">
                  <c:v>37.128712871287128</c:v>
                </c:pt>
                <c:pt idx="48">
                  <c:v>32.5</c:v>
                </c:pt>
                <c:pt idx="49">
                  <c:v>77.222222222222229</c:v>
                </c:pt>
                <c:pt idx="50">
                  <c:v>49.009900990099013</c:v>
                </c:pt>
                <c:pt idx="51">
                  <c:v>67</c:v>
                </c:pt>
                <c:pt idx="52">
                  <c:v>37</c:v>
                </c:pt>
                <c:pt idx="53">
                  <c:v>67.283950617283949</c:v>
                </c:pt>
                <c:pt idx="54">
                  <c:v>83.684210526315795</c:v>
                </c:pt>
                <c:pt idx="55">
                  <c:v>54.081632653061227</c:v>
                </c:pt>
                <c:pt idx="56">
                  <c:v>56.103575832305793</c:v>
                </c:pt>
                <c:pt idx="57">
                  <c:v>70.879120879120876</c:v>
                </c:pt>
                <c:pt idx="58">
                  <c:v>60.638297872340431</c:v>
                </c:pt>
                <c:pt idx="59">
                  <c:v>62.5</c:v>
                </c:pt>
                <c:pt idx="60">
                  <c:v>83.333333333333314</c:v>
                </c:pt>
                <c:pt idx="61">
                  <c:v>63.917525773195877</c:v>
                </c:pt>
                <c:pt idx="62">
                  <c:v>53</c:v>
                </c:pt>
                <c:pt idx="63">
                  <c:v>70.707070707070713</c:v>
                </c:pt>
                <c:pt idx="64">
                  <c:v>67.021276595744681</c:v>
                </c:pt>
                <c:pt idx="65">
                  <c:v>66.265060240963862</c:v>
                </c:pt>
                <c:pt idx="66">
                  <c:v>63.297872340425535</c:v>
                </c:pt>
                <c:pt idx="67">
                  <c:v>44</c:v>
                </c:pt>
                <c:pt idx="68">
                  <c:v>80.729166666666671</c:v>
                </c:pt>
                <c:pt idx="69">
                  <c:v>62.5</c:v>
                </c:pt>
                <c:pt idx="70">
                  <c:v>46</c:v>
                </c:pt>
                <c:pt idx="71">
                  <c:v>45</c:v>
                </c:pt>
                <c:pt idx="72">
                  <c:v>64.444444444444443</c:v>
                </c:pt>
                <c:pt idx="73">
                  <c:v>42.5</c:v>
                </c:pt>
                <c:pt idx="74">
                  <c:v>62.755102040816325</c:v>
                </c:pt>
                <c:pt idx="75">
                  <c:v>81.05263157894737</c:v>
                </c:pt>
                <c:pt idx="76">
                  <c:v>69.306930693069305</c:v>
                </c:pt>
                <c:pt idx="77">
                  <c:v>67.821782178217831</c:v>
                </c:pt>
                <c:pt idx="78">
                  <c:v>63.5</c:v>
                </c:pt>
                <c:pt idx="79">
                  <c:v>71.5</c:v>
                </c:pt>
                <c:pt idx="80">
                  <c:v>44.5</c:v>
                </c:pt>
                <c:pt idx="81">
                  <c:v>53.5</c:v>
                </c:pt>
                <c:pt idx="82">
                  <c:v>58.5</c:v>
                </c:pt>
                <c:pt idx="83">
                  <c:v>38.700000000000003</c:v>
                </c:pt>
                <c:pt idx="84">
                  <c:v>39.199999999999996</c:v>
                </c:pt>
                <c:pt idx="85">
                  <c:v>39.950000000000003</c:v>
                </c:pt>
                <c:pt idx="86">
                  <c:v>53.23</c:v>
                </c:pt>
                <c:pt idx="87">
                  <c:v>44.7</c:v>
                </c:pt>
                <c:pt idx="88">
                  <c:v>58.050000000000004</c:v>
                </c:pt>
                <c:pt idx="89">
                  <c:v>60.7</c:v>
                </c:pt>
                <c:pt idx="90">
                  <c:v>53.75</c:v>
                </c:pt>
                <c:pt idx="91">
                  <c:v>46.7</c:v>
                </c:pt>
                <c:pt idx="92">
                  <c:v>44.1</c:v>
                </c:pt>
                <c:pt idx="93">
                  <c:v>69.55</c:v>
                </c:pt>
                <c:pt idx="94">
                  <c:v>81.05</c:v>
                </c:pt>
              </c:numCache>
            </c:numRef>
          </c:xVal>
          <c:yVal>
            <c:numRef>
              <c:f>'9) Cal_Mud_Tern'!$M$13:$M$107</c:f>
              <c:numCache>
                <c:formatCode>0.00</c:formatCode>
                <c:ptCount val="95"/>
                <c:pt idx="0">
                  <c:v>23.213052060201449</c:v>
                </c:pt>
                <c:pt idx="1">
                  <c:v>30.310889132455351</c:v>
                </c:pt>
                <c:pt idx="2">
                  <c:v>12.124355652982141</c:v>
                </c:pt>
                <c:pt idx="3">
                  <c:v>20.268679663040054</c:v>
                </c:pt>
                <c:pt idx="4">
                  <c:v>18.749003587085785</c:v>
                </c:pt>
                <c:pt idx="5">
                  <c:v>31.248339311809641</c:v>
                </c:pt>
                <c:pt idx="6">
                  <c:v>20.994555243259118</c:v>
                </c:pt>
                <c:pt idx="7">
                  <c:v>15.906589049101935</c:v>
                </c:pt>
                <c:pt idx="8">
                  <c:v>9.5262794416288248</c:v>
                </c:pt>
                <c:pt idx="9">
                  <c:v>19.721370581229788</c:v>
                </c:pt>
                <c:pt idx="10">
                  <c:v>23.859883573652898</c:v>
                </c:pt>
                <c:pt idx="11">
                  <c:v>14.139190265868386</c:v>
                </c:pt>
                <c:pt idx="12">
                  <c:v>11.295983527623111</c:v>
                </c:pt>
                <c:pt idx="13">
                  <c:v>10.392304845413264</c:v>
                </c:pt>
                <c:pt idx="14">
                  <c:v>23.032590526181881</c:v>
                </c:pt>
                <c:pt idx="15">
                  <c:v>30.310889132455351</c:v>
                </c:pt>
                <c:pt idx="16">
                  <c:v>25.259074277046128</c:v>
                </c:pt>
                <c:pt idx="17">
                  <c:v>26.784290838693977</c:v>
                </c:pt>
                <c:pt idx="18">
                  <c:v>23.454854685828547</c:v>
                </c:pt>
                <c:pt idx="19">
                  <c:v>13.18066530947377</c:v>
                </c:pt>
                <c:pt idx="20">
                  <c:v>20.325086007185803</c:v>
                </c:pt>
                <c:pt idx="21">
                  <c:v>18.749003587085785</c:v>
                </c:pt>
                <c:pt idx="22">
                  <c:v>40.703193977868615</c:v>
                </c:pt>
                <c:pt idx="23">
                  <c:v>27.712812921102035</c:v>
                </c:pt>
                <c:pt idx="24">
                  <c:v>19.767971173340445</c:v>
                </c:pt>
                <c:pt idx="25">
                  <c:v>35.507041555161983</c:v>
                </c:pt>
                <c:pt idx="26">
                  <c:v>40.537359326080107</c:v>
                </c:pt>
                <c:pt idx="27">
                  <c:v>14.049322531127698</c:v>
                </c:pt>
                <c:pt idx="28">
                  <c:v>39.364791081110845</c:v>
                </c:pt>
                <c:pt idx="29">
                  <c:v>14.139190265868386</c:v>
                </c:pt>
                <c:pt idx="30">
                  <c:v>24.056261216234407</c:v>
                </c:pt>
                <c:pt idx="31">
                  <c:v>43.810696897330423</c:v>
                </c:pt>
                <c:pt idx="32">
                  <c:v>23.859883573652898</c:v>
                </c:pt>
                <c:pt idx="33">
                  <c:v>30.310889132455351</c:v>
                </c:pt>
                <c:pt idx="34">
                  <c:v>11.258330249197702</c:v>
                </c:pt>
                <c:pt idx="35">
                  <c:v>14.576665212213323</c:v>
                </c:pt>
                <c:pt idx="36">
                  <c:v>28.578838324886473</c:v>
                </c:pt>
                <c:pt idx="37">
                  <c:v>12.386537360444889</c:v>
                </c:pt>
                <c:pt idx="38">
                  <c:v>20.578821476065869</c:v>
                </c:pt>
                <c:pt idx="39">
                  <c:v>22.744101513530712</c:v>
                </c:pt>
                <c:pt idx="40">
                  <c:v>34.641016151377542</c:v>
                </c:pt>
                <c:pt idx="41">
                  <c:v>18.863919686393714</c:v>
                </c:pt>
                <c:pt idx="42">
                  <c:v>41.157642952131738</c:v>
                </c:pt>
                <c:pt idx="43">
                  <c:v>18.186533479473212</c:v>
                </c:pt>
                <c:pt idx="44">
                  <c:v>13.856406460551018</c:v>
                </c:pt>
                <c:pt idx="45">
                  <c:v>11.534189617550789</c:v>
                </c:pt>
                <c:pt idx="46">
                  <c:v>15.588457268119894</c:v>
                </c:pt>
                <c:pt idx="47">
                  <c:v>18.006468791557634</c:v>
                </c:pt>
                <c:pt idx="48">
                  <c:v>14.722431864335457</c:v>
                </c:pt>
                <c:pt idx="49">
                  <c:v>33.678765702728164</c:v>
                </c:pt>
                <c:pt idx="50">
                  <c:v>42.015093846967808</c:v>
                </c:pt>
                <c:pt idx="51">
                  <c:v>13.856406460551018</c:v>
                </c:pt>
                <c:pt idx="52">
                  <c:v>17.320508075688771</c:v>
                </c:pt>
                <c:pt idx="53">
                  <c:v>35.282516450477125</c:v>
                </c:pt>
                <c:pt idx="54">
                  <c:v>19.143719452077065</c:v>
                </c:pt>
                <c:pt idx="55">
                  <c:v>35.347975664670962</c:v>
                </c:pt>
                <c:pt idx="56">
                  <c:v>20.502697598842442</c:v>
                </c:pt>
                <c:pt idx="57">
                  <c:v>27.598611768954637</c:v>
                </c:pt>
                <c:pt idx="58">
                  <c:v>25.796501389323705</c:v>
                </c:pt>
                <c:pt idx="59">
                  <c:v>23.382685902179841</c:v>
                </c:pt>
                <c:pt idx="60">
                  <c:v>19.555412343519578</c:v>
                </c:pt>
                <c:pt idx="61">
                  <c:v>23.213052060201449</c:v>
                </c:pt>
                <c:pt idx="62">
                  <c:v>22.516660498395403</c:v>
                </c:pt>
                <c:pt idx="63">
                  <c:v>31.491832864888679</c:v>
                </c:pt>
                <c:pt idx="64">
                  <c:v>42.379966568174659</c:v>
                </c:pt>
                <c:pt idx="65">
                  <c:v>50.083396845365122</c:v>
                </c:pt>
                <c:pt idx="66">
                  <c:v>26.717805010370981</c:v>
                </c:pt>
                <c:pt idx="67">
                  <c:v>29.444863728670914</c:v>
                </c:pt>
                <c:pt idx="68">
                  <c:v>24.356964481437334</c:v>
                </c:pt>
                <c:pt idx="69">
                  <c:v>18.186533479473212</c:v>
                </c:pt>
                <c:pt idx="70">
                  <c:v>13.856406460551018</c:v>
                </c:pt>
                <c:pt idx="71">
                  <c:v>13.856406460551018</c:v>
                </c:pt>
                <c:pt idx="72">
                  <c:v>17.320508075688771</c:v>
                </c:pt>
                <c:pt idx="73">
                  <c:v>21.650635094610966</c:v>
                </c:pt>
                <c:pt idx="74">
                  <c:v>16.790288440718708</c:v>
                </c:pt>
                <c:pt idx="75">
                  <c:v>14.585691011106334</c:v>
                </c:pt>
                <c:pt idx="76">
                  <c:v>20.578821476065869</c:v>
                </c:pt>
                <c:pt idx="77">
                  <c:v>23.151174160574101</c:v>
                </c:pt>
                <c:pt idx="78">
                  <c:v>30.310889132455351</c:v>
                </c:pt>
                <c:pt idx="79">
                  <c:v>21.650635094610966</c:v>
                </c:pt>
                <c:pt idx="80">
                  <c:v>25.114736709748719</c:v>
                </c:pt>
                <c:pt idx="81">
                  <c:v>28.578838324886473</c:v>
                </c:pt>
                <c:pt idx="82">
                  <c:v>32.042939940024226</c:v>
                </c:pt>
                <c:pt idx="83">
                  <c:v>12.297560733739028</c:v>
                </c:pt>
                <c:pt idx="84">
                  <c:v>10.045894683899487</c:v>
                </c:pt>
                <c:pt idx="85">
                  <c:v>10.305702305034819</c:v>
                </c:pt>
                <c:pt idx="86">
                  <c:v>12.69593241947987</c:v>
                </c:pt>
                <c:pt idx="87">
                  <c:v>13.336791218280355</c:v>
                </c:pt>
                <c:pt idx="88">
                  <c:v>16.194675050769</c:v>
                </c:pt>
                <c:pt idx="89">
                  <c:v>17.493713156445658</c:v>
                </c:pt>
                <c:pt idx="90">
                  <c:v>21.044417311961858</c:v>
                </c:pt>
                <c:pt idx="91">
                  <c:v>21.823840175367852</c:v>
                </c:pt>
                <c:pt idx="92">
                  <c:v>30.484094213212241</c:v>
                </c:pt>
                <c:pt idx="93">
                  <c:v>17.753520777580992</c:v>
                </c:pt>
                <c:pt idx="94">
                  <c:v>13.596598839415686</c:v>
                </c:pt>
              </c:numCache>
            </c:numRef>
          </c:yVal>
          <c:smooth val="0"/>
          <c:extLst>
            <c:ext xmlns:c16="http://schemas.microsoft.com/office/drawing/2014/chart" uri="{C3380CC4-5D6E-409C-BE32-E72D297353CC}">
              <c16:uniqueId val="{0000003C-01EC-4565-BBBB-3B77DBED03A7}"/>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78553497-E6DE-474B-99FC-3C02F0D3FC0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2-01EC-4565-BBBB-3B77DBED03A7}"/>
                </c:ext>
              </c:extLst>
            </c:dLbl>
            <c:dLbl>
              <c:idx val="1"/>
              <c:layout>
                <c:manualLayout>
                  <c:x val="-0.10647404961476589"/>
                  <c:y val="6.1286089238845147E-3"/>
                </c:manualLayout>
              </c:layout>
              <c:tx>
                <c:rich>
                  <a:bodyPr/>
                  <a:lstStyle/>
                  <a:p>
                    <a:fld id="{B7E0B2F5-4681-4373-BC03-4A08BC23BDA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1-01EC-4565-BBBB-3B77DBED03A7}"/>
                </c:ext>
              </c:extLst>
            </c:dLbl>
            <c:dLbl>
              <c:idx val="2"/>
              <c:tx>
                <c:rich>
                  <a:bodyPr/>
                  <a:lstStyle/>
                  <a:p>
                    <a:fld id="{F1597629-CC13-420A-B54C-A8FCDB168C2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01EC-4565-BBBB-3B77DBED03A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Cal_Mud_Tern'!$Z$35:$Z$37</c:f>
              <c:numCache>
                <c:formatCode>General</c:formatCode>
                <c:ptCount val="3"/>
                <c:pt idx="0">
                  <c:v>75</c:v>
                </c:pt>
                <c:pt idx="1">
                  <c:v>25</c:v>
                </c:pt>
                <c:pt idx="2">
                  <c:v>50</c:v>
                </c:pt>
              </c:numCache>
            </c:numRef>
          </c:xVal>
          <c:yVal>
            <c:numRef>
              <c:f>'9) Cal_Mud_Tern'!$AA$35:$AA$37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Cal_Mud_Tern'!$AB$35:$AB$37</c15:f>
                <c15:dlblRangeCache>
                  <c:ptCount val="3"/>
                  <c:pt idx="0">
                    <c:v>50%</c:v>
                  </c:pt>
                  <c:pt idx="1">
                    <c:v>50%</c:v>
                  </c:pt>
                  <c:pt idx="2">
                    <c:v>50%</c:v>
                  </c:pt>
                </c15:dlblRangeCache>
              </c15:datalabelsRange>
            </c:ext>
            <c:ext xmlns:c16="http://schemas.microsoft.com/office/drawing/2014/chart" uri="{C3380CC4-5D6E-409C-BE32-E72D297353CC}">
              <c16:uniqueId val="{00000080-01EC-4565-BBBB-3B77DBED03A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96C3-4C5A-A607-E4177128FBE5}"/>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96C3-4C5A-A607-E4177128FBE5}"/>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96C3-4C5A-A607-E4177128FBE5}"/>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96C3-4C5A-A607-E4177128FBE5}"/>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96C3-4C5A-A607-E4177128FBE5}"/>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96C3-4C5A-A607-E4177128FBE5}"/>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96C3-4C5A-A607-E4177128FBE5}"/>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96C3-4C5A-A607-E4177128FBE5}"/>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96C3-4C5A-A607-E4177128FBE5}"/>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96C3-4C5A-A607-E4177128FBE5}"/>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96C3-4C5A-A607-E4177128FBE5}"/>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96C3-4C5A-A607-E4177128FBE5}"/>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96C3-4C5A-A607-E4177128FBE5}"/>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96C3-4C5A-A607-E4177128FBE5}"/>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96C3-4C5A-A607-E4177128FBE5}"/>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96C3-4C5A-A607-E4177128FBE5}"/>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96C3-4C5A-A607-E4177128FBE5}"/>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96C3-4C5A-A607-E4177128FBE5}"/>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96C3-4C5A-A607-E4177128FBE5}"/>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96C3-4C5A-A607-E4177128FBE5}"/>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96C3-4C5A-A607-E4177128FBE5}"/>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96C3-4C5A-A607-E4177128FBE5}"/>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96C3-4C5A-A607-E4177128FBE5}"/>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96C3-4C5A-A607-E4177128FBE5}"/>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96C3-4C5A-A607-E4177128FBE5}"/>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96C3-4C5A-A607-E4177128FBE5}"/>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96C3-4C5A-A607-E4177128FBE5}"/>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96C3-4C5A-A607-E4177128FBE5}"/>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96C3-4C5A-A607-E4177128FBE5}"/>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96C3-4C5A-A607-E4177128FBE5}"/>
            </c:ext>
          </c:extLst>
        </c:ser>
        <c:ser>
          <c:idx val="30"/>
          <c:order val="30"/>
          <c:spPr>
            <a:ln w="19050">
              <a:noFill/>
            </a:ln>
          </c:spPr>
          <c:marker>
            <c:symbol val="circle"/>
            <c:size val="9"/>
            <c:spPr>
              <a:solidFill>
                <a:schemeClr val="tx1"/>
              </a:solidFill>
              <a:ln>
                <a:noFill/>
              </a:ln>
            </c:spPr>
          </c:marker>
          <c:xVal>
            <c:numRef>
              <c:f>'10) OrgMud_Tern'!$L$13:$L$32</c:f>
              <c:numCache>
                <c:formatCode>0.00</c:formatCode>
                <c:ptCount val="20"/>
                <c:pt idx="0">
                  <c:v>46.875</c:v>
                </c:pt>
                <c:pt idx="1">
                  <c:v>65.116279069767444</c:v>
                </c:pt>
                <c:pt idx="2">
                  <c:v>38.125</c:v>
                </c:pt>
                <c:pt idx="3">
                  <c:v>51.704545454545453</c:v>
                </c:pt>
                <c:pt idx="4">
                  <c:v>66.470588235294116</c:v>
                </c:pt>
                <c:pt idx="5">
                  <c:v>36.627906976744185</c:v>
                </c:pt>
                <c:pt idx="6">
                  <c:v>41.772151898734172</c:v>
                </c:pt>
                <c:pt idx="7">
                  <c:v>36.805555555555557</c:v>
                </c:pt>
                <c:pt idx="8">
                  <c:v>18.125</c:v>
                </c:pt>
                <c:pt idx="9">
                  <c:v>50</c:v>
                </c:pt>
                <c:pt idx="10">
                  <c:v>44.512195121951223</c:v>
                </c:pt>
                <c:pt idx="11">
                  <c:v>71.264367816091948</c:v>
                </c:pt>
                <c:pt idx="12">
                  <c:v>59.589041095890408</c:v>
                </c:pt>
                <c:pt idx="13">
                  <c:v>46.710526315789473</c:v>
                </c:pt>
                <c:pt idx="14">
                  <c:v>60.9375</c:v>
                </c:pt>
                <c:pt idx="15">
                  <c:v>44.444444444444443</c:v>
                </c:pt>
                <c:pt idx="16">
                  <c:v>46.226415094339622</c:v>
                </c:pt>
                <c:pt idx="17">
                  <c:v>53.645833333333336</c:v>
                </c:pt>
                <c:pt idx="18">
                  <c:v>43.15789473684211</c:v>
                </c:pt>
                <c:pt idx="19">
                  <c:v>73.958333333333343</c:v>
                </c:pt>
              </c:numCache>
            </c:numRef>
          </c:xVal>
          <c:yVal>
            <c:numRef>
              <c:f>'10) OrgMud_Tern'!$M$13:$M$32</c:f>
              <c:numCache>
                <c:formatCode>0.00</c:formatCode>
                <c:ptCount val="20"/>
                <c:pt idx="0">
                  <c:v>70.364564057485637</c:v>
                </c:pt>
                <c:pt idx="1">
                  <c:v>24.168150803286657</c:v>
                </c:pt>
                <c:pt idx="2">
                  <c:v>61.704310019641248</c:v>
                </c:pt>
                <c:pt idx="3">
                  <c:v>38.380671304083073</c:v>
                </c:pt>
                <c:pt idx="4">
                  <c:v>41.772990064896447</c:v>
                </c:pt>
                <c:pt idx="5">
                  <c:v>59.413370724746372</c:v>
                </c:pt>
                <c:pt idx="6">
                  <c:v>70.159020053422864</c:v>
                </c:pt>
                <c:pt idx="7">
                  <c:v>51.72096161490397</c:v>
                </c:pt>
                <c:pt idx="8">
                  <c:v>31.393420887185901</c:v>
                </c:pt>
                <c:pt idx="9">
                  <c:v>48.63978295227669</c:v>
                </c:pt>
                <c:pt idx="10">
                  <c:v>68.648355178034777</c:v>
                </c:pt>
                <c:pt idx="11">
                  <c:v>35.83553394970091</c:v>
                </c:pt>
                <c:pt idx="12">
                  <c:v>29.658404239193104</c:v>
                </c:pt>
                <c:pt idx="13">
                  <c:v>55.835848401891433</c:v>
                </c:pt>
                <c:pt idx="14">
                  <c:v>40.594940802395563</c:v>
                </c:pt>
                <c:pt idx="15">
                  <c:v>54.985739922821502</c:v>
                </c:pt>
                <c:pt idx="16">
                  <c:v>73.530458811886291</c:v>
                </c:pt>
                <c:pt idx="17">
                  <c:v>51.420258349701044</c:v>
                </c:pt>
                <c:pt idx="18">
                  <c:v>18.232113763882918</c:v>
                </c:pt>
                <c:pt idx="19">
                  <c:v>32.47595264191645</c:v>
                </c:pt>
              </c:numCache>
            </c:numRef>
          </c:yVal>
          <c:smooth val="0"/>
          <c:extLst>
            <c:ext xmlns:c16="http://schemas.microsoft.com/office/drawing/2014/chart" uri="{C3380CC4-5D6E-409C-BE32-E72D297353CC}">
              <c16:uniqueId val="{0000003C-96C3-4C5A-A607-E4177128FBE5}"/>
            </c:ext>
          </c:extLst>
        </c:ser>
        <c:ser>
          <c:idx val="31"/>
          <c:order val="31"/>
          <c:spPr>
            <a:ln w="19050">
              <a:noFill/>
            </a:ln>
          </c:spPr>
          <c:marker>
            <c:symbol val="plus"/>
            <c:size val="5"/>
            <c:spPr>
              <a:ln>
                <a:solidFill>
                  <a:schemeClr val="tx1"/>
                </a:solidFill>
              </a:ln>
            </c:spPr>
          </c:marker>
          <c:dLbls>
            <c:dLbl>
              <c:idx val="0"/>
              <c:layout>
                <c:manualLayout>
                  <c:x val="-7.3928258967642191E-4"/>
                  <c:y val="-8.1583552055993001E-4"/>
                </c:manualLayout>
              </c:layout>
              <c:tx>
                <c:rich>
                  <a:bodyPr/>
                  <a:lstStyle/>
                  <a:p>
                    <a:fld id="{F8D10985-0935-45E2-9EDD-632AB0DA48C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96C3-4C5A-A607-E4177128FBE5}"/>
                </c:ext>
              </c:extLst>
            </c:dLbl>
            <c:dLbl>
              <c:idx val="1"/>
              <c:layout>
                <c:manualLayout>
                  <c:x val="-0.10647404961476589"/>
                  <c:y val="3.8137941090696996E-3"/>
                </c:manualLayout>
              </c:layout>
              <c:tx>
                <c:rich>
                  <a:bodyPr/>
                  <a:lstStyle/>
                  <a:p>
                    <a:fld id="{7E030217-2E48-4807-9E3A-F34E504CE98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96C3-4C5A-A607-E4177128FBE5}"/>
                </c:ext>
              </c:extLst>
            </c:dLbl>
            <c:dLbl>
              <c:idx val="2"/>
              <c:tx>
                <c:rich>
                  <a:bodyPr/>
                  <a:lstStyle/>
                  <a:p>
                    <a:fld id="{6F9F2D29-BDEA-4443-8834-530292D2D70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96C3-4C5A-A607-E4177128FBE5}"/>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OrgMud_Tern'!$W$38:$W$40</c:f>
              <c:numCache>
                <c:formatCode>General</c:formatCode>
                <c:ptCount val="3"/>
                <c:pt idx="0">
                  <c:v>75</c:v>
                </c:pt>
                <c:pt idx="1">
                  <c:v>25</c:v>
                </c:pt>
                <c:pt idx="2">
                  <c:v>50</c:v>
                </c:pt>
              </c:numCache>
            </c:numRef>
          </c:xVal>
          <c:yVal>
            <c:numRef>
              <c:f>'10) OrgMud_Tern'!$X$38:$X$40</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'10) OrgMud_Tern'!$Y$38:$Y$40</c15:f>
                <c15:dlblRangeCache>
                  <c:ptCount val="3"/>
                  <c:pt idx="0">
                    <c:v>50%</c:v>
                  </c:pt>
                  <c:pt idx="1">
                    <c:v>50%</c:v>
                  </c:pt>
                  <c:pt idx="2">
                    <c:v>50%</c:v>
                  </c:pt>
                </c15:dlblRangeCache>
              </c15:datalabelsRange>
            </c:ext>
            <c:ext xmlns:c16="http://schemas.microsoft.com/office/drawing/2014/chart" uri="{C3380CC4-5D6E-409C-BE32-E72D297353CC}">
              <c16:uniqueId val="{0000003D-96C3-4C5A-A607-E4177128FBE5}"/>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19A0-4A37-99FE-C2FFCBAB1C42}"/>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19A0-4A37-99FE-C2FFCBAB1C42}"/>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19A0-4A37-99FE-C2FFCBAB1C42}"/>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19A0-4A37-99FE-C2FFCBAB1C42}"/>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19A0-4A37-99FE-C2FFCBAB1C42}"/>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19A0-4A37-99FE-C2FFCBAB1C42}"/>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19A0-4A37-99FE-C2FFCBAB1C42}"/>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19A0-4A37-99FE-C2FFCBAB1C42}"/>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19A0-4A37-99FE-C2FFCBAB1C42}"/>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19A0-4A37-99FE-C2FFCBAB1C42}"/>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19A0-4A37-99FE-C2FFCBAB1C42}"/>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19A0-4A37-99FE-C2FFCBAB1C42}"/>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19A0-4A37-99FE-C2FFCBAB1C42}"/>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19A0-4A37-99FE-C2FFCBAB1C42}"/>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19A0-4A37-99FE-C2FFCBAB1C42}"/>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19A0-4A37-99FE-C2FFCBAB1C42}"/>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19A0-4A37-99FE-C2FFCBAB1C42}"/>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19A0-4A37-99FE-C2FFCBAB1C42}"/>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19A0-4A37-99FE-C2FFCBAB1C42}"/>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19A0-4A37-99FE-C2FFCBAB1C42}"/>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19A0-4A37-99FE-C2FFCBAB1C42}"/>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19A0-4A37-99FE-C2FFCBAB1C42}"/>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19A0-4A37-99FE-C2FFCBAB1C42}"/>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19A0-4A37-99FE-C2FFCBAB1C42}"/>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19A0-4A37-99FE-C2FFCBAB1C42}"/>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19A0-4A37-99FE-C2FFCBAB1C42}"/>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19A0-4A37-99FE-C2FFCBAB1C42}"/>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19A0-4A37-99FE-C2FFCBAB1C42}"/>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19A0-4A37-99FE-C2FFCBAB1C42}"/>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19A0-4A37-99FE-C2FFCBAB1C42}"/>
            </c:ext>
          </c:extLst>
        </c:ser>
        <c:ser>
          <c:idx val="30"/>
          <c:order val="30"/>
          <c:spPr>
            <a:ln w="19050">
              <a:noFill/>
            </a:ln>
          </c:spPr>
          <c:marker>
            <c:symbol val="circle"/>
            <c:size val="9"/>
            <c:spPr>
              <a:solidFill>
                <a:schemeClr val="tx1"/>
              </a:solidFill>
              <a:ln>
                <a:noFill/>
              </a:ln>
            </c:spPr>
          </c:marker>
          <c:xVal>
            <c:numRef>
              <c:f>'11) Diatom_Term'!$L$13:$L$58</c:f>
              <c:numCache>
                <c:formatCode>0.00</c:formatCode>
                <c:ptCount val="46"/>
                <c:pt idx="0">
                  <c:v>35.643564356435647</c:v>
                </c:pt>
                <c:pt idx="1">
                  <c:v>32.5</c:v>
                </c:pt>
                <c:pt idx="2">
                  <c:v>31.196581196581196</c:v>
                </c:pt>
                <c:pt idx="3">
                  <c:v>24.191374663072779</c:v>
                </c:pt>
                <c:pt idx="4">
                  <c:v>67.021276595744681</c:v>
                </c:pt>
                <c:pt idx="5">
                  <c:v>33.276059564719354</c:v>
                </c:pt>
                <c:pt idx="6">
                  <c:v>54.123711340206185</c:v>
                </c:pt>
                <c:pt idx="7">
                  <c:v>54.950495049504951</c:v>
                </c:pt>
                <c:pt idx="8">
                  <c:v>54.123711340206185</c:v>
                </c:pt>
                <c:pt idx="9">
                  <c:v>54.950495049504951</c:v>
                </c:pt>
                <c:pt idx="10">
                  <c:v>23.18932655654384</c:v>
                </c:pt>
                <c:pt idx="11">
                  <c:v>47</c:v>
                </c:pt>
                <c:pt idx="12">
                  <c:v>20.696202531645568</c:v>
                </c:pt>
                <c:pt idx="13">
                  <c:v>55.5</c:v>
                </c:pt>
                <c:pt idx="14">
                  <c:v>49</c:v>
                </c:pt>
                <c:pt idx="15">
                  <c:v>22.249690976514209</c:v>
                </c:pt>
                <c:pt idx="16">
                  <c:v>67.010309278350519</c:v>
                </c:pt>
                <c:pt idx="17">
                  <c:v>23.248053392658509</c:v>
                </c:pt>
                <c:pt idx="18">
                  <c:v>23.286875725900117</c:v>
                </c:pt>
                <c:pt idx="19">
                  <c:v>21.487603305785125</c:v>
                </c:pt>
                <c:pt idx="20">
                  <c:v>37.628865979381445</c:v>
                </c:pt>
                <c:pt idx="21">
                  <c:v>37.628865979381445</c:v>
                </c:pt>
                <c:pt idx="22">
                  <c:v>21.329479768786129</c:v>
                </c:pt>
                <c:pt idx="23">
                  <c:v>40.594059405940598</c:v>
                </c:pt>
                <c:pt idx="24">
                  <c:v>20.581655480984335</c:v>
                </c:pt>
                <c:pt idx="25">
                  <c:v>40</c:v>
                </c:pt>
                <c:pt idx="26">
                  <c:v>23.5</c:v>
                </c:pt>
                <c:pt idx="27">
                  <c:v>22.5</c:v>
                </c:pt>
                <c:pt idx="28">
                  <c:v>21.8417945690673</c:v>
                </c:pt>
                <c:pt idx="29">
                  <c:v>12.62683201803833</c:v>
                </c:pt>
                <c:pt idx="30">
                  <c:v>17.5</c:v>
                </c:pt>
                <c:pt idx="31">
                  <c:v>32</c:v>
                </c:pt>
                <c:pt idx="32">
                  <c:v>29.5</c:v>
                </c:pt>
                <c:pt idx="33">
                  <c:v>72.631578947368425</c:v>
                </c:pt>
                <c:pt idx="34">
                  <c:v>8.2665330661322667</c:v>
                </c:pt>
                <c:pt idx="35">
                  <c:v>10.100502512562814</c:v>
                </c:pt>
                <c:pt idx="36">
                  <c:v>10.528942115768466</c:v>
                </c:pt>
                <c:pt idx="37">
                  <c:v>23.015075376884422</c:v>
                </c:pt>
                <c:pt idx="38">
                  <c:v>11.956468854443077</c:v>
                </c:pt>
                <c:pt idx="39">
                  <c:v>12.08398853020072</c:v>
                </c:pt>
                <c:pt idx="40">
                  <c:v>3.8823688637110654</c:v>
                </c:pt>
                <c:pt idx="41">
                  <c:v>11.678153438477006</c:v>
                </c:pt>
                <c:pt idx="42">
                  <c:v>10.640097488099926</c:v>
                </c:pt>
                <c:pt idx="43">
                  <c:v>9.5927172236627118</c:v>
                </c:pt>
                <c:pt idx="44">
                  <c:v>12.096240295183817</c:v>
                </c:pt>
                <c:pt idx="45">
                  <c:v>11.266803647648988</c:v>
                </c:pt>
              </c:numCache>
            </c:numRef>
          </c:xVal>
          <c:yVal>
            <c:numRef>
              <c:f>'11) Diatom_Term'!$M$13:$M$58</c:f>
              <c:numCache>
                <c:formatCode>0.00</c:formatCode>
                <c:ptCount val="46"/>
                <c:pt idx="0">
                  <c:v>61.736464428197607</c:v>
                </c:pt>
                <c:pt idx="1">
                  <c:v>56.291651245988511</c:v>
                </c:pt>
                <c:pt idx="2">
                  <c:v>54.034063654926513</c:v>
                </c:pt>
                <c:pt idx="3">
                  <c:v>41.900690021376484</c:v>
                </c:pt>
                <c:pt idx="4">
                  <c:v>42.379966568174659</c:v>
                </c:pt>
                <c:pt idx="5">
                  <c:v>56.842217224339436</c:v>
                </c:pt>
                <c:pt idx="6">
                  <c:v>50.890152593518557</c:v>
                </c:pt>
                <c:pt idx="7">
                  <c:v>50.589602795328588</c:v>
                </c:pt>
                <c:pt idx="8">
                  <c:v>50.890152593518557</c:v>
                </c:pt>
                <c:pt idx="9">
                  <c:v>50.589602795328588</c:v>
                </c:pt>
                <c:pt idx="10">
                  <c:v>40.165091789240165</c:v>
                </c:pt>
                <c:pt idx="11">
                  <c:v>34.641016151377542</c:v>
                </c:pt>
                <c:pt idx="12">
                  <c:v>32.558170243541554</c:v>
                </c:pt>
                <c:pt idx="13">
                  <c:v>23.382685902179841</c:v>
                </c:pt>
                <c:pt idx="14">
                  <c:v>24.248711305964282</c:v>
                </c:pt>
                <c:pt idx="15">
                  <c:v>37.253008716561752</c:v>
                </c:pt>
                <c:pt idx="16">
                  <c:v>12.499335724723856</c:v>
                </c:pt>
                <c:pt idx="17">
                  <c:v>39.496153009078959</c:v>
                </c:pt>
                <c:pt idx="18">
                  <c:v>40.334051906801378</c:v>
                </c:pt>
                <c:pt idx="19">
                  <c:v>37.217620658504799</c:v>
                </c:pt>
                <c:pt idx="20">
                  <c:v>29.462719922563373</c:v>
                </c:pt>
                <c:pt idx="21">
                  <c:v>29.462719922563373</c:v>
                </c:pt>
                <c:pt idx="22">
                  <c:v>36.743505570969823</c:v>
                </c:pt>
                <c:pt idx="23">
                  <c:v>20.578821476065869</c:v>
                </c:pt>
                <c:pt idx="24">
                  <c:v>33.711055986239884</c:v>
                </c:pt>
                <c:pt idx="25">
                  <c:v>20.784609690826528</c:v>
                </c:pt>
                <c:pt idx="26">
                  <c:v>40.703193977868615</c:v>
                </c:pt>
                <c:pt idx="27">
                  <c:v>38.97114317029974</c:v>
                </c:pt>
                <c:pt idx="28">
                  <c:v>20.24474969885701</c:v>
                </c:pt>
                <c:pt idx="29">
                  <c:v>21.089231929812708</c:v>
                </c:pt>
                <c:pt idx="30">
                  <c:v>30.310889132455351</c:v>
                </c:pt>
                <c:pt idx="31">
                  <c:v>55.42562584220407</c:v>
                </c:pt>
                <c:pt idx="32">
                  <c:v>19.918584287042087</c:v>
                </c:pt>
                <c:pt idx="33">
                  <c:v>10.939268258329751</c:v>
                </c:pt>
                <c:pt idx="34">
                  <c:v>13.970950902734934</c:v>
                </c:pt>
                <c:pt idx="35">
                  <c:v>10.009338837709592</c:v>
                </c:pt>
                <c:pt idx="36">
                  <c:v>17.372365884298624</c:v>
                </c:pt>
                <c:pt idx="37">
                  <c:v>34.98916706747179</c:v>
                </c:pt>
                <c:pt idx="38">
                  <c:v>18.902097489757406</c:v>
                </c:pt>
                <c:pt idx="39">
                  <c:v>19.648386924451678</c:v>
                </c:pt>
                <c:pt idx="40">
                  <c:v>5.133763631799634</c:v>
                </c:pt>
                <c:pt idx="41">
                  <c:v>18.51606016668627</c:v>
                </c:pt>
                <c:pt idx="42">
                  <c:v>16.497049667833849</c:v>
                </c:pt>
                <c:pt idx="43">
                  <c:v>16.132140327796325</c:v>
                </c:pt>
                <c:pt idx="44">
                  <c:v>19.668308113411239</c:v>
                </c:pt>
                <c:pt idx="45">
                  <c:v>18.380169608628183</c:v>
                </c:pt>
              </c:numCache>
            </c:numRef>
          </c:yVal>
          <c:smooth val="0"/>
          <c:extLst>
            <c:ext xmlns:c16="http://schemas.microsoft.com/office/drawing/2014/chart" uri="{C3380CC4-5D6E-409C-BE32-E72D297353CC}">
              <c16:uniqueId val="{0000003C-19A0-4A37-99FE-C2FFCBAB1C42}"/>
            </c:ext>
          </c:extLst>
        </c:ser>
        <c:ser>
          <c:idx val="31"/>
          <c:order val="31"/>
          <c:spPr>
            <a:ln w="19050">
              <a:noFill/>
            </a:ln>
          </c:spPr>
          <c:marker>
            <c:symbol val="plus"/>
            <c:size val="5"/>
            <c:spPr>
              <a:ln>
                <a:solidFill>
                  <a:schemeClr val="tx1"/>
                </a:solidFill>
              </a:ln>
            </c:spPr>
          </c:marker>
          <c:xVal>
            <c:numRef>
              <c:f>'11) Diatom_Term'!$AA$35:$AA$37</c:f>
              <c:numCache>
                <c:formatCode>General</c:formatCode>
                <c:ptCount val="3"/>
                <c:pt idx="0">
                  <c:v>75</c:v>
                </c:pt>
                <c:pt idx="1">
                  <c:v>25</c:v>
                </c:pt>
                <c:pt idx="2">
                  <c:v>50</c:v>
                </c:pt>
              </c:numCache>
            </c:numRef>
          </c:xVal>
          <c:yVal>
            <c:numRef>
              <c:f>'11) Diatom_Term'!$AB$35:$AB$37</c:f>
              <c:numCache>
                <c:formatCode>General</c:formatCode>
                <c:ptCount val="3"/>
                <c:pt idx="0">
                  <c:v>43.301270189221931</c:v>
                </c:pt>
                <c:pt idx="1">
                  <c:v>43.301270189221931</c:v>
                </c:pt>
                <c:pt idx="2">
                  <c:v>0</c:v>
                </c:pt>
              </c:numCache>
            </c:numRef>
          </c:yVal>
          <c:smooth val="0"/>
          <c:extLst>
            <c:ext xmlns:c16="http://schemas.microsoft.com/office/drawing/2014/chart" uri="{C3380CC4-5D6E-409C-BE32-E72D297353CC}">
              <c16:uniqueId val="{0000001E-45D4-4BF4-A89E-BD8876A0D239}"/>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Chert </a:t>
            </a:r>
          </a:p>
        </c:rich>
      </c:tx>
      <c:layout>
        <c:manualLayout>
          <c:xMode val="edge"/>
          <c:yMode val="edge"/>
          <c:x val="0.42564898137732776"/>
          <c:y val="8.2018894272831294E-3"/>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ysClr val="windowText" lastClr="000000"/>
              </a:solidFill>
            </a:ln>
          </c:spPr>
          <c:marker>
            <c:symbol val="none"/>
          </c:marker>
          <c:xVal>
            <c:numRef>
              <c:f>'12) PorBoxPlots'!$D$24:$D$47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PorBoxPlots'!$E$24:$E$47</c:f>
              <c:numCache>
                <c:formatCode>General</c:formatCode>
                <c:ptCount val="24"/>
                <c:pt idx="0">
                  <c:v>2.5000000000000001E-2</c:v>
                </c:pt>
                <c:pt idx="1">
                  <c:v>1.9901063339367302E-2</c:v>
                </c:pt>
                <c:pt idx="2">
                  <c:v>1.1000000000000001E-2</c:v>
                </c:pt>
                <c:pt idx="3">
                  <c:v>1.1000000000000001E-2</c:v>
                </c:pt>
                <c:pt idx="4">
                  <c:v>1.9901063339367302E-2</c:v>
                </c:pt>
                <c:pt idx="5">
                  <c:v>2.5000000000000001E-2</c:v>
                </c:pt>
                <c:pt idx="6">
                  <c:v>2.5000000000000001E-2</c:v>
                </c:pt>
                <c:pt idx="8">
                  <c:v>1.1000000000000001E-2</c:v>
                </c:pt>
                <c:pt idx="9">
                  <c:v>1.1000000000000001E-2</c:v>
                </c:pt>
                <c:pt idx="10">
                  <c:v>0.01</c:v>
                </c:pt>
                <c:pt idx="11">
                  <c:v>0.01</c:v>
                </c:pt>
                <c:pt idx="12">
                  <c:v>0.01</c:v>
                </c:pt>
                <c:pt idx="13">
                  <c:v>0.01</c:v>
                </c:pt>
                <c:pt idx="14">
                  <c:v>1.1000000000000001E-2</c:v>
                </c:pt>
                <c:pt idx="16">
                  <c:v>2.5000000000000001E-2</c:v>
                </c:pt>
                <c:pt idx="17">
                  <c:v>3.7000000000000005E-2</c:v>
                </c:pt>
                <c:pt idx="19">
                  <c:v>0.01</c:v>
                </c:pt>
                <c:pt idx="20" formatCode="0.000">
                  <c:v>0.01</c:v>
                </c:pt>
              </c:numCache>
            </c:numRef>
          </c:yVal>
          <c:smooth val="0"/>
          <c:extLst>
            <c:ext xmlns:c16="http://schemas.microsoft.com/office/drawing/2014/chart" uri="{C3380CC4-5D6E-409C-BE32-E72D297353CC}">
              <c16:uniqueId val="{00000001-F286-48FE-B03A-44B59C8C8F1A}"/>
            </c:ext>
          </c:extLst>
        </c:ser>
        <c:ser>
          <c:idx val="0"/>
          <c:order val="1"/>
          <c:spPr>
            <a:ln>
              <a:noFill/>
            </a:ln>
          </c:spPr>
          <c:marker>
            <c:symbol val="circle"/>
            <c:size val="7"/>
            <c:spPr>
              <a:solidFill>
                <a:schemeClr val="bg2">
                  <a:lumMod val="75000"/>
                </a:schemeClr>
              </a:solidFill>
              <a:ln>
                <a:solidFill>
                  <a:schemeClr val="bg2">
                    <a:lumMod val="50000"/>
                  </a:schemeClr>
                </a:solidFill>
              </a:ln>
            </c:spPr>
          </c:marker>
          <c:xVal>
            <c:numRef>
              <c:f>'12) PorBoxPlots'!$B$2:$B$161</c:f>
              <c:numCache>
                <c:formatCode>General</c:formatCode>
                <c:ptCount val="160"/>
                <c:pt idx="0">
                  <c:v>0.125</c:v>
                </c:pt>
                <c:pt idx="1">
                  <c:v>0.25</c:v>
                </c:pt>
                <c:pt idx="2">
                  <c:v>0.375</c:v>
                </c:pt>
                <c:pt idx="3">
                  <c:v>0.5</c:v>
                </c:pt>
                <c:pt idx="4">
                  <c:v>0.625</c:v>
                </c:pt>
                <c:pt idx="5">
                  <c:v>0.75</c:v>
                </c:pt>
                <c:pt idx="6">
                  <c:v>0.875</c:v>
                </c:pt>
              </c:numCache>
            </c:numRef>
          </c:xVal>
          <c:yVal>
            <c:numRef>
              <c:f>'12) PorBoxPlots'!$C$2:$C$164</c:f>
              <c:numCache>
                <c:formatCode>0.00%</c:formatCode>
                <c:ptCount val="163"/>
                <c:pt idx="0">
                  <c:v>0.01</c:v>
                </c:pt>
                <c:pt idx="1">
                  <c:v>0.01</c:v>
                </c:pt>
                <c:pt idx="2">
                  <c:v>0.01</c:v>
                </c:pt>
                <c:pt idx="3">
                  <c:v>1.1000000000000001E-2</c:v>
                </c:pt>
                <c:pt idx="4">
                  <c:v>0.02</c:v>
                </c:pt>
                <c:pt idx="5">
                  <c:v>2.5000000000000001E-2</c:v>
                </c:pt>
                <c:pt idx="6">
                  <c:v>3.7000000000000005E-2</c:v>
                </c:pt>
              </c:numCache>
            </c:numRef>
          </c:yVal>
          <c:smooth val="0"/>
          <c:extLst>
            <c:ext xmlns:c16="http://schemas.microsoft.com/office/drawing/2014/chart" uri="{C3380CC4-5D6E-409C-BE32-E72D297353CC}">
              <c16:uniqueId val="{00000002-F286-48FE-B03A-44B59C8C8F1A}"/>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4-F286-48FE-B03A-44B59C8C8F1A}"/>
            </c:ext>
          </c:extLst>
        </c:ser>
        <c:ser>
          <c:idx val="3"/>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PorBoxPlots'!$E$50</c:f>
                <c:numCache>
                  <c:formatCode>General</c:formatCode>
                  <c:ptCount val="1"/>
                  <c:pt idx="0">
                    <c:v>7.7324555778609527E-3</c:v>
                  </c:pt>
                </c:numCache>
              </c:numRef>
            </c:plus>
            <c:minus>
              <c:numRef>
                <c:f>'12) PorBoxPlots'!$E$50</c:f>
                <c:numCache>
                  <c:formatCode>General</c:formatCode>
                  <c:ptCount val="1"/>
                  <c:pt idx="0">
                    <c:v>7.7324555778609527E-3</c:v>
                  </c:pt>
                </c:numCache>
              </c:numRef>
            </c:minus>
            <c:spPr>
              <a:ln w="25400" cap="sq">
                <a:prstDash val="sysDash"/>
              </a:ln>
            </c:spPr>
          </c:errBars>
          <c:xVal>
            <c:numRef>
              <c:f>'12) PorBoxPlots'!$D$49</c:f>
              <c:numCache>
                <c:formatCode>General</c:formatCode>
                <c:ptCount val="1"/>
                <c:pt idx="0">
                  <c:v>0.5</c:v>
                </c:pt>
              </c:numCache>
            </c:numRef>
          </c:xVal>
          <c:yVal>
            <c:numRef>
              <c:f>'12) PorBoxPlots'!$E$49</c:f>
              <c:numCache>
                <c:formatCode>0.0%</c:formatCode>
                <c:ptCount val="1"/>
                <c:pt idx="0">
                  <c:v>1.7571428571428571E-2</c:v>
                </c:pt>
              </c:numCache>
            </c:numRef>
          </c:yVal>
          <c:smooth val="0"/>
          <c:extLst>
            <c:ext xmlns:c16="http://schemas.microsoft.com/office/drawing/2014/chart" uri="{C3380CC4-5D6E-409C-BE32-E72D297353CC}">
              <c16:uniqueId val="{00000001-9ABF-41BD-96CB-807403EEDFE5}"/>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6044716165287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45A4A6F-DCFB-49F5-96C6-E6A8A18BF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A62329F4-B8C5-4197-9EAF-4CAC53C664FA}"/>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498361</xdr:colOff>
      <xdr:row>25</xdr:row>
      <xdr:rowOff>13607</xdr:rowOff>
    </xdr:from>
    <xdr:to>
      <xdr:col>18</xdr:col>
      <xdr:colOff>62933</xdr:colOff>
      <xdr:row>28</xdr:row>
      <xdr:rowOff>68035</xdr:rowOff>
    </xdr:to>
    <xdr:sp macro="" textlink="$H$12">
      <xdr:nvSpPr>
        <xdr:cNvPr id="4" name="TextBox 3">
          <a:extLst>
            <a:ext uri="{FF2B5EF4-FFF2-40B4-BE49-F238E27FC236}">
              <a16:creationId xmlns:a16="http://schemas.microsoft.com/office/drawing/2014/main" id="{F0873596-EF1E-431F-9FBD-F421C858FC3C}"/>
            </a:ext>
          </a:extLst>
        </xdr:cNvPr>
        <xdr:cNvSpPr txBox="1"/>
      </xdr:nvSpPr>
      <xdr:spPr>
        <a:xfrm>
          <a:off x="1549071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Calibri"/>
              <a:cs typeface="Calibri"/>
            </a:rPr>
            <a:pPr/>
            <a:t>BioSi</a:t>
          </a:fld>
          <a:endParaRPr lang="en-US" sz="2800" b="1"/>
        </a:p>
      </xdr:txBody>
    </xdr:sp>
    <xdr:clientData/>
  </xdr:twoCellAnchor>
  <xdr:twoCellAnchor>
    <xdr:from>
      <xdr:col>22</xdr:col>
      <xdr:colOff>166005</xdr:colOff>
      <xdr:row>25</xdr:row>
      <xdr:rowOff>9525</xdr:rowOff>
    </xdr:from>
    <xdr:to>
      <xdr:col>24</xdr:col>
      <xdr:colOff>138791</xdr:colOff>
      <xdr:row>28</xdr:row>
      <xdr:rowOff>9525</xdr:rowOff>
    </xdr:to>
    <xdr:sp macro="" textlink="$I$12">
      <xdr:nvSpPr>
        <xdr:cNvPr id="5" name="TextBox 4">
          <a:extLst>
            <a:ext uri="{FF2B5EF4-FFF2-40B4-BE49-F238E27FC236}">
              <a16:creationId xmlns:a16="http://schemas.microsoft.com/office/drawing/2014/main" id="{C1D44717-0844-4045-A0C4-F29547554B68}"/>
            </a:ext>
          </a:extLst>
        </xdr:cNvPr>
        <xdr:cNvSpPr txBox="1"/>
      </xdr:nvSpPr>
      <xdr:spPr>
        <a:xfrm>
          <a:off x="20035155" y="47720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Calibri"/>
              <a:cs typeface="Calibri"/>
            </a:rPr>
            <a:pPr/>
            <a:t>BioCar</a:t>
          </a:fld>
          <a:endParaRPr lang="en-US" sz="2800" b="1"/>
        </a:p>
      </xdr:txBody>
    </xdr:sp>
    <xdr:clientData/>
  </xdr:twoCellAnchor>
  <xdr:twoCellAnchor>
    <xdr:from>
      <xdr:col>18</xdr:col>
      <xdr:colOff>141515</xdr:colOff>
      <xdr:row>1</xdr:row>
      <xdr:rowOff>152401</xdr:rowOff>
    </xdr:from>
    <xdr:to>
      <xdr:col>21</xdr:col>
      <xdr:colOff>315686</xdr:colOff>
      <xdr:row>5</xdr:row>
      <xdr:rowOff>16329</xdr:rowOff>
    </xdr:to>
    <xdr:sp macro="" textlink="$J$12">
      <xdr:nvSpPr>
        <xdr:cNvPr id="6" name="TextBox 5">
          <a:extLst>
            <a:ext uri="{FF2B5EF4-FFF2-40B4-BE49-F238E27FC236}">
              <a16:creationId xmlns:a16="http://schemas.microsoft.com/office/drawing/2014/main" id="{FEC847EC-20D2-4A49-9017-9B6D9A0DDE6F}"/>
            </a:ext>
          </a:extLst>
        </xdr:cNvPr>
        <xdr:cNvSpPr txBox="1"/>
      </xdr:nvSpPr>
      <xdr:spPr>
        <a:xfrm>
          <a:off x="1757226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Calibri"/>
              <a:cs typeface="Calibri"/>
            </a:rPr>
            <a:pPr/>
            <a:t>Detritus</a:t>
          </a:fld>
          <a:endParaRPr lang="en-US" sz="2800" b="1"/>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0.92284</cdr:y>
    </cdr:from>
    <cdr:to>
      <cdr:x>0.05018</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0" y="5063066"/>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0.11528</cdr:x>
      <cdr:y>0.84334</cdr:y>
    </cdr:from>
    <cdr:to>
      <cdr:x>0.39792</cdr:x>
      <cdr:y>0.95742</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816918" y="46268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cdr:txBody>
    </cdr:sp>
  </cdr:relSizeAnchor>
  <cdr:relSizeAnchor xmlns:cdr="http://schemas.openxmlformats.org/drawingml/2006/chartDrawing">
    <cdr:from>
      <cdr:x>0.72832</cdr:x>
      <cdr:y>0.84458</cdr:y>
    </cdr:from>
    <cdr:to>
      <cdr:x>0.93414</cdr:x>
      <cdr:y>0.94874</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61336" y="4633684"/>
          <a:ext cx="1458539"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BioCa</a:t>
          </a:r>
        </a:p>
      </cdr:txBody>
    </cdr:sp>
  </cdr:relSizeAnchor>
  <cdr:relSizeAnchor xmlns:cdr="http://schemas.openxmlformats.org/drawingml/2006/chartDrawing">
    <cdr:from>
      <cdr:x>0.40363</cdr:x>
      <cdr:y>0.03356</cdr:y>
    </cdr:from>
    <cdr:to>
      <cdr:x>0.68627</cdr:x>
      <cdr:y>0.14765</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60372" y="1841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cdr:txBody>
    </cdr:sp>
  </cdr:relSizeAnchor>
  <cdr:relSizeAnchor xmlns:cdr="http://schemas.openxmlformats.org/drawingml/2006/chartDrawing">
    <cdr:from>
      <cdr:x>0.17668</cdr:x>
      <cdr:y>0.14815</cdr:y>
    </cdr:from>
    <cdr:to>
      <cdr:x>0.41912</cdr:x>
      <cdr:y>0.40466</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252041" y="812804"/>
          <a:ext cx="1718099" cy="140730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Siliceous</a:t>
          </a:r>
        </a:p>
        <a:p xmlns:a="http://schemas.openxmlformats.org/drawingml/2006/main">
          <a:r>
            <a:rPr lang="en-US" sz="2800" b="1" baseline="0">
              <a:latin typeface="+mn-lt"/>
              <a:cs typeface="Times New Roman" panose="02020603050405020304" pitchFamily="18" charset="0"/>
            </a:rPr>
            <a:t>Mudstone</a:t>
          </a:r>
        </a:p>
        <a:p xmlns:a="http://schemas.openxmlformats.org/drawingml/2006/main">
          <a:r>
            <a:rPr lang="en-US" sz="2800" b="1" baseline="0">
              <a:latin typeface="+mn-lt"/>
              <a:cs typeface="Times New Roman" panose="02020603050405020304" pitchFamily="18" charset="0"/>
            </a:rPr>
            <a:t>n = 114</a:t>
          </a:r>
          <a:endParaRPr lang="en-US" sz="2800" b="1">
            <a:latin typeface="+mn-lt"/>
            <a:cs typeface="Times New Roman" panose="02020603050405020304" pitchFamily="18"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pSp>
      <xdr:nvGrpSpPr>
        <xdr:cNvPr id="2" name="Group 1">
          <a:extLst>
            <a:ext uri="{FF2B5EF4-FFF2-40B4-BE49-F238E27FC236}">
              <a16:creationId xmlns:a16="http://schemas.microsoft.com/office/drawing/2014/main" id="{994EDB39-8FB0-464A-8DDD-AC026DD8ECAB}"/>
            </a:ext>
          </a:extLst>
        </xdr:cNvPr>
        <xdr:cNvGrpSpPr/>
      </xdr:nvGrpSpPr>
      <xdr:grpSpPr>
        <a:xfrm>
          <a:off x="14125575" y="104775"/>
          <a:ext cx="7086600" cy="5486400"/>
          <a:chOff x="14125575" y="104775"/>
          <a:chExt cx="7086600" cy="5486400"/>
        </a:xfrm>
      </xdr:grpSpPr>
      <xdr:graphicFrame macro="">
        <xdr:nvGraphicFramePr>
          <xdr:cNvPr id="7" name="Ternary diagram">
            <a:extLst>
              <a:ext uri="{FF2B5EF4-FFF2-40B4-BE49-F238E27FC236}">
                <a16:creationId xmlns:a16="http://schemas.microsoft.com/office/drawing/2014/main" id="{F62FB981-ADB1-4362-906E-BF74AB3060B2}"/>
              </a:ext>
            </a:extLst>
          </xdr:cNvPr>
          <xdr:cNvGraphicFramePr>
            <a:graphicFrameLocks/>
          </xdr:cNvGraphicFramePr>
        </xdr:nvGraphicFramePr>
        <xdr:xfrm>
          <a:off x="14125575"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H$12">
        <xdr:nvSpPr>
          <xdr:cNvPr id="9" name="TextBox 8">
            <a:extLst>
              <a:ext uri="{FF2B5EF4-FFF2-40B4-BE49-F238E27FC236}">
                <a16:creationId xmlns:a16="http://schemas.microsoft.com/office/drawing/2014/main" id="{09A686BE-ACCE-4C10-9AE2-6E8A1D71AC62}"/>
              </a:ext>
            </a:extLst>
          </xdr:cNvPr>
          <xdr:cNvSpPr txBox="1"/>
        </xdr:nvSpPr>
        <xdr:spPr>
          <a:xfrm>
            <a:off x="1493826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sp macro="" textlink="$I$12">
        <xdr:nvSpPr>
          <xdr:cNvPr id="10" name="TextBox 9">
            <a:extLst>
              <a:ext uri="{FF2B5EF4-FFF2-40B4-BE49-F238E27FC236}">
                <a16:creationId xmlns:a16="http://schemas.microsoft.com/office/drawing/2014/main" id="{E8037E28-8980-4B10-BE64-40791D157A1E}"/>
              </a:ext>
            </a:extLst>
          </xdr:cNvPr>
          <xdr:cNvSpPr txBox="1"/>
        </xdr:nvSpPr>
        <xdr:spPr>
          <a:xfrm>
            <a:off x="19273155" y="47910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BioCarb</a:t>
            </a:fld>
            <a:endParaRPr lang="en-US" sz="2800" b="1">
              <a:latin typeface="+mn-lt"/>
              <a:cs typeface="Times New Roman" panose="02020603050405020304" pitchFamily="18" charset="0"/>
            </a:endParaRPr>
          </a:p>
        </xdr:txBody>
      </xdr:sp>
      <xdr:sp macro="" textlink="$J$12">
        <xdr:nvSpPr>
          <xdr:cNvPr id="11" name="TextBox 10">
            <a:extLst>
              <a:ext uri="{FF2B5EF4-FFF2-40B4-BE49-F238E27FC236}">
                <a16:creationId xmlns:a16="http://schemas.microsoft.com/office/drawing/2014/main" id="{500DFDC4-EEA5-498F-A75E-B7F1E2EFD6E5}"/>
              </a:ext>
            </a:extLst>
          </xdr:cNvPr>
          <xdr:cNvSpPr txBox="1"/>
        </xdr:nvSpPr>
        <xdr:spPr>
          <a:xfrm>
            <a:off x="1701981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grpSp>
    <xdr:clientData/>
  </xdr:twoCellAnchor>
</xdr:wsDr>
</file>

<file path=xl/drawings/drawing12.xml><?xml version="1.0" encoding="utf-8"?>
<c:userShapes xmlns:c="http://schemas.openxmlformats.org/drawingml/2006/chart">
  <cdr:relSizeAnchor xmlns:cdr="http://schemas.openxmlformats.org/drawingml/2006/chartDrawing">
    <cdr:from>
      <cdr:x>0.18011</cdr:x>
      <cdr:y>0.15625</cdr:y>
    </cdr:from>
    <cdr:to>
      <cdr:x>0.4086</cdr:x>
      <cdr:y>0.48437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276368" y="857250"/>
          <a:ext cx="1619232"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Calcareous</a:t>
          </a:r>
        </a:p>
        <a:p xmlns:a="http://schemas.openxmlformats.org/drawingml/2006/main">
          <a:r>
            <a:rPr lang="en-US" sz="2800" b="1">
              <a:latin typeface="+mn-lt"/>
              <a:cs typeface="Times New Roman" panose="02020603050405020304" pitchFamily="18" charset="0"/>
            </a:rPr>
            <a:t>Mudstone</a:t>
          </a:r>
        </a:p>
        <a:p xmlns:a="http://schemas.openxmlformats.org/drawingml/2006/main">
          <a:r>
            <a:rPr lang="en-US" sz="2800" b="1">
              <a:latin typeface="+mn-lt"/>
              <a:cs typeface="Times New Roman" panose="02020603050405020304" pitchFamily="18" charset="0"/>
            </a:rPr>
            <a:t>n = 95</a:t>
          </a:r>
        </a:p>
      </cdr:txBody>
    </cdr:sp>
  </cdr:relSizeAnchor>
</c:userShapes>
</file>

<file path=xl/drawings/drawing1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24</xdr:col>
      <xdr:colOff>342900</xdr:colOff>
      <xdr:row>29</xdr:row>
      <xdr:rowOff>66675</xdr:rowOff>
    </xdr:to>
    <xdr:grpSp>
      <xdr:nvGrpSpPr>
        <xdr:cNvPr id="3" name="Group 2">
          <a:extLst>
            <a:ext uri="{FF2B5EF4-FFF2-40B4-BE49-F238E27FC236}">
              <a16:creationId xmlns:a16="http://schemas.microsoft.com/office/drawing/2014/main" id="{B8822040-5B4D-4459-A899-C833FD57307F}"/>
            </a:ext>
          </a:extLst>
        </xdr:cNvPr>
        <xdr:cNvGrpSpPr/>
      </xdr:nvGrpSpPr>
      <xdr:grpSpPr>
        <a:xfrm>
          <a:off x="13944600" y="104775"/>
          <a:ext cx="7086600" cy="5486400"/>
          <a:chOff x="13944600" y="104775"/>
          <a:chExt cx="7086600" cy="5486400"/>
        </a:xfrm>
      </xdr:grpSpPr>
      <xdr:graphicFrame macro="">
        <xdr:nvGraphicFramePr>
          <xdr:cNvPr id="2" name="Ternary diagram">
            <a:extLst>
              <a:ext uri="{FF2B5EF4-FFF2-40B4-BE49-F238E27FC236}">
                <a16:creationId xmlns:a16="http://schemas.microsoft.com/office/drawing/2014/main" id="{7910D4FE-F1E4-43B5-BBA1-D12A7409385A}"/>
              </a:ext>
            </a:extLst>
          </xdr:cNvPr>
          <xdr:cNvGraphicFramePr>
            <a:graphicFrameLocks/>
          </xdr:cNvGraphicFramePr>
        </xdr:nvGraphicFramePr>
        <xdr:xfrm>
          <a:off x="13944600"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H$12">
        <xdr:nvSpPr>
          <xdr:cNvPr id="4" name="TextBox 3">
            <a:extLst>
              <a:ext uri="{FF2B5EF4-FFF2-40B4-BE49-F238E27FC236}">
                <a16:creationId xmlns:a16="http://schemas.microsoft.com/office/drawing/2014/main" id="{01921E23-31E9-4788-8A57-86533E30642F}"/>
              </a:ext>
            </a:extLst>
          </xdr:cNvPr>
          <xdr:cNvSpPr txBox="1"/>
        </xdr:nvSpPr>
        <xdr:spPr>
          <a:xfrm>
            <a:off x="14699819" y="4791461"/>
            <a:ext cx="2097198"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sp macro="" textlink="$I$12">
        <xdr:nvSpPr>
          <xdr:cNvPr id="5" name="TextBox 4">
            <a:extLst>
              <a:ext uri="{FF2B5EF4-FFF2-40B4-BE49-F238E27FC236}">
                <a16:creationId xmlns:a16="http://schemas.microsoft.com/office/drawing/2014/main" id="{2B3934F7-1F0F-469B-A31B-A9B0E0557A5F}"/>
              </a:ext>
            </a:extLst>
          </xdr:cNvPr>
          <xdr:cNvSpPr txBox="1"/>
        </xdr:nvSpPr>
        <xdr:spPr>
          <a:xfrm>
            <a:off x="19017657" y="4818874"/>
            <a:ext cx="1248061" cy="620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a:t>
            </a:fld>
            <a:endParaRPr lang="en-US" sz="2800" b="1">
              <a:latin typeface="+mn-lt"/>
              <a:cs typeface="Times New Roman" panose="02020603050405020304" pitchFamily="18" charset="0"/>
            </a:endParaRPr>
          </a:p>
        </xdr:txBody>
      </xdr:sp>
      <xdr:sp macro="" textlink="$J$12">
        <xdr:nvSpPr>
          <xdr:cNvPr id="6" name="TextBox 5">
            <a:extLst>
              <a:ext uri="{FF2B5EF4-FFF2-40B4-BE49-F238E27FC236}">
                <a16:creationId xmlns:a16="http://schemas.microsoft.com/office/drawing/2014/main" id="{CFFFA398-AC6D-4AFD-B959-17B5BB2906C9}"/>
              </a:ext>
            </a:extLst>
          </xdr:cNvPr>
          <xdr:cNvSpPr txBox="1"/>
        </xdr:nvSpPr>
        <xdr:spPr>
          <a:xfrm>
            <a:off x="16706501" y="363341"/>
            <a:ext cx="2097197"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grpSp>
    <xdr:clientData/>
  </xdr:twoCellAnchor>
</xdr:wsDr>
</file>

<file path=xl/drawings/drawing14.xml><?xml version="1.0" encoding="utf-8"?>
<c:userShapes xmlns:c="http://schemas.openxmlformats.org/drawingml/2006/chart">
  <cdr:relSizeAnchor xmlns:cdr="http://schemas.openxmlformats.org/drawingml/2006/chartDrawing">
    <cdr:from>
      <cdr:x>0.17495</cdr:x>
      <cdr:y>0.17014</cdr:y>
    </cdr:from>
    <cdr:to>
      <cdr:x>0.41129</cdr:x>
      <cdr:y>0.45139</cdr:y>
    </cdr:to>
    <cdr:sp macro="" textlink="">
      <cdr:nvSpPr>
        <cdr:cNvPr id="2" name="TextBox 1">
          <a:extLst xmlns:a="http://schemas.openxmlformats.org/drawingml/2006/main">
            <a:ext uri="{FF2B5EF4-FFF2-40B4-BE49-F238E27FC236}">
              <a16:creationId xmlns:a16="http://schemas.microsoft.com/office/drawing/2014/main" id="{78A23F7D-02ED-450B-87A7-BF0D2C04B2C2}"/>
            </a:ext>
          </a:extLst>
        </cdr:cNvPr>
        <cdr:cNvSpPr txBox="1"/>
      </cdr:nvSpPr>
      <cdr:spPr>
        <a:xfrm xmlns:a="http://schemas.openxmlformats.org/drawingml/2006/main">
          <a:off x="1239790" y="933438"/>
          <a:ext cx="1674860" cy="1543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Organic</a:t>
          </a:r>
        </a:p>
        <a:p xmlns:a="http://schemas.openxmlformats.org/drawingml/2006/main">
          <a:r>
            <a:rPr lang="en-US" sz="2800" b="1">
              <a:latin typeface="+mn-lt"/>
              <a:cs typeface="Times New Roman" panose="02020603050405020304" pitchFamily="18" charset="0"/>
            </a:rPr>
            <a:t>Mudstone</a:t>
          </a:r>
        </a:p>
        <a:p xmlns:a="http://schemas.openxmlformats.org/drawingml/2006/main">
          <a:r>
            <a:rPr lang="en-US" sz="2800" b="1">
              <a:latin typeface="+mn-lt"/>
              <a:cs typeface="Times New Roman" panose="02020603050405020304" pitchFamily="18" charset="0"/>
            </a:rPr>
            <a:t>n = 20</a:t>
          </a:r>
        </a:p>
      </cdr:txBody>
    </cdr:sp>
  </cdr:relSizeAnchor>
</c:userShapes>
</file>

<file path=xl/drawings/drawing1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0C2D5984-BD9B-4C8C-990F-97BA6E1E5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498361</xdr:colOff>
      <xdr:row>25</xdr:row>
      <xdr:rowOff>39460</xdr:rowOff>
    </xdr:from>
    <xdr:to>
      <xdr:col>18</xdr:col>
      <xdr:colOff>62933</xdr:colOff>
      <xdr:row>28</xdr:row>
      <xdr:rowOff>93888</xdr:rowOff>
    </xdr:to>
    <xdr:sp macro="" textlink="$H$12">
      <xdr:nvSpPr>
        <xdr:cNvPr id="4" name="TextBox 3">
          <a:extLst>
            <a:ext uri="{FF2B5EF4-FFF2-40B4-BE49-F238E27FC236}">
              <a16:creationId xmlns:a16="http://schemas.microsoft.com/office/drawing/2014/main" id="{61DD380C-DE7D-43C8-B590-532E83B11E35}"/>
            </a:ext>
          </a:extLst>
        </xdr:cNvPr>
        <xdr:cNvSpPr txBox="1"/>
      </xdr:nvSpPr>
      <xdr:spPr>
        <a:xfrm>
          <a:off x="13566661" y="4801960"/>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clientData/>
  </xdr:twoCellAnchor>
  <xdr:twoCellAnchor>
    <xdr:from>
      <xdr:col>21</xdr:col>
      <xdr:colOff>508905</xdr:colOff>
      <xdr:row>25</xdr:row>
      <xdr:rowOff>39460</xdr:rowOff>
    </xdr:from>
    <xdr:to>
      <xdr:col>23</xdr:col>
      <xdr:colOff>481691</xdr:colOff>
      <xdr:row>28</xdr:row>
      <xdr:rowOff>39460</xdr:rowOff>
    </xdr:to>
    <xdr:sp macro="" textlink="$I$12">
      <xdr:nvSpPr>
        <xdr:cNvPr id="5" name="TextBox 4">
          <a:extLst>
            <a:ext uri="{FF2B5EF4-FFF2-40B4-BE49-F238E27FC236}">
              <a16:creationId xmlns:a16="http://schemas.microsoft.com/office/drawing/2014/main" id="{26A6CBBB-E987-48F8-903A-9B33608F3475}"/>
            </a:ext>
          </a:extLst>
        </xdr:cNvPr>
        <xdr:cNvSpPr txBox="1"/>
      </xdr:nvSpPr>
      <xdr:spPr>
        <a:xfrm>
          <a:off x="17844405" y="4801960"/>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a:t>
          </a:fld>
          <a:endParaRPr lang="en-US" sz="2800" b="1">
            <a:latin typeface="+mn-lt"/>
            <a:cs typeface="Times New Roman" panose="02020603050405020304" pitchFamily="18" charset="0"/>
          </a:endParaRPr>
        </a:p>
      </xdr:txBody>
    </xdr:sp>
    <xdr:clientData/>
  </xdr:twoCellAnchor>
  <xdr:twoCellAnchor>
    <xdr:from>
      <xdr:col>18</xdr:col>
      <xdr:colOff>131990</xdr:colOff>
      <xdr:row>1</xdr:row>
      <xdr:rowOff>142876</xdr:rowOff>
    </xdr:from>
    <xdr:to>
      <xdr:col>21</xdr:col>
      <xdr:colOff>306161</xdr:colOff>
      <xdr:row>5</xdr:row>
      <xdr:rowOff>6804</xdr:rowOff>
    </xdr:to>
    <xdr:sp macro="" textlink="$J$12">
      <xdr:nvSpPr>
        <xdr:cNvPr id="6" name="TextBox 5">
          <a:extLst>
            <a:ext uri="{FF2B5EF4-FFF2-40B4-BE49-F238E27FC236}">
              <a16:creationId xmlns:a16="http://schemas.microsoft.com/office/drawing/2014/main" id="{C976E32B-BD63-45DA-B169-80CD5D424482}"/>
            </a:ext>
          </a:extLst>
        </xdr:cNvPr>
        <xdr:cNvSpPr txBox="1"/>
      </xdr:nvSpPr>
      <xdr:spPr>
        <a:xfrm>
          <a:off x="15638690" y="33337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clientData/>
  </xdr:twoCellAnchor>
  <xdr:twoCellAnchor>
    <xdr:from>
      <xdr:col>14</xdr:col>
      <xdr:colOff>590550</xdr:colOff>
      <xdr:row>5</xdr:row>
      <xdr:rowOff>38100</xdr:rowOff>
    </xdr:from>
    <xdr:to>
      <xdr:col>19</xdr:col>
      <xdr:colOff>76200</xdr:colOff>
      <xdr:row>13</xdr:row>
      <xdr:rowOff>0</xdr:rowOff>
    </xdr:to>
    <xdr:sp macro="" textlink="">
      <xdr:nvSpPr>
        <xdr:cNvPr id="7" name="TextBox 6">
          <a:extLst>
            <a:ext uri="{FF2B5EF4-FFF2-40B4-BE49-F238E27FC236}">
              <a16:creationId xmlns:a16="http://schemas.microsoft.com/office/drawing/2014/main" id="{35A6BBC5-0A14-46D6-9288-EECC9862A5F1}"/>
            </a:ext>
          </a:extLst>
        </xdr:cNvPr>
        <xdr:cNvSpPr txBox="1"/>
      </xdr:nvSpPr>
      <xdr:spPr>
        <a:xfrm>
          <a:off x="13658850" y="990600"/>
          <a:ext cx="2533650" cy="148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800" b="1">
              <a:latin typeface="+mn-lt"/>
              <a:cs typeface="Times New Roman" panose="02020603050405020304" pitchFamily="18" charset="0"/>
            </a:rPr>
            <a:t>Diatomaceous</a:t>
          </a:r>
        </a:p>
        <a:p>
          <a:r>
            <a:rPr lang="en-US" sz="2800" b="1" baseline="0">
              <a:latin typeface="+mn-lt"/>
              <a:cs typeface="Times New Roman" panose="02020603050405020304" pitchFamily="18" charset="0"/>
            </a:rPr>
            <a:t>Mudstone</a:t>
          </a:r>
        </a:p>
        <a:p>
          <a:r>
            <a:rPr lang="en-US" sz="2800" b="1" baseline="0">
              <a:latin typeface="+mn-lt"/>
              <a:cs typeface="Times New Roman" panose="02020603050405020304" pitchFamily="18" charset="0"/>
            </a:rPr>
            <a:t>n = 38</a:t>
          </a:r>
          <a:endParaRPr lang="en-US" sz="2800" b="1">
            <a:latin typeface="+mn-lt"/>
            <a:cs typeface="Times New Roman" panose="02020603050405020304" pitchFamily="18" charset="0"/>
          </a:endParaRPr>
        </a:p>
      </xdr:txBody>
    </xdr:sp>
    <xdr:clientData/>
  </xdr:twoCellAnchor>
</xdr:wsDr>
</file>

<file path=xl/drawings/drawing16.xml><?xml version="1.0" encoding="utf-8"?>
<c:userShapes xmlns:c="http://schemas.openxmlformats.org/drawingml/2006/chart">
  <cdr:relSizeAnchor xmlns:cdr="http://schemas.openxmlformats.org/drawingml/2006/chartDrawing">
    <cdr:from>
      <cdr:x>0.66398</cdr:x>
      <cdr:y>0.44792</cdr:y>
    </cdr:from>
    <cdr:to>
      <cdr:x>0.79301</cdr:x>
      <cdr:y>0.61458</cdr:y>
    </cdr:to>
    <cdr:sp macro="" textlink="">
      <cdr:nvSpPr>
        <cdr:cNvPr id="2" name="TextBox 1">
          <a:extLst xmlns:a="http://schemas.openxmlformats.org/drawingml/2006/main">
            <a:ext uri="{FF2B5EF4-FFF2-40B4-BE49-F238E27FC236}">
              <a16:creationId xmlns:a16="http://schemas.microsoft.com/office/drawing/2014/main" id="{D74CC332-848C-4813-8F43-D9DE6879C719}"/>
            </a:ext>
          </a:extLst>
        </cdr:cNvPr>
        <cdr:cNvSpPr txBox="1"/>
      </cdr:nvSpPr>
      <cdr:spPr>
        <a:xfrm xmlns:a="http://schemas.openxmlformats.org/drawingml/2006/main">
          <a:off x="4705350" y="24574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50%</a:t>
          </a:r>
        </a:p>
      </cdr:txBody>
    </cdr:sp>
  </cdr:relSizeAnchor>
  <cdr:relSizeAnchor xmlns:cdr="http://schemas.openxmlformats.org/drawingml/2006/chartDrawing">
    <cdr:from>
      <cdr:x>0.21953</cdr:x>
      <cdr:y>0.45197</cdr:y>
    </cdr:from>
    <cdr:to>
      <cdr:x>0.34857</cdr:x>
      <cdr:y>0.61863</cdr:y>
    </cdr:to>
    <cdr:sp macro="" textlink="">
      <cdr:nvSpPr>
        <cdr:cNvPr id="3" name="TextBox 1">
          <a:extLst xmlns:a="http://schemas.openxmlformats.org/drawingml/2006/main">
            <a:ext uri="{FF2B5EF4-FFF2-40B4-BE49-F238E27FC236}">
              <a16:creationId xmlns:a16="http://schemas.microsoft.com/office/drawing/2014/main" id="{517B5645-C7FB-4B97-A180-7E7A15688080}"/>
            </a:ext>
          </a:extLst>
        </cdr:cNvPr>
        <cdr:cNvSpPr txBox="1"/>
      </cdr:nvSpPr>
      <cdr:spPr>
        <a:xfrm xmlns:a="http://schemas.openxmlformats.org/drawingml/2006/main">
          <a:off x="1555750" y="2479675"/>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dr:relSizeAnchor xmlns:cdr="http://schemas.openxmlformats.org/drawingml/2006/chartDrawing">
    <cdr:from>
      <cdr:x>0.45072</cdr:x>
      <cdr:y>0.86285</cdr:y>
    </cdr:from>
    <cdr:to>
      <cdr:x>0.55511</cdr:x>
      <cdr:y>0.93924</cdr:y>
    </cdr:to>
    <cdr:sp macro="" textlink="">
      <cdr:nvSpPr>
        <cdr:cNvPr id="4" name="TextBox 1">
          <a:extLst xmlns:a="http://schemas.openxmlformats.org/drawingml/2006/main">
            <a:ext uri="{FF2B5EF4-FFF2-40B4-BE49-F238E27FC236}">
              <a16:creationId xmlns:a16="http://schemas.microsoft.com/office/drawing/2014/main" id="{521084ED-D322-4468-9F2F-E75B9771F241}"/>
            </a:ext>
          </a:extLst>
        </cdr:cNvPr>
        <cdr:cNvSpPr txBox="1"/>
      </cdr:nvSpPr>
      <cdr:spPr>
        <a:xfrm xmlns:a="http://schemas.openxmlformats.org/drawingml/2006/main">
          <a:off x="3194050" y="4733925"/>
          <a:ext cx="739775" cy="419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userShapes>
</file>

<file path=xl/drawings/drawing17.xml><?xml version="1.0" encoding="utf-8"?>
<xdr:wsDr xmlns:xdr="http://schemas.openxmlformats.org/drawingml/2006/spreadsheetDrawing" xmlns:a="http://schemas.openxmlformats.org/drawingml/2006/main">
  <xdr:twoCellAnchor>
    <xdr:from>
      <xdr:col>9</xdr:col>
      <xdr:colOff>609599</xdr:colOff>
      <xdr:row>1</xdr:row>
      <xdr:rowOff>0</xdr:rowOff>
    </xdr:from>
    <xdr:to>
      <xdr:col>14</xdr:col>
      <xdr:colOff>95249</xdr:colOff>
      <xdr:row>25</xdr:row>
      <xdr:rowOff>49530</xdr:rowOff>
    </xdr:to>
    <xdr:graphicFrame macro="">
      <xdr:nvGraphicFramePr>
        <xdr:cNvPr id="2" name="Box_Vert">
          <a:extLst>
            <a:ext uri="{FF2B5EF4-FFF2-40B4-BE49-F238E27FC236}">
              <a16:creationId xmlns:a16="http://schemas.microsoft.com/office/drawing/2014/main" id="{A80AA777-C28B-422B-8A08-DD88AC189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609599</xdr:colOff>
      <xdr:row>1</xdr:row>
      <xdr:rowOff>0</xdr:rowOff>
    </xdr:from>
    <xdr:to>
      <xdr:col>31</xdr:col>
      <xdr:colOff>180974</xdr:colOff>
      <xdr:row>30</xdr:row>
      <xdr:rowOff>157734</xdr:rowOff>
    </xdr:to>
    <xdr:graphicFrame macro="">
      <xdr:nvGraphicFramePr>
        <xdr:cNvPr id="3" name="Box_Vert">
          <a:extLst>
            <a:ext uri="{FF2B5EF4-FFF2-40B4-BE49-F238E27FC236}">
              <a16:creationId xmlns:a16="http://schemas.microsoft.com/office/drawing/2014/main" id="{907C9F98-C6EB-4D33-8F69-F2F58573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28574</xdr:colOff>
      <xdr:row>0</xdr:row>
      <xdr:rowOff>123825</xdr:rowOff>
    </xdr:from>
    <xdr:to>
      <xdr:col>47</xdr:col>
      <xdr:colOff>400049</xdr:colOff>
      <xdr:row>24</xdr:row>
      <xdr:rowOff>173355</xdr:rowOff>
    </xdr:to>
    <xdr:graphicFrame macro="">
      <xdr:nvGraphicFramePr>
        <xdr:cNvPr id="4" name="Box_Vert">
          <a:extLst>
            <a:ext uri="{FF2B5EF4-FFF2-40B4-BE49-F238E27FC236}">
              <a16:creationId xmlns:a16="http://schemas.microsoft.com/office/drawing/2014/main" id="{3CFE6CFC-D02C-421C-9B0E-5A2BDB0AD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609599</xdr:colOff>
      <xdr:row>1</xdr:row>
      <xdr:rowOff>0</xdr:rowOff>
    </xdr:from>
    <xdr:to>
      <xdr:col>63</xdr:col>
      <xdr:colOff>371474</xdr:colOff>
      <xdr:row>25</xdr:row>
      <xdr:rowOff>49530</xdr:rowOff>
    </xdr:to>
    <xdr:graphicFrame macro="">
      <xdr:nvGraphicFramePr>
        <xdr:cNvPr id="5" name="Box_Vert">
          <a:extLst>
            <a:ext uri="{FF2B5EF4-FFF2-40B4-BE49-F238E27FC236}">
              <a16:creationId xmlns:a16="http://schemas.microsoft.com/office/drawing/2014/main" id="{CF9A5BCC-93F2-422E-AF36-6DD64359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28574</xdr:colOff>
      <xdr:row>0</xdr:row>
      <xdr:rowOff>76200</xdr:rowOff>
    </xdr:from>
    <xdr:to>
      <xdr:col>79</xdr:col>
      <xdr:colOff>400049</xdr:colOff>
      <xdr:row>30</xdr:row>
      <xdr:rowOff>43434</xdr:rowOff>
    </xdr:to>
    <xdr:graphicFrame macro="">
      <xdr:nvGraphicFramePr>
        <xdr:cNvPr id="6" name="Box_Vert">
          <a:extLst>
            <a:ext uri="{FF2B5EF4-FFF2-40B4-BE49-F238E27FC236}">
              <a16:creationId xmlns:a16="http://schemas.microsoft.com/office/drawing/2014/main" id="{9F379F64-562F-4755-A0BE-6AB82D5C6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89</xdr:col>
      <xdr:colOff>609599</xdr:colOff>
      <xdr:row>1</xdr:row>
      <xdr:rowOff>0</xdr:rowOff>
    </xdr:from>
    <xdr:to>
      <xdr:col>95</xdr:col>
      <xdr:colOff>142874</xdr:colOff>
      <xdr:row>30</xdr:row>
      <xdr:rowOff>157734</xdr:rowOff>
    </xdr:to>
    <xdr:graphicFrame macro="">
      <xdr:nvGraphicFramePr>
        <xdr:cNvPr id="7" name="Box_Vert">
          <a:extLst>
            <a:ext uri="{FF2B5EF4-FFF2-40B4-BE49-F238E27FC236}">
              <a16:creationId xmlns:a16="http://schemas.microsoft.com/office/drawing/2014/main" id="{32F16336-41E1-414E-A1CA-4B92B9BE1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105</xdr:col>
      <xdr:colOff>609599</xdr:colOff>
      <xdr:row>1</xdr:row>
      <xdr:rowOff>0</xdr:rowOff>
    </xdr:from>
    <xdr:to>
      <xdr:col>110</xdr:col>
      <xdr:colOff>609599</xdr:colOff>
      <xdr:row>30</xdr:row>
      <xdr:rowOff>157734</xdr:rowOff>
    </xdr:to>
    <xdr:graphicFrame macro="">
      <xdr:nvGraphicFramePr>
        <xdr:cNvPr id="8" name="Box_Vert">
          <a:extLst>
            <a:ext uri="{FF2B5EF4-FFF2-40B4-BE49-F238E27FC236}">
              <a16:creationId xmlns:a16="http://schemas.microsoft.com/office/drawing/2014/main" id="{B9E0B07A-28A5-4265-BB26-AEDD67B0C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F8F96BBA-13AA-4417-9C39-98AA72E8D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61</xdr:row>
      <xdr:rowOff>0</xdr:rowOff>
    </xdr:from>
    <xdr:to>
      <xdr:col>8</xdr:col>
      <xdr:colOff>371475</xdr:colOff>
      <xdr:row>75</xdr:row>
      <xdr:rowOff>76200</xdr:rowOff>
    </xdr:to>
    <xdr:graphicFrame macro="">
      <xdr:nvGraphicFramePr>
        <xdr:cNvPr id="3" name="Chart 2">
          <a:extLst>
            <a:ext uri="{FF2B5EF4-FFF2-40B4-BE49-F238E27FC236}">
              <a16:creationId xmlns:a16="http://schemas.microsoft.com/office/drawing/2014/main" id="{99AB0B14-B3F5-4D75-A769-4EE78FECA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0.23253</cdr:x>
      <cdr:y>0.19965</cdr:y>
    </cdr:from>
    <cdr:to>
      <cdr:x>0.36156</cdr:x>
      <cdr:y>0.52777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647843" y="1095375"/>
          <a:ext cx="914384"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All Data</a:t>
          </a:r>
        </a:p>
        <a:p xmlns:a="http://schemas.openxmlformats.org/drawingml/2006/main">
          <a:r>
            <a:rPr lang="en-US" sz="2400" b="1"/>
            <a:t>n = 502</a:t>
          </a:r>
        </a:p>
      </cdr:txBody>
    </cdr:sp>
  </cdr:relSizeAnchor>
</c:userShapes>
</file>

<file path=xl/drawings/drawing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F37E0DC-3704-4FCD-9EE1-8F16EA50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24C15286-717A-405B-AE54-CE76AB1B1739}"/>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526936</xdr:colOff>
      <xdr:row>25</xdr:row>
      <xdr:rowOff>80282</xdr:rowOff>
    </xdr:from>
    <xdr:to>
      <xdr:col>18</xdr:col>
      <xdr:colOff>91508</xdr:colOff>
      <xdr:row>28</xdr:row>
      <xdr:rowOff>134710</xdr:rowOff>
    </xdr:to>
    <xdr:sp macro="" textlink="$H$12">
      <xdr:nvSpPr>
        <xdr:cNvPr id="4" name="TextBox 3">
          <a:extLst>
            <a:ext uri="{FF2B5EF4-FFF2-40B4-BE49-F238E27FC236}">
              <a16:creationId xmlns:a16="http://schemas.microsoft.com/office/drawing/2014/main" id="{E6F5448A-FC00-434B-8812-A74EAFAAC403}"/>
            </a:ext>
          </a:extLst>
        </xdr:cNvPr>
        <xdr:cNvSpPr txBox="1"/>
      </xdr:nvSpPr>
      <xdr:spPr>
        <a:xfrm>
          <a:off x="15519286"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clientData/>
  </xdr:twoCellAnchor>
  <xdr:twoCellAnchor>
    <xdr:from>
      <xdr:col>22</xdr:col>
      <xdr:colOff>166005</xdr:colOff>
      <xdr:row>25</xdr:row>
      <xdr:rowOff>47625</xdr:rowOff>
    </xdr:from>
    <xdr:to>
      <xdr:col>24</xdr:col>
      <xdr:colOff>138791</xdr:colOff>
      <xdr:row>28</xdr:row>
      <xdr:rowOff>47625</xdr:rowOff>
    </xdr:to>
    <xdr:sp macro="" textlink="$I$12">
      <xdr:nvSpPr>
        <xdr:cNvPr id="5" name="TextBox 4">
          <a:extLst>
            <a:ext uri="{FF2B5EF4-FFF2-40B4-BE49-F238E27FC236}">
              <a16:creationId xmlns:a16="http://schemas.microsoft.com/office/drawing/2014/main" id="{E483743B-A09D-45E4-9872-40BAA1746C80}"/>
            </a:ext>
          </a:extLst>
        </xdr:cNvPr>
        <xdr:cNvSpPr txBox="1"/>
      </xdr:nvSpPr>
      <xdr:spPr>
        <a:xfrm>
          <a:off x="20035155" y="48101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BioCarb</a:t>
          </a:fld>
          <a:endParaRPr lang="en-US" sz="2800" b="1">
            <a:latin typeface="+mn-lt"/>
            <a:cs typeface="Times New Roman" panose="02020603050405020304" pitchFamily="18" charset="0"/>
          </a:endParaRPr>
        </a:p>
      </xdr:txBody>
    </xdr:sp>
    <xdr:clientData/>
  </xdr:twoCellAnchor>
  <xdr:twoCellAnchor>
    <xdr:from>
      <xdr:col>18</xdr:col>
      <xdr:colOff>131990</xdr:colOff>
      <xdr:row>1</xdr:row>
      <xdr:rowOff>161926</xdr:rowOff>
    </xdr:from>
    <xdr:to>
      <xdr:col>21</xdr:col>
      <xdr:colOff>306161</xdr:colOff>
      <xdr:row>5</xdr:row>
      <xdr:rowOff>25854</xdr:rowOff>
    </xdr:to>
    <xdr:sp macro="" textlink="$J$12">
      <xdr:nvSpPr>
        <xdr:cNvPr id="6" name="TextBox 5">
          <a:extLst>
            <a:ext uri="{FF2B5EF4-FFF2-40B4-BE49-F238E27FC236}">
              <a16:creationId xmlns:a16="http://schemas.microsoft.com/office/drawing/2014/main" id="{AD4F36F3-3479-4F36-A56E-FEF50A6531C8}"/>
            </a:ext>
          </a:extLst>
        </xdr:cNvPr>
        <xdr:cNvSpPr txBox="1"/>
      </xdr:nvSpPr>
      <xdr:spPr>
        <a:xfrm>
          <a:off x="17562740" y="35242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0.25941</cdr:x>
      <cdr:y>0.18229</cdr:y>
    </cdr:from>
    <cdr:to>
      <cdr:x>0.38844</cdr:x>
      <cdr:y>0.38194</cdr:y>
    </cdr:to>
    <cdr:sp macro="" textlink="">
      <cdr:nvSpPr>
        <cdr:cNvPr id="2" name="TextBox 1">
          <a:extLst xmlns:a="http://schemas.openxmlformats.org/drawingml/2006/main">
            <a:ext uri="{FF2B5EF4-FFF2-40B4-BE49-F238E27FC236}">
              <a16:creationId xmlns:a16="http://schemas.microsoft.com/office/drawing/2014/main" id="{482B6846-96EA-42E9-97DF-C611F1A3E247}"/>
            </a:ext>
          </a:extLst>
        </cdr:cNvPr>
        <cdr:cNvSpPr txBox="1"/>
      </cdr:nvSpPr>
      <cdr:spPr>
        <a:xfrm xmlns:a="http://schemas.openxmlformats.org/drawingml/2006/main">
          <a:off x="1838306" y="1000118"/>
          <a:ext cx="914384" cy="109538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Chert</a:t>
          </a:r>
        </a:p>
        <a:p xmlns:a="http://schemas.openxmlformats.org/drawingml/2006/main">
          <a:r>
            <a:rPr lang="en-US" sz="2800" b="1">
              <a:latin typeface="+mn-lt"/>
              <a:cs typeface="Times New Roman" panose="02020603050405020304" pitchFamily="18" charset="0"/>
            </a:rPr>
            <a:t>n = 53</a:t>
          </a:r>
        </a:p>
      </cdr:txBody>
    </cdr:sp>
  </cdr:relSizeAnchor>
</c:userShapes>
</file>

<file path=xl/drawings/drawing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35</xdr:row>
      <xdr:rowOff>95251</xdr:rowOff>
    </xdr:to>
    <xdr:grpSp>
      <xdr:nvGrpSpPr>
        <xdr:cNvPr id="7" name="Group 6">
          <a:extLst>
            <a:ext uri="{FF2B5EF4-FFF2-40B4-BE49-F238E27FC236}">
              <a16:creationId xmlns:a16="http://schemas.microsoft.com/office/drawing/2014/main" id="{22D83DC6-AC0C-4B59-ACBB-EA21BA5D6911}"/>
            </a:ext>
          </a:extLst>
        </xdr:cNvPr>
        <xdr:cNvGrpSpPr/>
      </xdr:nvGrpSpPr>
      <xdr:grpSpPr>
        <a:xfrm>
          <a:off x="13401675" y="104775"/>
          <a:ext cx="7086600" cy="6657976"/>
          <a:chOff x="10125075" y="104775"/>
          <a:chExt cx="7086600" cy="6657976"/>
        </a:xfrm>
      </xdr:grpSpPr>
      <xdr:graphicFrame macro="">
        <xdr:nvGraphicFramePr>
          <xdr:cNvPr id="2" name="Ternary diagram">
            <a:extLst>
              <a:ext uri="{FF2B5EF4-FFF2-40B4-BE49-F238E27FC236}">
                <a16:creationId xmlns:a16="http://schemas.microsoft.com/office/drawing/2014/main" id="{98B60511-27AC-4125-A782-B0B7254F358C}"/>
              </a:ext>
            </a:extLst>
          </xdr:cNvPr>
          <xdr:cNvGraphicFramePr>
            <a:graphicFrameLocks/>
          </xdr:cNvGraphicFramePr>
        </xdr:nvGraphicFramePr>
        <xdr:xfrm>
          <a:off x="10125075"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5DE4D042-10B1-4171-B005-232DCC1F0648}"/>
              </a:ext>
            </a:extLst>
          </xdr:cNvPr>
          <xdr:cNvSpPr txBox="1"/>
        </xdr:nvSpPr>
        <xdr:spPr>
          <a:xfrm>
            <a:off x="1016846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sp macro="" textlink="$H$12">
        <xdr:nvSpPr>
          <xdr:cNvPr id="4" name="TextBox 3">
            <a:extLst>
              <a:ext uri="{FF2B5EF4-FFF2-40B4-BE49-F238E27FC236}">
                <a16:creationId xmlns:a16="http://schemas.microsoft.com/office/drawing/2014/main" id="{2B20FCAA-2046-4856-94D5-3B0CBD2BCB40}"/>
              </a:ext>
            </a:extLst>
          </xdr:cNvPr>
          <xdr:cNvSpPr txBox="1"/>
        </xdr:nvSpPr>
        <xdr:spPr>
          <a:xfrm>
            <a:off x="10842511"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sp macro="" textlink="$I$12">
        <xdr:nvSpPr>
          <xdr:cNvPr id="5" name="TextBox 4">
            <a:extLst>
              <a:ext uri="{FF2B5EF4-FFF2-40B4-BE49-F238E27FC236}">
                <a16:creationId xmlns:a16="http://schemas.microsoft.com/office/drawing/2014/main" id="{E22C6536-0802-4D1B-9B1C-7DB72BE7B486}"/>
              </a:ext>
            </a:extLst>
          </xdr:cNvPr>
          <xdr:cNvSpPr txBox="1"/>
        </xdr:nvSpPr>
        <xdr:spPr>
          <a:xfrm>
            <a:off x="15472680" y="48672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BioCarb</a:t>
            </a:fld>
            <a:endParaRPr lang="en-US" sz="2800" b="1">
              <a:latin typeface="+mn-lt"/>
              <a:cs typeface="Times New Roman" panose="02020603050405020304" pitchFamily="18" charset="0"/>
            </a:endParaRPr>
          </a:p>
        </xdr:txBody>
      </xdr:sp>
      <xdr:sp macro="" textlink="$J$12">
        <xdr:nvSpPr>
          <xdr:cNvPr id="6" name="TextBox 5">
            <a:extLst>
              <a:ext uri="{FF2B5EF4-FFF2-40B4-BE49-F238E27FC236}">
                <a16:creationId xmlns:a16="http://schemas.microsoft.com/office/drawing/2014/main" id="{57B6985E-F5BF-49AD-91E9-CDAA39DF4EA7}"/>
              </a:ext>
            </a:extLst>
          </xdr:cNvPr>
          <xdr:cNvSpPr txBox="1"/>
        </xdr:nvSpPr>
        <xdr:spPr>
          <a:xfrm>
            <a:off x="12933590" y="32385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0.18952</cdr:x>
      <cdr:y>0.1684</cdr:y>
    </cdr:from>
    <cdr:to>
      <cdr:x>0.31855</cdr:x>
      <cdr:y>0.38889</cdr:y>
    </cdr:to>
    <cdr:sp macro="" textlink="">
      <cdr:nvSpPr>
        <cdr:cNvPr id="2" name="TextBox 1">
          <a:extLst xmlns:a="http://schemas.openxmlformats.org/drawingml/2006/main">
            <a:ext uri="{FF2B5EF4-FFF2-40B4-BE49-F238E27FC236}">
              <a16:creationId xmlns:a16="http://schemas.microsoft.com/office/drawing/2014/main" id="{9BEF6F5A-49C7-4029-964C-16A5675B88D1}"/>
            </a:ext>
          </a:extLst>
        </cdr:cNvPr>
        <cdr:cNvSpPr txBox="1"/>
      </cdr:nvSpPr>
      <cdr:spPr>
        <a:xfrm xmlns:a="http://schemas.openxmlformats.org/drawingml/2006/main">
          <a:off x="1343043" y="923924"/>
          <a:ext cx="914384" cy="12096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Dolostone</a:t>
          </a:r>
        </a:p>
        <a:p xmlns:a="http://schemas.openxmlformats.org/drawingml/2006/main">
          <a:r>
            <a:rPr lang="en-US" sz="2800" b="1">
              <a:latin typeface="+mn-lt"/>
              <a:cs typeface="Times New Roman" panose="02020603050405020304" pitchFamily="18" charset="0"/>
            </a:rPr>
            <a:t>n = 44</a:t>
          </a:r>
        </a:p>
      </cdr:txBody>
    </cdr:sp>
  </cdr:relSizeAnchor>
</c:userShapes>
</file>

<file path=xl/drawings/drawing7.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2CF9BEDE-8109-4789-90A5-B9469A46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0.00717</cdr:x>
      <cdr:y>0.92284</cdr:y>
    </cdr:from>
    <cdr:to>
      <cdr:x>0.05735</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50800" y="6056841"/>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0.10497</cdr:x>
      <cdr:y>0.85028</cdr:y>
    </cdr:from>
    <cdr:to>
      <cdr:x>0.38761</cdr:x>
      <cdr:y>0.96437</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743893" y="46649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cdr:txBody>
    </cdr:sp>
  </cdr:relSizeAnchor>
  <cdr:relSizeAnchor xmlns:cdr="http://schemas.openxmlformats.org/drawingml/2006/chartDrawing">
    <cdr:from>
      <cdr:x>0.72043</cdr:x>
      <cdr:y>0.85152</cdr:y>
    </cdr:from>
    <cdr:to>
      <cdr:x>0.93192</cdr:x>
      <cdr:y>0.95569</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05400" y="4671784"/>
          <a:ext cx="1498748"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BioCar</a:t>
          </a:r>
        </a:p>
      </cdr:txBody>
    </cdr:sp>
  </cdr:relSizeAnchor>
  <cdr:relSizeAnchor xmlns:cdr="http://schemas.openxmlformats.org/drawingml/2006/chartDrawing">
    <cdr:from>
      <cdr:x>0.40677</cdr:x>
      <cdr:y>0.04051</cdr:y>
    </cdr:from>
    <cdr:to>
      <cdr:x>0.68941</cdr:x>
      <cdr:y>0.1546</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82597" y="2222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cdr:txBody>
    </cdr:sp>
  </cdr:relSizeAnchor>
  <cdr:relSizeAnchor xmlns:cdr="http://schemas.openxmlformats.org/drawingml/2006/chartDrawing">
    <cdr:from>
      <cdr:x>0.18115</cdr:x>
      <cdr:y>0.17419</cdr:y>
    </cdr:from>
    <cdr:to>
      <cdr:x>0.44628</cdr:x>
      <cdr:y>0.3508</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283725" y="955670"/>
          <a:ext cx="1878912" cy="96898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Porcelanite</a:t>
          </a:r>
          <a:endParaRPr lang="en-US" sz="2800" b="1" baseline="0">
            <a:latin typeface="+mn-lt"/>
            <a:cs typeface="Times New Roman" panose="02020603050405020304" pitchFamily="18" charset="0"/>
          </a:endParaRPr>
        </a:p>
        <a:p xmlns:a="http://schemas.openxmlformats.org/drawingml/2006/main">
          <a:r>
            <a:rPr lang="en-US" sz="2800" b="1" baseline="0">
              <a:latin typeface="+mn-lt"/>
              <a:cs typeface="Times New Roman" panose="02020603050405020304" pitchFamily="18" charset="0"/>
            </a:rPr>
            <a:t>n = 96</a:t>
          </a:r>
          <a:endParaRPr lang="en-US" sz="2800" b="1">
            <a:latin typeface="+mn-lt"/>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6443865E-EB37-4DBA-8EA7-2AEAFE2F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553A-9E67-42EC-95F8-04DADA1CD1B6}">
  <dimension ref="A1:A15"/>
  <sheetViews>
    <sheetView tabSelected="1" workbookViewId="0">
      <selection activeCell="A20" sqref="A20"/>
    </sheetView>
  </sheetViews>
  <sheetFormatPr defaultRowHeight="15.75" x14ac:dyDescent="0.25"/>
  <cols>
    <col min="1" max="1" width="240" style="78" bestFit="1" customWidth="1"/>
  </cols>
  <sheetData>
    <row r="1" spans="1:1" x14ac:dyDescent="0.25">
      <c r="A1" s="77" t="s">
        <v>457</v>
      </c>
    </row>
    <row r="2" spans="1:1" ht="47.25" x14ac:dyDescent="0.25">
      <c r="A2" s="78" t="s">
        <v>532</v>
      </c>
    </row>
    <row r="3" spans="1:1" x14ac:dyDescent="0.25">
      <c r="A3" s="78" t="s">
        <v>533</v>
      </c>
    </row>
    <row r="4" spans="1:1" x14ac:dyDescent="0.25">
      <c r="A4" s="78" t="s">
        <v>534</v>
      </c>
    </row>
    <row r="5" spans="1:1" x14ac:dyDescent="0.25">
      <c r="A5" s="78" t="s">
        <v>535</v>
      </c>
    </row>
    <row r="6" spans="1:1" x14ac:dyDescent="0.25">
      <c r="A6" s="78" t="s">
        <v>536</v>
      </c>
    </row>
    <row r="7" spans="1:1" x14ac:dyDescent="0.25">
      <c r="A7" s="78" t="s">
        <v>537</v>
      </c>
    </row>
    <row r="8" spans="1:1" x14ac:dyDescent="0.25">
      <c r="A8" s="78" t="s">
        <v>538</v>
      </c>
    </row>
    <row r="9" spans="1:1" x14ac:dyDescent="0.25">
      <c r="A9" s="78" t="s">
        <v>539</v>
      </c>
    </row>
    <row r="10" spans="1:1" x14ac:dyDescent="0.25">
      <c r="A10" s="78" t="s">
        <v>540</v>
      </c>
    </row>
    <row r="11" spans="1:1" x14ac:dyDescent="0.25">
      <c r="A11" s="78" t="s">
        <v>541</v>
      </c>
    </row>
    <row r="12" spans="1:1" x14ac:dyDescent="0.25">
      <c r="A12" s="78" t="s">
        <v>542</v>
      </c>
    </row>
    <row r="13" spans="1:1" x14ac:dyDescent="0.25">
      <c r="A13" s="78" t="s">
        <v>543</v>
      </c>
    </row>
    <row r="14" spans="1:1" x14ac:dyDescent="0.25">
      <c r="A14" s="78" t="s">
        <v>544</v>
      </c>
    </row>
    <row r="15" spans="1:1" x14ac:dyDescent="0.25">
      <c r="A15" s="78" t="s">
        <v>545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66A9-9081-4F2F-A196-CA4436526321}">
  <dimension ref="A1:Y534"/>
  <sheetViews>
    <sheetView topLeftCell="I1" workbookViewId="0">
      <selection activeCell="Y13" sqref="Y13"/>
    </sheetView>
  </sheetViews>
  <sheetFormatPr defaultRowHeight="15" x14ac:dyDescent="0.25"/>
  <cols>
    <col min="1" max="1" width="12.5703125" customWidth="1"/>
    <col min="2" max="2" width="10.28515625" bestFit="1" customWidth="1"/>
    <col min="3" max="3" width="24" bestFit="1" customWidth="1"/>
    <col min="4" max="4" width="24" customWidth="1"/>
    <col min="5" max="5" width="23.5703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 min="16" max="16" width="12" customWidth="1"/>
    <col min="18" max="18" width="11.28515625" customWidth="1"/>
  </cols>
  <sheetData>
    <row r="1" spans="1:13" x14ac:dyDescent="0.25">
      <c r="A1" s="28" t="s">
        <v>442</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c r="K10" s="28"/>
    </row>
    <row r="11" spans="1:13" x14ac:dyDescent="0.25">
      <c r="H11" s="29" t="s">
        <v>422</v>
      </c>
      <c r="I11" s="29" t="s">
        <v>423</v>
      </c>
      <c r="J11" s="29" t="s">
        <v>424</v>
      </c>
      <c r="K11" s="28"/>
    </row>
    <row r="12" spans="1:13" x14ac:dyDescent="0.25">
      <c r="A12" s="22" t="s">
        <v>0</v>
      </c>
      <c r="B12" s="12" t="s">
        <v>1</v>
      </c>
      <c r="C12" s="22" t="s">
        <v>2</v>
      </c>
      <c r="D12" s="22" t="s">
        <v>508</v>
      </c>
      <c r="E12" s="22" t="s">
        <v>3</v>
      </c>
      <c r="F12" s="22" t="s">
        <v>4</v>
      </c>
      <c r="G12" t="s">
        <v>431</v>
      </c>
      <c r="H12" s="38" t="s">
        <v>425</v>
      </c>
      <c r="I12" s="39" t="s">
        <v>515</v>
      </c>
      <c r="J12" s="40" t="s">
        <v>427</v>
      </c>
      <c r="K12" s="27"/>
      <c r="L12" s="33" t="s">
        <v>398</v>
      </c>
      <c r="M12" s="33" t="s">
        <v>399</v>
      </c>
    </row>
    <row r="13" spans="1:13" x14ac:dyDescent="0.25">
      <c r="A13" s="22">
        <v>4519</v>
      </c>
      <c r="B13" s="12">
        <v>0.17199999999999999</v>
      </c>
      <c r="C13" s="22" t="s">
        <v>449</v>
      </c>
      <c r="D13" s="22" t="s">
        <v>484</v>
      </c>
      <c r="E13" s="50" t="s">
        <v>123</v>
      </c>
      <c r="F13" s="22" t="s">
        <v>34</v>
      </c>
      <c r="G13" s="50">
        <v>1</v>
      </c>
      <c r="H13" s="24">
        <v>12.5</v>
      </c>
      <c r="I13" s="25">
        <v>6.25</v>
      </c>
      <c r="J13" s="26">
        <v>81.25</v>
      </c>
      <c r="K13" s="1"/>
      <c r="L13" s="32">
        <f t="shared" ref="L13:L27" si="0">IF(I13="", "", I13 +J13/2)</f>
        <v>46.875</v>
      </c>
      <c r="M13" s="32">
        <f t="shared" ref="M13:M27" si="1">IF(J13="", "", SQRT(3)/2*J13)</f>
        <v>70.364564057485637</v>
      </c>
    </row>
    <row r="14" spans="1:13" x14ac:dyDescent="0.25">
      <c r="A14" s="22">
        <v>4645</v>
      </c>
      <c r="B14" s="12">
        <v>0.182</v>
      </c>
      <c r="C14" s="22" t="s">
        <v>449</v>
      </c>
      <c r="D14" s="22" t="s">
        <v>484</v>
      </c>
      <c r="E14" s="50" t="s">
        <v>123</v>
      </c>
      <c r="F14" s="22" t="s">
        <v>271</v>
      </c>
      <c r="G14" s="50">
        <f>G13+1</f>
        <v>2</v>
      </c>
      <c r="H14" s="24">
        <v>20.930232558139537</v>
      </c>
      <c r="I14" s="25">
        <v>51.162790697674417</v>
      </c>
      <c r="J14" s="26">
        <v>27.906976744186046</v>
      </c>
      <c r="K14" s="1"/>
      <c r="L14" s="32">
        <f t="shared" si="0"/>
        <v>65.116279069767444</v>
      </c>
      <c r="M14" s="32">
        <f t="shared" si="1"/>
        <v>24.168150803286657</v>
      </c>
    </row>
    <row r="15" spans="1:13" x14ac:dyDescent="0.25">
      <c r="A15" s="22">
        <v>4525.6000000000004</v>
      </c>
      <c r="B15" s="12">
        <v>0.184</v>
      </c>
      <c r="C15" s="22" t="s">
        <v>449</v>
      </c>
      <c r="D15" s="22" t="s">
        <v>484</v>
      </c>
      <c r="E15" s="50" t="s">
        <v>123</v>
      </c>
      <c r="F15" s="22" t="s">
        <v>34</v>
      </c>
      <c r="G15" s="50">
        <f t="shared" ref="G15:G32" si="2">G14+1</f>
        <v>3</v>
      </c>
      <c r="H15" s="24">
        <v>26.25</v>
      </c>
      <c r="I15" s="25">
        <v>2.5</v>
      </c>
      <c r="J15" s="26">
        <v>71.25</v>
      </c>
      <c r="K15" s="1"/>
      <c r="L15" s="32">
        <f t="shared" si="0"/>
        <v>38.125</v>
      </c>
      <c r="M15" s="32">
        <f t="shared" si="1"/>
        <v>61.704310019641248</v>
      </c>
    </row>
    <row r="16" spans="1:13" x14ac:dyDescent="0.25">
      <c r="A16" s="22">
        <v>4572.5</v>
      </c>
      <c r="B16" s="12">
        <v>0.20800000000000002</v>
      </c>
      <c r="C16" s="22" t="s">
        <v>449</v>
      </c>
      <c r="D16" s="22" t="s">
        <v>484</v>
      </c>
      <c r="E16" s="50" t="s">
        <v>123</v>
      </c>
      <c r="F16" s="22" t="s">
        <v>34</v>
      </c>
      <c r="G16" s="50">
        <f t="shared" si="2"/>
        <v>4</v>
      </c>
      <c r="H16" s="24">
        <v>26.136363636363637</v>
      </c>
      <c r="I16" s="25">
        <v>29.545454545454547</v>
      </c>
      <c r="J16" s="26">
        <v>44.31818181818182</v>
      </c>
      <c r="K16" s="1"/>
      <c r="L16" s="32">
        <f t="shared" si="0"/>
        <v>51.704545454545453</v>
      </c>
      <c r="M16" s="32">
        <f t="shared" si="1"/>
        <v>38.380671304083073</v>
      </c>
    </row>
    <row r="17" spans="1:13" x14ac:dyDescent="0.25">
      <c r="A17" s="22">
        <v>4537.1000000000004</v>
      </c>
      <c r="B17" s="12">
        <v>0.20899999999999999</v>
      </c>
      <c r="C17" s="22" t="s">
        <v>449</v>
      </c>
      <c r="D17" s="22" t="s">
        <v>484</v>
      </c>
      <c r="E17" s="50" t="s">
        <v>123</v>
      </c>
      <c r="F17" s="22" t="s">
        <v>34</v>
      </c>
      <c r="G17" s="50">
        <f t="shared" si="2"/>
        <v>5</v>
      </c>
      <c r="H17" s="24">
        <v>9.4117647058823533</v>
      </c>
      <c r="I17" s="25">
        <v>42.352941176470587</v>
      </c>
      <c r="J17" s="26">
        <v>48.235294117647058</v>
      </c>
      <c r="K17" s="1"/>
      <c r="L17" s="32">
        <f t="shared" si="0"/>
        <v>66.470588235294116</v>
      </c>
      <c r="M17" s="32">
        <f t="shared" si="1"/>
        <v>41.772990064896447</v>
      </c>
    </row>
    <row r="18" spans="1:13" x14ac:dyDescent="0.25">
      <c r="A18" s="22">
        <v>4597.5</v>
      </c>
      <c r="B18" s="12">
        <v>0.217</v>
      </c>
      <c r="C18" s="22" t="s">
        <v>449</v>
      </c>
      <c r="D18" s="22" t="s">
        <v>484</v>
      </c>
      <c r="E18" s="50" t="s">
        <v>123</v>
      </c>
      <c r="F18" s="22" t="s">
        <v>34</v>
      </c>
      <c r="G18" s="50">
        <f t="shared" si="2"/>
        <v>6</v>
      </c>
      <c r="H18" s="24">
        <v>29.069767441860467</v>
      </c>
      <c r="I18" s="25">
        <v>2.3255813953488373</v>
      </c>
      <c r="J18" s="26">
        <v>68.604651162790702</v>
      </c>
      <c r="K18" s="1"/>
      <c r="L18" s="32">
        <f t="shared" si="0"/>
        <v>36.627906976744185</v>
      </c>
      <c r="M18" s="32">
        <f t="shared" si="1"/>
        <v>59.413370724746372</v>
      </c>
    </row>
    <row r="19" spans="1:13" x14ac:dyDescent="0.25">
      <c r="A19" s="22">
        <v>4585</v>
      </c>
      <c r="B19" s="12">
        <v>0.22399999999999998</v>
      </c>
      <c r="C19" s="22" t="s">
        <v>449</v>
      </c>
      <c r="D19" s="22" t="s">
        <v>484</v>
      </c>
      <c r="E19" s="50" t="s">
        <v>123</v>
      </c>
      <c r="F19" s="22" t="s">
        <v>34</v>
      </c>
      <c r="G19" s="50">
        <f t="shared" si="2"/>
        <v>7</v>
      </c>
      <c r="H19" s="24">
        <v>17.721518987341771</v>
      </c>
      <c r="I19" s="25">
        <v>1.2658227848101264</v>
      </c>
      <c r="J19" s="26">
        <v>81.012658227848092</v>
      </c>
      <c r="K19" s="1"/>
      <c r="L19" s="32">
        <f t="shared" si="0"/>
        <v>41.772151898734172</v>
      </c>
      <c r="M19" s="32">
        <f t="shared" si="1"/>
        <v>70.159020053422864</v>
      </c>
    </row>
    <row r="20" spans="1:13" x14ac:dyDescent="0.25">
      <c r="A20" s="22">
        <v>4655.8999999999996</v>
      </c>
      <c r="B20" s="12">
        <v>0.22600000000000001</v>
      </c>
      <c r="C20" s="22" t="s">
        <v>449</v>
      </c>
      <c r="D20" s="22" t="s">
        <v>484</v>
      </c>
      <c r="E20" s="50" t="s">
        <v>123</v>
      </c>
      <c r="F20" s="22" t="s">
        <v>271</v>
      </c>
      <c r="G20" s="50">
        <f t="shared" si="2"/>
        <v>8</v>
      </c>
      <c r="H20" s="24">
        <v>33.333333333333336</v>
      </c>
      <c r="I20" s="25">
        <v>6.9444444444444446</v>
      </c>
      <c r="J20" s="26">
        <v>59.722222222222221</v>
      </c>
      <c r="L20" s="32">
        <f t="shared" si="0"/>
        <v>36.805555555555557</v>
      </c>
      <c r="M20" s="32">
        <f t="shared" si="1"/>
        <v>51.72096161490397</v>
      </c>
    </row>
    <row r="21" spans="1:13" x14ac:dyDescent="0.25">
      <c r="A21" s="22">
        <v>4634.6000000000004</v>
      </c>
      <c r="B21" s="12">
        <v>0.22899999999999998</v>
      </c>
      <c r="C21" s="22" t="s">
        <v>449</v>
      </c>
      <c r="D21" s="22" t="s">
        <v>484</v>
      </c>
      <c r="E21" s="50" t="s">
        <v>123</v>
      </c>
      <c r="F21" s="22" t="s">
        <v>34</v>
      </c>
      <c r="G21" s="50">
        <f t="shared" si="2"/>
        <v>9</v>
      </c>
      <c r="H21" s="24">
        <v>63.75</v>
      </c>
      <c r="I21" s="25">
        <v>0</v>
      </c>
      <c r="J21" s="26">
        <v>36.25</v>
      </c>
      <c r="L21" s="32">
        <f t="shared" si="0"/>
        <v>18.125</v>
      </c>
      <c r="M21" s="32">
        <f t="shared" si="1"/>
        <v>31.393420887185901</v>
      </c>
    </row>
    <row r="22" spans="1:13" x14ac:dyDescent="0.25">
      <c r="A22" s="22">
        <v>4782.5</v>
      </c>
      <c r="B22" s="12">
        <v>0.23300000000000001</v>
      </c>
      <c r="C22" s="22" t="s">
        <v>449</v>
      </c>
      <c r="D22" s="22" t="s">
        <v>484</v>
      </c>
      <c r="E22" s="50" t="s">
        <v>123</v>
      </c>
      <c r="F22" s="22" t="s">
        <v>271</v>
      </c>
      <c r="G22" s="50">
        <f t="shared" si="2"/>
        <v>10</v>
      </c>
      <c r="H22" s="24">
        <v>21.917808219178081</v>
      </c>
      <c r="I22" s="25">
        <v>21.917808219178081</v>
      </c>
      <c r="J22" s="26">
        <v>56.164383561643838</v>
      </c>
      <c r="L22" s="32">
        <f t="shared" si="0"/>
        <v>50</v>
      </c>
      <c r="M22" s="32">
        <f t="shared" si="1"/>
        <v>48.63978295227669</v>
      </c>
    </row>
    <row r="23" spans="1:13" x14ac:dyDescent="0.25">
      <c r="A23" s="22">
        <v>4501.2</v>
      </c>
      <c r="B23" s="12">
        <v>0.23800000000000002</v>
      </c>
      <c r="C23" s="22" t="s">
        <v>449</v>
      </c>
      <c r="D23" s="22" t="s">
        <v>484</v>
      </c>
      <c r="E23" s="50" t="s">
        <v>123</v>
      </c>
      <c r="F23" s="22" t="s">
        <v>34</v>
      </c>
      <c r="G23" s="50">
        <f t="shared" si="2"/>
        <v>11</v>
      </c>
      <c r="H23" s="24">
        <v>15.853658536585368</v>
      </c>
      <c r="I23" s="25">
        <v>4.8780487804878048</v>
      </c>
      <c r="J23" s="26">
        <v>79.268292682926841</v>
      </c>
      <c r="L23" s="32">
        <f t="shared" si="0"/>
        <v>44.512195121951223</v>
      </c>
      <c r="M23" s="32">
        <f t="shared" si="1"/>
        <v>68.648355178034777</v>
      </c>
    </row>
    <row r="24" spans="1:13" x14ac:dyDescent="0.25">
      <c r="A24" s="22">
        <v>4546.8999999999996</v>
      </c>
      <c r="B24" s="12">
        <v>0.24199999999999999</v>
      </c>
      <c r="C24" s="22" t="s">
        <v>449</v>
      </c>
      <c r="D24" s="22" t="s">
        <v>484</v>
      </c>
      <c r="E24" s="50" t="s">
        <v>123</v>
      </c>
      <c r="F24" s="22" t="s">
        <v>34</v>
      </c>
      <c r="G24" s="50">
        <f t="shared" si="2"/>
        <v>12</v>
      </c>
      <c r="H24" s="24">
        <v>8.0459770114942533</v>
      </c>
      <c r="I24" s="25">
        <v>50.574712643678161</v>
      </c>
      <c r="J24" s="26">
        <v>41.379310344827587</v>
      </c>
      <c r="L24" s="32">
        <f t="shared" si="0"/>
        <v>71.264367816091948</v>
      </c>
      <c r="M24" s="32">
        <f t="shared" si="1"/>
        <v>35.83553394970091</v>
      </c>
    </row>
    <row r="25" spans="1:13" x14ac:dyDescent="0.25">
      <c r="A25" s="22">
        <v>4661.1000000000004</v>
      </c>
      <c r="B25" s="12">
        <v>0.245</v>
      </c>
      <c r="C25" s="22" t="s">
        <v>449</v>
      </c>
      <c r="D25" s="22" t="s">
        <v>484</v>
      </c>
      <c r="E25" s="50" t="s">
        <v>123</v>
      </c>
      <c r="F25" s="22" t="s">
        <v>271</v>
      </c>
      <c r="G25" s="50">
        <f t="shared" si="2"/>
        <v>13</v>
      </c>
      <c r="H25" s="24">
        <v>23.287671232876711</v>
      </c>
      <c r="I25" s="25">
        <v>42.465753424657535</v>
      </c>
      <c r="J25" s="26">
        <v>34.246575342465754</v>
      </c>
      <c r="L25" s="32">
        <f t="shared" si="0"/>
        <v>59.589041095890408</v>
      </c>
      <c r="M25" s="32">
        <f t="shared" si="1"/>
        <v>29.658404239193104</v>
      </c>
    </row>
    <row r="26" spans="1:13" x14ac:dyDescent="0.25">
      <c r="A26" s="22">
        <v>4608.3</v>
      </c>
      <c r="B26" s="12">
        <v>0.29199999999999998</v>
      </c>
      <c r="C26" s="22" t="s">
        <v>449</v>
      </c>
      <c r="D26" s="22" t="s">
        <v>484</v>
      </c>
      <c r="E26" s="50" t="s">
        <v>123</v>
      </c>
      <c r="F26" s="22" t="s">
        <v>34</v>
      </c>
      <c r="G26" s="50">
        <f t="shared" si="2"/>
        <v>14</v>
      </c>
      <c r="H26" s="24">
        <v>21.05263157894737</v>
      </c>
      <c r="I26" s="25">
        <v>14.473684210526315</v>
      </c>
      <c r="J26" s="26">
        <v>64.473684210526315</v>
      </c>
      <c r="L26" s="32">
        <f t="shared" si="0"/>
        <v>46.710526315789473</v>
      </c>
      <c r="M26" s="32">
        <f t="shared" si="1"/>
        <v>55.835848401891433</v>
      </c>
    </row>
    <row r="27" spans="1:13" x14ac:dyDescent="0.25">
      <c r="A27" s="22">
        <v>4778.1000000000004</v>
      </c>
      <c r="B27" s="12">
        <v>0.30199999999999999</v>
      </c>
      <c r="C27" s="22" t="s">
        <v>449</v>
      </c>
      <c r="D27" s="22" t="s">
        <v>484</v>
      </c>
      <c r="E27" s="50" t="s">
        <v>123</v>
      </c>
      <c r="F27" s="22" t="s">
        <v>271</v>
      </c>
      <c r="G27" s="50">
        <f t="shared" si="2"/>
        <v>15</v>
      </c>
      <c r="H27" s="24">
        <v>15.625</v>
      </c>
      <c r="I27" s="25">
        <v>37.5</v>
      </c>
      <c r="J27" s="26">
        <v>46.875</v>
      </c>
      <c r="L27" s="32">
        <f t="shared" si="0"/>
        <v>60.9375</v>
      </c>
      <c r="M27" s="32">
        <f t="shared" si="1"/>
        <v>40.594940802395563</v>
      </c>
    </row>
    <row r="28" spans="1:13" x14ac:dyDescent="0.25">
      <c r="A28" s="22">
        <v>4675.3</v>
      </c>
      <c r="B28" s="12">
        <v>0.31900000000000001</v>
      </c>
      <c r="C28" s="22" t="s">
        <v>449</v>
      </c>
      <c r="D28" s="22" t="s">
        <v>484</v>
      </c>
      <c r="E28" s="50" t="s">
        <v>123</v>
      </c>
      <c r="F28" s="22" t="s">
        <v>271</v>
      </c>
      <c r="G28" s="50">
        <f t="shared" si="2"/>
        <v>16</v>
      </c>
      <c r="H28" s="24">
        <v>23.80952380952381</v>
      </c>
      <c r="I28" s="25">
        <v>12.698412698412698</v>
      </c>
      <c r="J28" s="26">
        <v>63.492063492063494</v>
      </c>
      <c r="K28" s="28"/>
      <c r="L28" s="32">
        <f t="shared" ref="L28:L94" si="3">IF(I28="", "", I28 +J28/2)</f>
        <v>44.444444444444443</v>
      </c>
      <c r="M28" s="32">
        <f t="shared" ref="M28:M94" si="4">IF(J28="", "", SQRT(3)/2*J28)</f>
        <v>54.985739922821502</v>
      </c>
    </row>
    <row r="29" spans="1:13" x14ac:dyDescent="0.25">
      <c r="A29" s="22">
        <v>4696.1000000000004</v>
      </c>
      <c r="B29" s="12">
        <v>0.33299999999999996</v>
      </c>
      <c r="C29" s="22" t="s">
        <v>449</v>
      </c>
      <c r="D29" s="22" t="s">
        <v>484</v>
      </c>
      <c r="E29" s="50" t="s">
        <v>123</v>
      </c>
      <c r="F29" s="22" t="s">
        <v>271</v>
      </c>
      <c r="G29" s="50">
        <f t="shared" si="2"/>
        <v>17</v>
      </c>
      <c r="H29" s="24">
        <v>11.320754716981131</v>
      </c>
      <c r="I29" s="25">
        <v>3.773584905660377</v>
      </c>
      <c r="J29" s="26">
        <v>84.905660377358487</v>
      </c>
      <c r="L29" s="32">
        <f t="shared" si="3"/>
        <v>46.226415094339622</v>
      </c>
      <c r="M29" s="32">
        <f t="shared" si="4"/>
        <v>73.530458811886291</v>
      </c>
    </row>
    <row r="30" spans="1:13" x14ac:dyDescent="0.25">
      <c r="A30" s="22" t="s">
        <v>37</v>
      </c>
      <c r="B30" s="12">
        <v>0.26</v>
      </c>
      <c r="C30" s="22" t="s">
        <v>450</v>
      </c>
      <c r="D30" s="22" t="s">
        <v>484</v>
      </c>
      <c r="E30" s="50" t="s">
        <v>123</v>
      </c>
      <c r="F30" s="22" t="s">
        <v>34</v>
      </c>
      <c r="G30" s="50">
        <f t="shared" si="2"/>
        <v>18</v>
      </c>
      <c r="H30" s="24">
        <v>16.666666666666668</v>
      </c>
      <c r="I30" s="25">
        <v>23.958333333333336</v>
      </c>
      <c r="J30" s="26">
        <v>59.375</v>
      </c>
      <c r="L30" s="32">
        <f t="shared" ref="L30:L32" si="5">IF(I30="", "", I30 +J30/2)</f>
        <v>53.645833333333336</v>
      </c>
      <c r="M30" s="32">
        <f t="shared" ref="M30:M32" si="6">IF(J30="", "", SQRT(3)/2*J30)</f>
        <v>51.420258349701044</v>
      </c>
    </row>
    <row r="31" spans="1:13" x14ac:dyDescent="0.25">
      <c r="A31" s="22" t="s">
        <v>275</v>
      </c>
      <c r="B31" s="12">
        <v>0.17</v>
      </c>
      <c r="C31" s="22" t="s">
        <v>450</v>
      </c>
      <c r="D31" s="22" t="s">
        <v>484</v>
      </c>
      <c r="E31" s="50" t="s">
        <v>123</v>
      </c>
      <c r="F31" s="22" t="s">
        <v>271</v>
      </c>
      <c r="G31" s="50">
        <f t="shared" si="2"/>
        <v>19</v>
      </c>
      <c r="H31" s="24">
        <v>46.315789473684212</v>
      </c>
      <c r="I31" s="25">
        <v>32.631578947368425</v>
      </c>
      <c r="J31" s="26">
        <v>21.05263157894737</v>
      </c>
      <c r="L31" s="32">
        <f t="shared" si="5"/>
        <v>43.15789473684211</v>
      </c>
      <c r="M31" s="32">
        <f t="shared" si="6"/>
        <v>18.232113763882918</v>
      </c>
    </row>
    <row r="32" spans="1:13" x14ac:dyDescent="0.25">
      <c r="A32" s="22" t="s">
        <v>293</v>
      </c>
      <c r="B32" s="12" t="s">
        <v>22</v>
      </c>
      <c r="C32" s="22" t="s">
        <v>450</v>
      </c>
      <c r="D32" s="22" t="s">
        <v>484</v>
      </c>
      <c r="E32" s="50" t="s">
        <v>123</v>
      </c>
      <c r="F32" s="22" t="s">
        <v>271</v>
      </c>
      <c r="G32" s="50">
        <f t="shared" si="2"/>
        <v>20</v>
      </c>
      <c r="H32" s="24">
        <v>7.291666666666667</v>
      </c>
      <c r="I32" s="25">
        <v>55.208333333333336</v>
      </c>
      <c r="J32" s="26">
        <v>37.5</v>
      </c>
      <c r="L32" s="32">
        <f t="shared" si="5"/>
        <v>73.958333333333343</v>
      </c>
      <c r="M32" s="32">
        <f t="shared" si="6"/>
        <v>32.47595264191645</v>
      </c>
    </row>
    <row r="33" spans="1:25" x14ac:dyDescent="0.25">
      <c r="A33" s="22"/>
      <c r="B33" s="12"/>
      <c r="C33" s="22"/>
      <c r="D33" s="22"/>
      <c r="E33" s="22"/>
      <c r="F33" s="22"/>
      <c r="H33" s="48"/>
      <c r="I33" s="48"/>
      <c r="J33" s="48"/>
      <c r="L33" s="32" t="str">
        <f t="shared" si="3"/>
        <v/>
      </c>
      <c r="M33" s="32" t="str">
        <f t="shared" si="4"/>
        <v/>
      </c>
    </row>
    <row r="34" spans="1:25" x14ac:dyDescent="0.25">
      <c r="A34" s="22"/>
      <c r="B34" s="12"/>
      <c r="C34" s="22"/>
      <c r="D34" s="22"/>
      <c r="E34" s="22"/>
      <c r="F34" s="22"/>
      <c r="G34" t="s">
        <v>364</v>
      </c>
      <c r="H34" s="31" t="s">
        <v>509</v>
      </c>
      <c r="I34" s="31" t="s">
        <v>510</v>
      </c>
      <c r="J34" s="31" t="s">
        <v>511</v>
      </c>
    </row>
    <row r="35" spans="1:25" x14ac:dyDescent="0.25">
      <c r="A35" s="22"/>
      <c r="B35" s="12"/>
      <c r="C35" s="22"/>
      <c r="D35" s="22"/>
      <c r="E35" s="22"/>
      <c r="G35" s="19">
        <f>G32</f>
        <v>20</v>
      </c>
      <c r="H35" s="74">
        <f>(AVERAGE(H13:H32))/100</f>
        <v>0.22514506428776268</v>
      </c>
      <c r="I35" s="75">
        <f>(AVERAGE(I13:I32))/100</f>
        <v>0.22121364277041952</v>
      </c>
      <c r="J35" s="76">
        <f>(AVERAGE(J13:J32))/100</f>
        <v>0.55364129294181774</v>
      </c>
    </row>
    <row r="36" spans="1:25" x14ac:dyDescent="0.25">
      <c r="A36" s="22"/>
      <c r="B36" s="12"/>
      <c r="C36" s="22"/>
      <c r="D36" s="22"/>
      <c r="E36" s="22"/>
      <c r="F36" s="72" t="s">
        <v>516</v>
      </c>
      <c r="G36" s="19">
        <f>G35</f>
        <v>20</v>
      </c>
      <c r="H36" s="73">
        <f>(_xlfn.STDEV.S(H13:H32)/100)</f>
        <v>0.13472355196641961</v>
      </c>
      <c r="I36" s="73">
        <f t="shared" ref="I36:J36" si="7">(_xlfn.STDEV.S(I13:I32)/100)</f>
        <v>0.1911340989798522</v>
      </c>
      <c r="J36" s="73">
        <f t="shared" si="7"/>
        <v>0.19038123064274315</v>
      </c>
    </row>
    <row r="37" spans="1:25" x14ac:dyDescent="0.25">
      <c r="A37" s="22"/>
      <c r="B37" s="12"/>
      <c r="C37" s="22"/>
      <c r="D37" s="22"/>
      <c r="E37" s="22"/>
      <c r="F37" s="72" t="s">
        <v>517</v>
      </c>
      <c r="G37" s="19">
        <f>G35</f>
        <v>20</v>
      </c>
      <c r="H37" s="74">
        <f>_xlfn.CONFIDENCE.NORM(0.05,H36,G35)</f>
        <v>5.9044115022553599E-2</v>
      </c>
      <c r="I37" s="75">
        <f>_xlfn.CONFIDENCE.NORM(0.05,I36,G35)</f>
        <v>8.3766673014317908E-2</v>
      </c>
      <c r="J37" s="76">
        <f>_xlfn.CONFIDENCE.NORM(0.05,J36,G37)</f>
        <v>8.3436719980536658E-2</v>
      </c>
    </row>
    <row r="38" spans="1:25" x14ac:dyDescent="0.25">
      <c r="A38" s="22"/>
      <c r="B38" s="12"/>
      <c r="C38" s="22"/>
      <c r="D38" s="22"/>
      <c r="E38" s="22"/>
      <c r="F38" s="22"/>
      <c r="H38" s="48"/>
      <c r="I38" s="48"/>
      <c r="J38" s="48"/>
      <c r="L38" s="32" t="str">
        <f t="shared" si="3"/>
        <v/>
      </c>
      <c r="M38" s="32" t="str">
        <f t="shared" si="4"/>
        <v/>
      </c>
      <c r="O38" s="28" t="s">
        <v>502</v>
      </c>
      <c r="W38">
        <v>75</v>
      </c>
      <c r="X38">
        <v>43.301270189221931</v>
      </c>
      <c r="Y38" s="35">
        <v>0.5</v>
      </c>
    </row>
    <row r="39" spans="1:25" ht="45" x14ac:dyDescent="0.25">
      <c r="A39" s="22"/>
      <c r="B39" s="12"/>
      <c r="C39" s="22"/>
      <c r="D39" s="22"/>
      <c r="E39" s="22"/>
      <c r="F39" s="22"/>
      <c r="H39" s="48"/>
      <c r="I39" s="48"/>
      <c r="J39" s="48"/>
      <c r="L39" s="32" t="str">
        <f t="shared" si="3"/>
        <v/>
      </c>
      <c r="M39" s="32" t="str">
        <f t="shared" si="4"/>
        <v/>
      </c>
      <c r="O39" s="59" t="s">
        <v>5</v>
      </c>
      <c r="P39" s="63" t="s">
        <v>493</v>
      </c>
      <c r="Q39" s="63" t="s">
        <v>480</v>
      </c>
      <c r="R39" s="59" t="s">
        <v>4</v>
      </c>
      <c r="S39" s="59" t="s">
        <v>504</v>
      </c>
      <c r="T39" s="23" t="s">
        <v>494</v>
      </c>
      <c r="U39" s="23"/>
      <c r="V39" s="23"/>
      <c r="W39">
        <v>25</v>
      </c>
      <c r="X39">
        <v>43.301270189221931</v>
      </c>
      <c r="Y39" s="35">
        <v>0.5</v>
      </c>
    </row>
    <row r="40" spans="1:25" x14ac:dyDescent="0.25">
      <c r="A40" s="22"/>
      <c r="B40" s="12"/>
      <c r="C40" s="22"/>
      <c r="D40" s="22"/>
      <c r="E40" s="22"/>
      <c r="F40" s="22"/>
      <c r="H40" s="48"/>
      <c r="I40" s="48"/>
      <c r="J40" s="48"/>
      <c r="L40" s="32" t="str">
        <f t="shared" si="3"/>
        <v/>
      </c>
      <c r="M40" s="32" t="str">
        <f t="shared" si="4"/>
        <v/>
      </c>
      <c r="O40">
        <v>1</v>
      </c>
      <c r="P40" s="1">
        <v>4501.2</v>
      </c>
      <c r="Q40" s="12">
        <v>0.23800000000000002</v>
      </c>
      <c r="R40" t="s">
        <v>34</v>
      </c>
      <c r="S40" s="71">
        <v>9.6500000000000002E-2</v>
      </c>
      <c r="T40" s="1" t="s">
        <v>449</v>
      </c>
      <c r="W40">
        <v>50</v>
      </c>
      <c r="X40">
        <v>0</v>
      </c>
      <c r="Y40" s="35">
        <v>0.5</v>
      </c>
    </row>
    <row r="41" spans="1:25" x14ac:dyDescent="0.25">
      <c r="A41" s="22"/>
      <c r="B41" s="12"/>
      <c r="C41" s="22"/>
      <c r="D41" s="22"/>
      <c r="E41" s="22"/>
      <c r="F41" s="22"/>
      <c r="H41" s="48"/>
      <c r="I41" s="48"/>
      <c r="J41" s="48"/>
      <c r="L41" s="32" t="str">
        <f t="shared" si="3"/>
        <v/>
      </c>
      <c r="M41" s="32" t="str">
        <f t="shared" si="4"/>
        <v/>
      </c>
      <c r="O41">
        <v>2</v>
      </c>
      <c r="P41" s="1">
        <v>4519</v>
      </c>
      <c r="Q41" s="12">
        <v>0.17199999999999999</v>
      </c>
      <c r="R41" s="1" t="s">
        <v>34</v>
      </c>
      <c r="S41" s="71">
        <v>0.13100000000000001</v>
      </c>
      <c r="T41" s="1" t="s">
        <v>449</v>
      </c>
    </row>
    <row r="42" spans="1:25" x14ac:dyDescent="0.25">
      <c r="A42" s="22"/>
      <c r="B42" s="12"/>
      <c r="C42" s="22"/>
      <c r="D42" s="22"/>
      <c r="E42" s="22"/>
      <c r="F42" s="22"/>
      <c r="H42" s="48"/>
      <c r="I42" s="48"/>
      <c r="J42" s="48"/>
      <c r="L42" s="32" t="str">
        <f t="shared" si="3"/>
        <v/>
      </c>
      <c r="M42" s="32" t="str">
        <f t="shared" si="4"/>
        <v/>
      </c>
      <c r="O42">
        <v>3</v>
      </c>
      <c r="P42" s="1">
        <v>4525.6000000000004</v>
      </c>
      <c r="Q42" s="12">
        <v>0.184</v>
      </c>
      <c r="R42" s="1" t="s">
        <v>34</v>
      </c>
      <c r="S42" s="71">
        <v>0.152</v>
      </c>
      <c r="T42" s="1" t="s">
        <v>449</v>
      </c>
    </row>
    <row r="43" spans="1:25" x14ac:dyDescent="0.25">
      <c r="A43" s="22"/>
      <c r="B43" s="12"/>
      <c r="C43" s="22"/>
      <c r="D43" s="22"/>
      <c r="E43" s="22"/>
      <c r="F43" s="22"/>
      <c r="H43" s="48"/>
      <c r="I43" s="48"/>
      <c r="J43" s="48"/>
      <c r="L43" s="32" t="str">
        <f t="shared" si="3"/>
        <v/>
      </c>
      <c r="M43" s="32" t="str">
        <f t="shared" si="4"/>
        <v/>
      </c>
      <c r="O43">
        <v>4</v>
      </c>
      <c r="P43" s="1">
        <v>4537.1000000000004</v>
      </c>
      <c r="Q43" s="12">
        <v>0.20899999999999999</v>
      </c>
      <c r="R43" t="s">
        <v>34</v>
      </c>
      <c r="S43" s="71">
        <v>0.105</v>
      </c>
      <c r="T43" s="1" t="s">
        <v>449</v>
      </c>
    </row>
    <row r="44" spans="1:25" x14ac:dyDescent="0.25">
      <c r="A44" s="22"/>
      <c r="B44" s="12"/>
      <c r="C44" s="22"/>
      <c r="D44" s="22"/>
      <c r="E44" s="22"/>
      <c r="F44" s="22"/>
      <c r="H44" s="48"/>
      <c r="I44" s="48"/>
      <c r="J44" s="48"/>
      <c r="L44" s="32" t="str">
        <f t="shared" si="3"/>
        <v/>
      </c>
      <c r="M44" s="32" t="str">
        <f t="shared" si="4"/>
        <v/>
      </c>
      <c r="O44">
        <v>5</v>
      </c>
      <c r="P44" s="1">
        <v>4546.8999999999996</v>
      </c>
      <c r="Q44" s="12">
        <v>0.24199999999999999</v>
      </c>
      <c r="R44" t="s">
        <v>34</v>
      </c>
      <c r="S44" s="71">
        <v>0.11</v>
      </c>
      <c r="T44" s="1" t="s">
        <v>449</v>
      </c>
    </row>
    <row r="45" spans="1:25" x14ac:dyDescent="0.25">
      <c r="A45" s="22"/>
      <c r="B45" s="12"/>
      <c r="C45" s="22"/>
      <c r="D45" s="22"/>
      <c r="E45" s="22"/>
      <c r="F45" s="22"/>
      <c r="H45" s="48"/>
      <c r="I45" s="48"/>
      <c r="J45" s="48"/>
      <c r="L45" s="32" t="str">
        <f t="shared" si="3"/>
        <v/>
      </c>
      <c r="M45" s="32" t="str">
        <f t="shared" si="4"/>
        <v/>
      </c>
      <c r="O45">
        <v>6</v>
      </c>
      <c r="P45" s="1">
        <v>4572.5</v>
      </c>
      <c r="Q45" s="12">
        <v>0.20800000000000002</v>
      </c>
      <c r="R45" t="s">
        <v>34</v>
      </c>
      <c r="S45" s="71">
        <v>8.8099999999999998E-2</v>
      </c>
      <c r="T45" s="1" t="s">
        <v>449</v>
      </c>
    </row>
    <row r="46" spans="1:25" x14ac:dyDescent="0.25">
      <c r="A46" s="22"/>
      <c r="B46" s="12"/>
      <c r="C46" s="22"/>
      <c r="D46" s="22"/>
      <c r="E46" s="22"/>
      <c r="F46" s="22"/>
      <c r="H46" s="48"/>
      <c r="I46" s="48"/>
      <c r="J46" s="48"/>
      <c r="L46" s="32" t="str">
        <f t="shared" si="3"/>
        <v/>
      </c>
      <c r="M46" s="32" t="str">
        <f t="shared" si="4"/>
        <v/>
      </c>
      <c r="O46">
        <v>7</v>
      </c>
      <c r="P46" s="1">
        <v>4585</v>
      </c>
      <c r="Q46" s="12">
        <v>0.22399999999999998</v>
      </c>
      <c r="R46" t="s">
        <v>34</v>
      </c>
      <c r="S46" s="71">
        <v>0.16</v>
      </c>
      <c r="T46" s="1" t="s">
        <v>449</v>
      </c>
    </row>
    <row r="47" spans="1:25" x14ac:dyDescent="0.25">
      <c r="A47" s="22"/>
      <c r="B47" s="12"/>
      <c r="C47" s="22"/>
      <c r="D47" s="22"/>
      <c r="E47" s="22"/>
      <c r="F47" s="22"/>
      <c r="H47" s="48"/>
      <c r="I47" s="48"/>
      <c r="J47" s="48"/>
      <c r="L47" s="32" t="str">
        <f t="shared" si="3"/>
        <v/>
      </c>
      <c r="M47" s="32" t="str">
        <f t="shared" si="4"/>
        <v/>
      </c>
      <c r="O47">
        <v>8</v>
      </c>
      <c r="P47" s="1">
        <v>4597.5</v>
      </c>
      <c r="Q47" s="12">
        <v>0.217</v>
      </c>
      <c r="R47" t="s">
        <v>34</v>
      </c>
      <c r="S47" s="71">
        <v>0.1</v>
      </c>
      <c r="T47" s="1" t="s">
        <v>449</v>
      </c>
    </row>
    <row r="48" spans="1:25" x14ac:dyDescent="0.25">
      <c r="A48" s="22"/>
      <c r="B48" s="12"/>
      <c r="C48" s="22"/>
      <c r="D48" s="22"/>
      <c r="E48" s="22"/>
      <c r="F48" s="22"/>
      <c r="H48" s="48"/>
      <c r="I48" s="48"/>
      <c r="J48" s="48"/>
      <c r="L48" s="32" t="str">
        <f t="shared" si="3"/>
        <v/>
      </c>
      <c r="M48" s="32" t="str">
        <f t="shared" si="4"/>
        <v/>
      </c>
      <c r="O48">
        <v>9</v>
      </c>
      <c r="P48" s="1">
        <v>4608.3</v>
      </c>
      <c r="Q48" s="12">
        <v>0.29199999999999998</v>
      </c>
      <c r="R48" t="s">
        <v>34</v>
      </c>
      <c r="S48" s="71">
        <v>0.185</v>
      </c>
      <c r="T48" s="1" t="s">
        <v>449</v>
      </c>
    </row>
    <row r="49" spans="1:20" x14ac:dyDescent="0.25">
      <c r="A49" s="22"/>
      <c r="B49" s="12"/>
      <c r="C49" s="22"/>
      <c r="D49" s="22"/>
      <c r="E49" s="22"/>
      <c r="F49" s="22"/>
      <c r="H49" s="48"/>
      <c r="I49" s="48"/>
      <c r="J49" s="48"/>
      <c r="L49" s="32" t="str">
        <f t="shared" si="3"/>
        <v/>
      </c>
      <c r="M49" s="32" t="str">
        <f t="shared" si="4"/>
        <v/>
      </c>
      <c r="O49">
        <v>10</v>
      </c>
      <c r="P49" s="1">
        <v>4634.6000000000004</v>
      </c>
      <c r="Q49" s="12">
        <v>0.22899999999999998</v>
      </c>
      <c r="R49" t="s">
        <v>34</v>
      </c>
      <c r="S49" s="71">
        <v>0.17899999999999999</v>
      </c>
      <c r="T49" s="1" t="s">
        <v>449</v>
      </c>
    </row>
    <row r="50" spans="1:20" x14ac:dyDescent="0.25">
      <c r="A50" s="22"/>
      <c r="B50" s="12"/>
      <c r="C50" s="22"/>
      <c r="D50" s="22"/>
      <c r="E50" s="22"/>
      <c r="F50" s="22"/>
      <c r="H50" s="48"/>
      <c r="I50" s="48"/>
      <c r="J50" s="48"/>
      <c r="L50" s="32" t="str">
        <f t="shared" si="3"/>
        <v/>
      </c>
      <c r="M50" s="32" t="str">
        <f t="shared" si="4"/>
        <v/>
      </c>
      <c r="O50">
        <v>11</v>
      </c>
      <c r="P50" s="1">
        <v>4645</v>
      </c>
      <c r="Q50" s="12">
        <v>0.182</v>
      </c>
      <c r="R50" s="1" t="s">
        <v>271</v>
      </c>
      <c r="S50" s="71">
        <v>6.2E-2</v>
      </c>
      <c r="T50" s="1" t="s">
        <v>449</v>
      </c>
    </row>
    <row r="51" spans="1:20" x14ac:dyDescent="0.25">
      <c r="A51" s="22"/>
      <c r="B51" s="12"/>
      <c r="C51" s="22"/>
      <c r="D51" s="22"/>
      <c r="E51" s="22"/>
      <c r="F51" s="22"/>
      <c r="H51" s="48"/>
      <c r="I51" s="48"/>
      <c r="J51" s="48"/>
      <c r="L51" s="32" t="str">
        <f t="shared" si="3"/>
        <v/>
      </c>
      <c r="M51" s="32" t="str">
        <f t="shared" si="4"/>
        <v/>
      </c>
      <c r="O51">
        <v>12</v>
      </c>
      <c r="P51" s="1">
        <v>4655.8999999999996</v>
      </c>
      <c r="Q51" s="12">
        <v>0.22600000000000001</v>
      </c>
      <c r="R51" t="s">
        <v>271</v>
      </c>
      <c r="S51" s="71">
        <v>0.151</v>
      </c>
      <c r="T51" s="1" t="s">
        <v>449</v>
      </c>
    </row>
    <row r="52" spans="1:20" x14ac:dyDescent="0.25">
      <c r="A52" s="22"/>
      <c r="B52" s="12"/>
      <c r="C52" s="22"/>
      <c r="D52" s="22"/>
      <c r="E52" s="22"/>
      <c r="F52" s="22"/>
      <c r="H52" s="48"/>
      <c r="I52" s="48"/>
      <c r="J52" s="48"/>
      <c r="L52" s="32" t="str">
        <f t="shared" si="3"/>
        <v/>
      </c>
      <c r="M52" s="32" t="str">
        <f t="shared" si="4"/>
        <v/>
      </c>
      <c r="O52">
        <v>13</v>
      </c>
      <c r="P52" s="1">
        <v>4661.1000000000004</v>
      </c>
      <c r="Q52" s="12">
        <v>0.245</v>
      </c>
      <c r="R52" t="s">
        <v>271</v>
      </c>
      <c r="S52" s="71">
        <v>8.1600000000000006E-2</v>
      </c>
      <c r="T52" s="1" t="s">
        <v>449</v>
      </c>
    </row>
    <row r="53" spans="1:20" x14ac:dyDescent="0.25">
      <c r="A53" s="22"/>
      <c r="B53" s="12"/>
      <c r="C53" s="22"/>
      <c r="D53" s="22"/>
      <c r="E53" s="22"/>
      <c r="F53" s="22"/>
      <c r="H53" s="48"/>
      <c r="I53" s="48"/>
      <c r="J53" s="48"/>
      <c r="L53" s="32" t="str">
        <f t="shared" si="3"/>
        <v/>
      </c>
      <c r="M53" s="32" t="str">
        <f t="shared" si="4"/>
        <v/>
      </c>
      <c r="O53">
        <v>14</v>
      </c>
      <c r="P53" s="1">
        <v>4675.3</v>
      </c>
      <c r="Q53" s="12">
        <v>0.31900000000000001</v>
      </c>
      <c r="R53" t="s">
        <v>271</v>
      </c>
      <c r="S53" s="71">
        <v>0.184</v>
      </c>
      <c r="T53" s="1" t="s">
        <v>449</v>
      </c>
    </row>
    <row r="54" spans="1:20" x14ac:dyDescent="0.25">
      <c r="A54" s="22"/>
      <c r="B54" s="12"/>
      <c r="C54" s="22"/>
      <c r="D54" s="22"/>
      <c r="E54" s="22"/>
      <c r="F54" s="22"/>
      <c r="H54" s="48"/>
      <c r="I54" s="48"/>
      <c r="J54" s="48"/>
      <c r="L54" s="32" t="str">
        <f t="shared" si="3"/>
        <v/>
      </c>
      <c r="M54" s="32" t="str">
        <f t="shared" si="4"/>
        <v/>
      </c>
      <c r="O54">
        <v>15</v>
      </c>
      <c r="P54" s="1">
        <v>4696.1000000000004</v>
      </c>
      <c r="Q54" s="12">
        <v>0.33299999999999996</v>
      </c>
      <c r="R54" t="s">
        <v>271</v>
      </c>
      <c r="S54" s="71">
        <v>0.2112</v>
      </c>
      <c r="T54" s="1" t="s">
        <v>449</v>
      </c>
    </row>
    <row r="55" spans="1:20" x14ac:dyDescent="0.25">
      <c r="A55" s="22"/>
      <c r="B55" s="12"/>
      <c r="C55" s="22"/>
      <c r="D55" s="22"/>
      <c r="E55" s="22"/>
      <c r="F55" s="22"/>
      <c r="H55" s="48"/>
      <c r="I55" s="48"/>
      <c r="J55" s="48"/>
      <c r="L55" s="32" t="str">
        <f t="shared" si="3"/>
        <v/>
      </c>
      <c r="M55" s="32" t="str">
        <f t="shared" si="4"/>
        <v/>
      </c>
      <c r="O55">
        <v>16</v>
      </c>
      <c r="P55" s="1">
        <v>4778.1000000000004</v>
      </c>
      <c r="Q55" s="12">
        <v>0.30199999999999999</v>
      </c>
      <c r="R55" t="s">
        <v>271</v>
      </c>
      <c r="S55" s="71">
        <v>7.7899999999999997E-2</v>
      </c>
      <c r="T55" s="1" t="s">
        <v>449</v>
      </c>
    </row>
    <row r="56" spans="1:20" x14ac:dyDescent="0.25">
      <c r="A56" s="22"/>
      <c r="B56" s="12"/>
      <c r="C56" s="22"/>
      <c r="D56" s="22"/>
      <c r="E56" s="22"/>
      <c r="F56" s="22"/>
      <c r="H56" s="48"/>
      <c r="I56" s="48"/>
      <c r="J56" s="48"/>
      <c r="L56" s="32" t="str">
        <f t="shared" si="3"/>
        <v/>
      </c>
      <c r="M56" s="32" t="str">
        <f t="shared" si="4"/>
        <v/>
      </c>
      <c r="O56">
        <v>17</v>
      </c>
      <c r="P56" s="1">
        <v>4782.5</v>
      </c>
      <c r="Q56" s="12">
        <v>0.23300000000000001</v>
      </c>
      <c r="R56" t="s">
        <v>271</v>
      </c>
      <c r="S56" s="71">
        <v>8.14E-2</v>
      </c>
      <c r="T56" s="1" t="s">
        <v>449</v>
      </c>
    </row>
    <row r="57" spans="1:20" x14ac:dyDescent="0.25">
      <c r="A57" s="22"/>
      <c r="B57" s="12"/>
      <c r="C57" s="22"/>
      <c r="D57" s="22"/>
      <c r="E57" s="22"/>
      <c r="F57" s="22"/>
      <c r="H57" s="48"/>
      <c r="I57" s="48"/>
      <c r="J57" s="48"/>
      <c r="L57" s="32" t="str">
        <f t="shared" si="3"/>
        <v/>
      </c>
      <c r="M57" s="32" t="str">
        <f t="shared" si="4"/>
        <v/>
      </c>
      <c r="O57">
        <v>18</v>
      </c>
      <c r="P57" s="22" t="s">
        <v>37</v>
      </c>
      <c r="Q57" s="12">
        <v>0.26</v>
      </c>
      <c r="R57" s="22" t="s">
        <v>34</v>
      </c>
      <c r="S57" s="69">
        <v>0.159</v>
      </c>
      <c r="T57" s="1" t="s">
        <v>450</v>
      </c>
    </row>
    <row r="58" spans="1:20" x14ac:dyDescent="0.25">
      <c r="A58" s="22"/>
      <c r="B58" s="12"/>
      <c r="C58" s="22"/>
      <c r="D58" s="22"/>
      <c r="E58" s="22"/>
      <c r="F58" s="22"/>
      <c r="H58" s="48"/>
      <c r="I58" s="48"/>
      <c r="J58" s="48"/>
      <c r="L58" s="32" t="str">
        <f t="shared" si="3"/>
        <v/>
      </c>
      <c r="M58" s="32" t="str">
        <f t="shared" si="4"/>
        <v/>
      </c>
      <c r="O58">
        <v>19</v>
      </c>
      <c r="P58" s="22" t="s">
        <v>275</v>
      </c>
      <c r="Q58" s="12">
        <v>0.17</v>
      </c>
      <c r="R58" s="22" t="s">
        <v>271</v>
      </c>
      <c r="S58" s="69">
        <v>0.16</v>
      </c>
      <c r="T58" s="1" t="s">
        <v>450</v>
      </c>
    </row>
    <row r="59" spans="1:20" x14ac:dyDescent="0.25">
      <c r="A59" s="22"/>
      <c r="B59" s="12"/>
      <c r="C59" s="22"/>
      <c r="D59" s="22"/>
      <c r="E59" s="22"/>
      <c r="F59" s="22"/>
      <c r="H59" s="48"/>
      <c r="I59" s="48"/>
      <c r="J59" s="48"/>
      <c r="L59" s="32" t="str">
        <f t="shared" si="3"/>
        <v/>
      </c>
      <c r="M59" s="32" t="str">
        <f t="shared" si="4"/>
        <v/>
      </c>
      <c r="O59">
        <v>20</v>
      </c>
      <c r="P59" s="22" t="s">
        <v>293</v>
      </c>
      <c r="Q59" s="12" t="s">
        <v>22</v>
      </c>
      <c r="R59" s="22" t="s">
        <v>271</v>
      </c>
      <c r="S59" s="69">
        <v>8.5099999999999995E-2</v>
      </c>
      <c r="T59" s="1" t="s">
        <v>450</v>
      </c>
    </row>
    <row r="60" spans="1:20" x14ac:dyDescent="0.25">
      <c r="A60" s="22"/>
      <c r="B60" s="12"/>
      <c r="C60" s="22"/>
      <c r="D60" s="22"/>
      <c r="E60" s="22"/>
      <c r="F60" s="22"/>
      <c r="H60" s="48"/>
      <c r="I60" s="48"/>
      <c r="J60" s="48"/>
      <c r="L60" s="32" t="str">
        <f t="shared" si="3"/>
        <v/>
      </c>
      <c r="M60" s="32" t="str">
        <f t="shared" si="4"/>
        <v/>
      </c>
    </row>
    <row r="61" spans="1:20" x14ac:dyDescent="0.25">
      <c r="A61" s="22"/>
      <c r="B61" s="12"/>
      <c r="C61" s="22"/>
      <c r="D61" s="22"/>
      <c r="E61" s="22"/>
      <c r="F61" s="22"/>
      <c r="H61" s="48"/>
      <c r="I61" s="48"/>
      <c r="J61" s="48"/>
      <c r="L61" s="32" t="str">
        <f t="shared" si="3"/>
        <v/>
      </c>
      <c r="M61" s="32" t="str">
        <f t="shared" si="4"/>
        <v/>
      </c>
      <c r="R61" t="s">
        <v>505</v>
      </c>
      <c r="S61" s="64">
        <f>AVERAGE(S40:S59)</f>
        <v>0.12798999999999999</v>
      </c>
    </row>
    <row r="62" spans="1:20" x14ac:dyDescent="0.25">
      <c r="A62" s="22"/>
      <c r="B62" s="12"/>
      <c r="C62" s="22"/>
      <c r="D62" s="22"/>
      <c r="E62" s="22"/>
      <c r="F62" s="22"/>
      <c r="H62" s="48"/>
      <c r="I62" s="48"/>
      <c r="J62" s="48"/>
      <c r="L62" s="32" t="str">
        <f t="shared" si="3"/>
        <v/>
      </c>
      <c r="M62" s="32" t="str">
        <f t="shared" si="4"/>
        <v/>
      </c>
      <c r="R62" t="s">
        <v>506</v>
      </c>
      <c r="S62" s="64">
        <f>MIN(S40:S59)</f>
        <v>6.2E-2</v>
      </c>
    </row>
    <row r="63" spans="1:20" x14ac:dyDescent="0.25">
      <c r="A63" s="22"/>
      <c r="B63" s="12"/>
      <c r="C63" s="22"/>
      <c r="D63" s="22"/>
      <c r="E63" s="22"/>
      <c r="F63" s="22"/>
      <c r="H63" s="48"/>
      <c r="I63" s="48"/>
      <c r="J63" s="48"/>
      <c r="L63" s="32" t="str">
        <f t="shared" si="3"/>
        <v/>
      </c>
      <c r="M63" s="32" t="str">
        <f t="shared" si="4"/>
        <v/>
      </c>
      <c r="R63" t="s">
        <v>507</v>
      </c>
      <c r="S63" s="64">
        <f>MAX(S40:S59)</f>
        <v>0.2112</v>
      </c>
    </row>
    <row r="64" spans="1:20" x14ac:dyDescent="0.25">
      <c r="A64" s="22"/>
      <c r="B64" s="12"/>
      <c r="C64" s="22"/>
      <c r="D64" s="22"/>
      <c r="E64" s="22"/>
      <c r="F64" s="22"/>
      <c r="H64" s="48"/>
      <c r="I64" s="48"/>
      <c r="J64" s="48"/>
      <c r="L64" s="32" t="str">
        <f t="shared" si="3"/>
        <v/>
      </c>
      <c r="M64" s="32" t="str">
        <f t="shared" si="4"/>
        <v/>
      </c>
    </row>
    <row r="65" spans="1:13" x14ac:dyDescent="0.25">
      <c r="A65" s="22"/>
      <c r="B65" s="12"/>
      <c r="C65" s="22"/>
      <c r="D65" s="22"/>
      <c r="E65" s="22"/>
      <c r="F65" s="22"/>
      <c r="H65" s="48"/>
      <c r="I65" s="48"/>
      <c r="J65" s="48"/>
      <c r="L65" s="32" t="str">
        <f t="shared" si="3"/>
        <v/>
      </c>
      <c r="M65" s="32" t="str">
        <f t="shared" si="4"/>
        <v/>
      </c>
    </row>
    <row r="66" spans="1:13" x14ac:dyDescent="0.25">
      <c r="A66" s="22"/>
      <c r="B66" s="12"/>
      <c r="C66" s="22"/>
      <c r="D66" s="22"/>
      <c r="E66" s="22"/>
      <c r="F66" s="22"/>
      <c r="H66" s="48"/>
      <c r="I66" s="48"/>
      <c r="J66" s="48"/>
      <c r="L66" s="32" t="str">
        <f t="shared" si="3"/>
        <v/>
      </c>
      <c r="M66" s="32" t="str">
        <f t="shared" si="4"/>
        <v/>
      </c>
    </row>
    <row r="67" spans="1:13" x14ac:dyDescent="0.25">
      <c r="A67" s="22"/>
      <c r="B67" s="12"/>
      <c r="C67" s="22"/>
      <c r="D67" s="22"/>
      <c r="E67" s="22"/>
      <c r="F67" s="22"/>
      <c r="H67" s="48"/>
      <c r="I67" s="48"/>
      <c r="J67" s="48"/>
      <c r="L67" s="32" t="str">
        <f t="shared" si="3"/>
        <v/>
      </c>
      <c r="M67" s="32" t="str">
        <f t="shared" si="4"/>
        <v/>
      </c>
    </row>
    <row r="68" spans="1:13" x14ac:dyDescent="0.25">
      <c r="A68" s="22"/>
      <c r="B68" s="12"/>
      <c r="C68" s="22"/>
      <c r="D68" s="22"/>
      <c r="E68" s="22"/>
      <c r="F68" s="22"/>
      <c r="H68" s="48"/>
      <c r="I68" s="48"/>
      <c r="J68" s="48"/>
      <c r="L68" s="32" t="str">
        <f t="shared" si="3"/>
        <v/>
      </c>
      <c r="M68" s="32" t="str">
        <f t="shared" si="4"/>
        <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ref="L95:L158" si="8">IF(I95="", "", I95 +J95/2)</f>
        <v/>
      </c>
      <c r="M95" s="32" t="str">
        <f t="shared" ref="M95:M158" si="9">IF(J95="", "", SQRT(3)/2*J95)</f>
        <v/>
      </c>
    </row>
    <row r="96" spans="1:13" x14ac:dyDescent="0.25">
      <c r="A96" s="22"/>
      <c r="B96" s="12"/>
      <c r="C96" s="22"/>
      <c r="D96" s="22"/>
      <c r="E96" s="22"/>
      <c r="F96" s="22"/>
      <c r="H96" s="48"/>
      <c r="I96" s="48"/>
      <c r="J96" s="48"/>
      <c r="L96" s="32" t="str">
        <f t="shared" si="8"/>
        <v/>
      </c>
      <c r="M96" s="32" t="str">
        <f t="shared" si="9"/>
        <v/>
      </c>
    </row>
    <row r="97" spans="1:13" x14ac:dyDescent="0.25">
      <c r="A97" s="22"/>
      <c r="B97" s="12"/>
      <c r="C97" s="22"/>
      <c r="D97" s="22"/>
      <c r="E97" s="22"/>
      <c r="F97" s="22"/>
      <c r="H97" s="48"/>
      <c r="I97" s="48"/>
      <c r="J97" s="48"/>
      <c r="L97" s="32" t="str">
        <f t="shared" si="8"/>
        <v/>
      </c>
      <c r="M97" s="32" t="str">
        <f t="shared" si="9"/>
        <v/>
      </c>
    </row>
    <row r="98" spans="1:13" x14ac:dyDescent="0.25">
      <c r="A98" s="22"/>
      <c r="B98" s="12"/>
      <c r="C98" s="22"/>
      <c r="D98" s="22"/>
      <c r="E98" s="22"/>
      <c r="F98" s="22"/>
      <c r="H98" s="48"/>
      <c r="I98" s="48"/>
      <c r="J98" s="48"/>
      <c r="L98" s="32" t="str">
        <f t="shared" si="8"/>
        <v/>
      </c>
      <c r="M98" s="32" t="str">
        <f t="shared" si="9"/>
        <v/>
      </c>
    </row>
    <row r="99" spans="1:13" x14ac:dyDescent="0.25">
      <c r="A99" s="22"/>
      <c r="B99" s="12"/>
      <c r="C99" s="22"/>
      <c r="D99" s="22"/>
      <c r="E99" s="22"/>
      <c r="F99" s="22"/>
      <c r="H99" s="48"/>
      <c r="I99" s="48"/>
      <c r="J99" s="48"/>
      <c r="L99" s="32" t="str">
        <f t="shared" si="8"/>
        <v/>
      </c>
      <c r="M99" s="32" t="str">
        <f t="shared" si="9"/>
        <v/>
      </c>
    </row>
    <row r="100" spans="1:13" x14ac:dyDescent="0.25">
      <c r="A100" s="22"/>
      <c r="B100" s="12"/>
      <c r="C100" s="22"/>
      <c r="D100" s="22"/>
      <c r="E100" s="22"/>
      <c r="F100" s="22"/>
      <c r="H100" s="48"/>
      <c r="I100" s="48"/>
      <c r="J100" s="48"/>
      <c r="L100" s="32" t="str">
        <f t="shared" si="8"/>
        <v/>
      </c>
      <c r="M100" s="32" t="str">
        <f t="shared" si="9"/>
        <v/>
      </c>
    </row>
    <row r="101" spans="1:13" x14ac:dyDescent="0.25">
      <c r="A101" s="22"/>
      <c r="B101" s="12"/>
      <c r="C101" s="22"/>
      <c r="D101" s="22"/>
      <c r="E101" s="22"/>
      <c r="F101" s="22"/>
      <c r="H101" s="48"/>
      <c r="I101" s="48"/>
      <c r="J101" s="48"/>
      <c r="L101" s="32" t="str">
        <f t="shared" si="8"/>
        <v/>
      </c>
      <c r="M101" s="32" t="str">
        <f t="shared" si="9"/>
        <v/>
      </c>
    </row>
    <row r="102" spans="1:13" x14ac:dyDescent="0.25">
      <c r="A102" s="22"/>
      <c r="B102" s="12"/>
      <c r="C102" s="22"/>
      <c r="D102" s="22"/>
      <c r="E102" s="22"/>
      <c r="F102" s="22"/>
      <c r="H102" s="48"/>
      <c r="I102" s="48"/>
      <c r="J102" s="48"/>
      <c r="L102" s="32" t="str">
        <f t="shared" si="8"/>
        <v/>
      </c>
      <c r="M102" s="32" t="str">
        <f t="shared" si="9"/>
        <v/>
      </c>
    </row>
    <row r="103" spans="1:13" x14ac:dyDescent="0.25">
      <c r="A103" s="22"/>
      <c r="B103" s="12"/>
      <c r="C103" s="22"/>
      <c r="D103" s="22"/>
      <c r="E103" s="22"/>
      <c r="F103" s="22"/>
      <c r="H103" s="48"/>
      <c r="I103" s="48"/>
      <c r="J103" s="48"/>
      <c r="L103" s="32" t="str">
        <f t="shared" si="8"/>
        <v/>
      </c>
      <c r="M103" s="32" t="str">
        <f t="shared" si="9"/>
        <v/>
      </c>
    </row>
    <row r="104" spans="1:13" x14ac:dyDescent="0.25">
      <c r="A104" s="22"/>
      <c r="B104" s="12"/>
      <c r="C104" s="22"/>
      <c r="D104" s="22"/>
      <c r="E104" s="22"/>
      <c r="F104" s="22"/>
      <c r="H104" s="48"/>
      <c r="I104" s="48"/>
      <c r="J104" s="48"/>
      <c r="L104" s="32" t="str">
        <f t="shared" si="8"/>
        <v/>
      </c>
      <c r="M104" s="32" t="str">
        <f t="shared" si="9"/>
        <v/>
      </c>
    </row>
    <row r="105" spans="1:13" x14ac:dyDescent="0.25">
      <c r="A105" s="22"/>
      <c r="B105" s="12"/>
      <c r="C105" s="22"/>
      <c r="D105" s="22"/>
      <c r="E105" s="22"/>
      <c r="F105" s="22"/>
      <c r="H105" s="48"/>
      <c r="I105" s="48"/>
      <c r="J105" s="48"/>
      <c r="L105" s="32" t="str">
        <f t="shared" si="8"/>
        <v/>
      </c>
      <c r="M105" s="32" t="str">
        <f t="shared" si="9"/>
        <v/>
      </c>
    </row>
    <row r="106" spans="1:13" x14ac:dyDescent="0.25">
      <c r="A106" s="22"/>
      <c r="B106" s="12"/>
      <c r="C106" s="22"/>
      <c r="D106" s="22"/>
      <c r="E106" s="22"/>
      <c r="F106" s="22"/>
      <c r="H106" s="48"/>
      <c r="I106" s="48"/>
      <c r="J106" s="48"/>
      <c r="L106" s="32" t="str">
        <f t="shared" si="8"/>
        <v/>
      </c>
      <c r="M106" s="32" t="str">
        <f t="shared" si="9"/>
        <v/>
      </c>
    </row>
    <row r="107" spans="1:13" x14ac:dyDescent="0.25">
      <c r="A107" s="22"/>
      <c r="B107" s="12"/>
      <c r="C107" s="22"/>
      <c r="D107" s="22"/>
      <c r="E107" s="22"/>
      <c r="F107" s="22"/>
      <c r="H107" s="48"/>
      <c r="I107" s="48"/>
      <c r="J107" s="48"/>
      <c r="L107" s="32" t="str">
        <f t="shared" si="8"/>
        <v/>
      </c>
      <c r="M107" s="32" t="str">
        <f t="shared" si="9"/>
        <v/>
      </c>
    </row>
    <row r="108" spans="1:13" x14ac:dyDescent="0.25">
      <c r="A108" s="22"/>
      <c r="B108" s="12"/>
      <c r="C108" s="22"/>
      <c r="D108" s="22"/>
      <c r="E108" s="22"/>
      <c r="F108" s="22"/>
      <c r="H108" s="48"/>
      <c r="I108" s="48"/>
      <c r="J108" s="48"/>
      <c r="L108" s="32" t="str">
        <f t="shared" si="8"/>
        <v/>
      </c>
      <c r="M108" s="32" t="str">
        <f t="shared" si="9"/>
        <v/>
      </c>
    </row>
    <row r="109" spans="1:13" x14ac:dyDescent="0.25">
      <c r="A109" s="22"/>
      <c r="B109" s="12"/>
      <c r="C109" s="22"/>
      <c r="D109" s="22"/>
      <c r="E109" s="22"/>
      <c r="F109" s="22"/>
      <c r="H109" s="48"/>
      <c r="I109" s="48"/>
      <c r="J109" s="48"/>
      <c r="L109" s="32" t="str">
        <f t="shared" si="8"/>
        <v/>
      </c>
      <c r="M109" s="32" t="str">
        <f t="shared" si="9"/>
        <v/>
      </c>
    </row>
    <row r="110" spans="1:13" x14ac:dyDescent="0.25">
      <c r="A110" s="22"/>
      <c r="B110" s="12"/>
      <c r="C110" s="22"/>
      <c r="D110" s="22"/>
      <c r="E110" s="22"/>
      <c r="F110" s="22"/>
      <c r="H110" s="48"/>
      <c r="I110" s="48"/>
      <c r="J110" s="48"/>
      <c r="L110" s="32" t="str">
        <f t="shared" si="8"/>
        <v/>
      </c>
      <c r="M110" s="32" t="str">
        <f t="shared" si="9"/>
        <v/>
      </c>
    </row>
    <row r="111" spans="1:13" x14ac:dyDescent="0.25">
      <c r="A111" s="22"/>
      <c r="B111" s="12"/>
      <c r="C111" s="22"/>
      <c r="D111" s="22"/>
      <c r="E111" s="22"/>
      <c r="F111" s="22"/>
      <c r="H111" s="48"/>
      <c r="I111" s="48"/>
      <c r="J111" s="48"/>
      <c r="L111" s="32" t="str">
        <f t="shared" si="8"/>
        <v/>
      </c>
      <c r="M111" s="32" t="str">
        <f t="shared" si="9"/>
        <v/>
      </c>
    </row>
    <row r="112" spans="1:13" x14ac:dyDescent="0.25">
      <c r="A112" s="22"/>
      <c r="B112" s="12"/>
      <c r="C112" s="22"/>
      <c r="D112" s="22"/>
      <c r="E112" s="22"/>
      <c r="F112" s="22"/>
      <c r="H112" s="48"/>
      <c r="I112" s="48"/>
      <c r="J112" s="48"/>
      <c r="L112" s="32" t="str">
        <f t="shared" si="8"/>
        <v/>
      </c>
      <c r="M112" s="32" t="str">
        <f t="shared" si="9"/>
        <v/>
      </c>
    </row>
    <row r="113" spans="1:13" x14ac:dyDescent="0.25">
      <c r="A113" s="22"/>
      <c r="B113" s="12"/>
      <c r="C113" s="22"/>
      <c r="D113" s="22"/>
      <c r="E113" s="22"/>
      <c r="F113" s="22"/>
      <c r="H113" s="48"/>
      <c r="I113" s="48"/>
      <c r="J113" s="48"/>
      <c r="L113" s="32" t="str">
        <f t="shared" si="8"/>
        <v/>
      </c>
      <c r="M113" s="32" t="str">
        <f t="shared" si="9"/>
        <v/>
      </c>
    </row>
    <row r="114" spans="1:13" x14ac:dyDescent="0.25">
      <c r="A114" s="22"/>
      <c r="B114" s="12"/>
      <c r="C114" s="22"/>
      <c r="D114" s="22"/>
      <c r="E114" s="22"/>
      <c r="F114" s="22"/>
      <c r="H114" s="48"/>
      <c r="I114" s="48"/>
      <c r="J114" s="48"/>
      <c r="L114" s="32" t="str">
        <f t="shared" si="8"/>
        <v/>
      </c>
      <c r="M114" s="32" t="str">
        <f t="shared" si="9"/>
        <v/>
      </c>
    </row>
    <row r="115" spans="1:13" x14ac:dyDescent="0.25">
      <c r="A115" s="22"/>
      <c r="B115" s="12"/>
      <c r="C115" s="22"/>
      <c r="D115" s="22"/>
      <c r="E115" s="22"/>
      <c r="F115" s="22"/>
      <c r="H115" s="48"/>
      <c r="I115" s="48"/>
      <c r="J115" s="48"/>
      <c r="L115" s="32" t="str">
        <f t="shared" si="8"/>
        <v/>
      </c>
      <c r="M115" s="32" t="str">
        <f t="shared" si="9"/>
        <v/>
      </c>
    </row>
    <row r="116" spans="1:13" x14ac:dyDescent="0.25">
      <c r="A116" s="22"/>
      <c r="B116" s="12"/>
      <c r="C116" s="22"/>
      <c r="D116" s="22"/>
      <c r="E116" s="22"/>
      <c r="F116" s="22"/>
      <c r="H116" s="48"/>
      <c r="I116" s="48"/>
      <c r="J116" s="48"/>
      <c r="L116" s="32" t="str">
        <f t="shared" si="8"/>
        <v/>
      </c>
      <c r="M116" s="32" t="str">
        <f t="shared" si="9"/>
        <v/>
      </c>
    </row>
    <row r="117" spans="1:13" x14ac:dyDescent="0.25">
      <c r="A117" s="22"/>
      <c r="B117" s="12"/>
      <c r="C117" s="22"/>
      <c r="D117" s="22"/>
      <c r="E117" s="22"/>
      <c r="F117" s="22"/>
      <c r="H117" s="48"/>
      <c r="I117" s="48"/>
      <c r="J117" s="48"/>
      <c r="L117" s="32" t="str">
        <f t="shared" si="8"/>
        <v/>
      </c>
      <c r="M117" s="32" t="str">
        <f t="shared" si="9"/>
        <v/>
      </c>
    </row>
    <row r="118" spans="1:13" x14ac:dyDescent="0.25">
      <c r="A118" s="22"/>
      <c r="B118" s="12"/>
      <c r="C118" s="22"/>
      <c r="D118" s="22"/>
      <c r="E118" s="22"/>
      <c r="F118" s="22"/>
      <c r="H118" s="48"/>
      <c r="I118" s="48"/>
      <c r="J118" s="48"/>
      <c r="L118" s="32" t="str">
        <f t="shared" si="8"/>
        <v/>
      </c>
      <c r="M118" s="32" t="str">
        <f t="shared" si="9"/>
        <v/>
      </c>
    </row>
    <row r="119" spans="1:13" x14ac:dyDescent="0.25">
      <c r="A119" s="22"/>
      <c r="B119" s="12"/>
      <c r="C119" s="22"/>
      <c r="D119" s="22"/>
      <c r="E119" s="22"/>
      <c r="F119" s="22"/>
      <c r="H119" s="48"/>
      <c r="I119" s="48"/>
      <c r="J119" s="48"/>
      <c r="L119" s="32" t="str">
        <f t="shared" si="8"/>
        <v/>
      </c>
      <c r="M119" s="32" t="str">
        <f t="shared" si="9"/>
        <v/>
      </c>
    </row>
    <row r="120" spans="1:13" x14ac:dyDescent="0.25">
      <c r="A120" s="22"/>
      <c r="B120" s="12"/>
      <c r="C120" s="22"/>
      <c r="D120" s="22"/>
      <c r="E120" s="22"/>
      <c r="F120" s="22"/>
      <c r="H120" s="48"/>
      <c r="I120" s="48"/>
      <c r="J120" s="48"/>
      <c r="L120" s="32" t="str">
        <f t="shared" si="8"/>
        <v/>
      </c>
      <c r="M120" s="32" t="str">
        <f t="shared" si="9"/>
        <v/>
      </c>
    </row>
    <row r="121" spans="1:13" x14ac:dyDescent="0.25">
      <c r="A121" s="22"/>
      <c r="B121" s="12"/>
      <c r="C121" s="22"/>
      <c r="D121" s="22"/>
      <c r="E121" s="22"/>
      <c r="F121" s="22"/>
      <c r="H121" s="48"/>
      <c r="I121" s="48"/>
      <c r="J121" s="48"/>
      <c r="L121" s="32" t="str">
        <f t="shared" si="8"/>
        <v/>
      </c>
      <c r="M121" s="32" t="str">
        <f t="shared" si="9"/>
        <v/>
      </c>
    </row>
    <row r="122" spans="1:13" x14ac:dyDescent="0.25">
      <c r="A122" s="22"/>
      <c r="B122" s="12"/>
      <c r="C122" s="22"/>
      <c r="D122" s="22"/>
      <c r="E122" s="22"/>
      <c r="F122" s="22"/>
      <c r="H122" s="48"/>
      <c r="I122" s="48"/>
      <c r="J122" s="48"/>
      <c r="L122" s="32" t="str">
        <f t="shared" si="8"/>
        <v/>
      </c>
      <c r="M122" s="32" t="str">
        <f t="shared" si="9"/>
        <v/>
      </c>
    </row>
    <row r="123" spans="1:13" x14ac:dyDescent="0.25">
      <c r="A123" s="22"/>
      <c r="B123" s="12"/>
      <c r="C123" s="22"/>
      <c r="D123" s="22"/>
      <c r="E123" s="22"/>
      <c r="F123" s="22"/>
      <c r="H123" s="48"/>
      <c r="I123" s="48"/>
      <c r="J123" s="48"/>
      <c r="L123" s="32" t="str">
        <f t="shared" si="8"/>
        <v/>
      </c>
      <c r="M123" s="32" t="str">
        <f t="shared" si="9"/>
        <v/>
      </c>
    </row>
    <row r="124" spans="1:13" x14ac:dyDescent="0.25">
      <c r="A124" s="22"/>
      <c r="B124" s="12"/>
      <c r="C124" s="22"/>
      <c r="D124" s="22"/>
      <c r="E124" s="22"/>
      <c r="F124" s="22"/>
      <c r="H124" s="48"/>
      <c r="I124" s="48"/>
      <c r="J124" s="48"/>
      <c r="L124" s="32" t="str">
        <f t="shared" si="8"/>
        <v/>
      </c>
      <c r="M124" s="32" t="str">
        <f t="shared" si="9"/>
        <v/>
      </c>
    </row>
    <row r="125" spans="1:13" x14ac:dyDescent="0.25">
      <c r="A125" s="22"/>
      <c r="B125" s="12"/>
      <c r="C125" s="22"/>
      <c r="D125" s="22"/>
      <c r="E125" s="22"/>
      <c r="F125" s="22"/>
      <c r="H125" s="48"/>
      <c r="I125" s="48"/>
      <c r="J125" s="48"/>
      <c r="L125" s="32" t="str">
        <f t="shared" si="8"/>
        <v/>
      </c>
      <c r="M125" s="32" t="str">
        <f t="shared" si="9"/>
        <v/>
      </c>
    </row>
    <row r="126" spans="1:13" x14ac:dyDescent="0.25">
      <c r="A126" s="22"/>
      <c r="B126" s="12"/>
      <c r="C126" s="22"/>
      <c r="D126" s="22"/>
      <c r="E126" s="22"/>
      <c r="F126" s="22"/>
      <c r="H126" s="48"/>
      <c r="I126" s="48"/>
      <c r="J126" s="48"/>
      <c r="L126" s="32" t="str">
        <f t="shared" si="8"/>
        <v/>
      </c>
      <c r="M126" s="32" t="str">
        <f t="shared" si="9"/>
        <v/>
      </c>
    </row>
    <row r="127" spans="1:13" x14ac:dyDescent="0.25">
      <c r="A127" s="23"/>
      <c r="B127" s="23"/>
      <c r="C127" s="22"/>
      <c r="D127" s="22"/>
      <c r="E127" s="22"/>
      <c r="F127" s="22"/>
      <c r="H127" s="48"/>
      <c r="I127" s="48"/>
      <c r="J127" s="48"/>
      <c r="L127" s="32" t="str">
        <f t="shared" si="8"/>
        <v/>
      </c>
      <c r="M127" s="32" t="str">
        <f t="shared" si="9"/>
        <v/>
      </c>
    </row>
    <row r="128" spans="1:13" x14ac:dyDescent="0.25">
      <c r="A128" s="23"/>
      <c r="B128" s="23"/>
      <c r="C128" s="22"/>
      <c r="D128" s="22"/>
      <c r="E128" s="22"/>
      <c r="F128" s="22"/>
      <c r="H128" s="48"/>
      <c r="I128" s="48"/>
      <c r="J128" s="48"/>
      <c r="L128" s="32" t="str">
        <f t="shared" si="8"/>
        <v/>
      </c>
      <c r="M128" s="32" t="str">
        <f t="shared" si="9"/>
        <v/>
      </c>
    </row>
    <row r="129" spans="1:13" x14ac:dyDescent="0.25">
      <c r="A129" s="23"/>
      <c r="B129" s="23"/>
      <c r="C129" s="22"/>
      <c r="D129" s="22"/>
      <c r="E129" s="22"/>
      <c r="F129" s="22"/>
      <c r="H129" s="48"/>
      <c r="I129" s="48"/>
      <c r="J129" s="48"/>
      <c r="L129" s="32" t="str">
        <f t="shared" si="8"/>
        <v/>
      </c>
      <c r="M129" s="32" t="str">
        <f t="shared" si="9"/>
        <v/>
      </c>
    </row>
    <row r="130" spans="1:13" x14ac:dyDescent="0.25">
      <c r="L130" s="32" t="str">
        <f t="shared" si="8"/>
        <v/>
      </c>
      <c r="M130" s="32" t="str">
        <f t="shared" si="9"/>
        <v/>
      </c>
    </row>
    <row r="131" spans="1:13" x14ac:dyDescent="0.25">
      <c r="L131" s="32" t="str">
        <f t="shared" si="8"/>
        <v/>
      </c>
      <c r="M131" s="32" t="str">
        <f t="shared" si="9"/>
        <v/>
      </c>
    </row>
    <row r="132" spans="1:13" x14ac:dyDescent="0.25">
      <c r="L132" s="32" t="str">
        <f t="shared" si="8"/>
        <v/>
      </c>
      <c r="M132" s="32" t="str">
        <f t="shared" si="9"/>
        <v/>
      </c>
    </row>
    <row r="133" spans="1:13" x14ac:dyDescent="0.25">
      <c r="L133" s="32" t="str">
        <f t="shared" si="8"/>
        <v/>
      </c>
      <c r="M133" s="32" t="str">
        <f t="shared" si="9"/>
        <v/>
      </c>
    </row>
    <row r="134" spans="1:13" x14ac:dyDescent="0.25">
      <c r="L134" s="32" t="str">
        <f t="shared" si="8"/>
        <v/>
      </c>
      <c r="M134" s="32" t="str">
        <f t="shared" si="9"/>
        <v/>
      </c>
    </row>
    <row r="135" spans="1:13" x14ac:dyDescent="0.25">
      <c r="L135" s="32" t="str">
        <f t="shared" si="8"/>
        <v/>
      </c>
      <c r="M135" s="32" t="str">
        <f t="shared" si="9"/>
        <v/>
      </c>
    </row>
    <row r="136" spans="1:13" x14ac:dyDescent="0.25">
      <c r="L136" s="32" t="str">
        <f t="shared" si="8"/>
        <v/>
      </c>
      <c r="M136" s="32" t="str">
        <f t="shared" si="9"/>
        <v/>
      </c>
    </row>
    <row r="137" spans="1:13" x14ac:dyDescent="0.25">
      <c r="L137" s="32" t="str">
        <f t="shared" si="8"/>
        <v/>
      </c>
      <c r="M137" s="32" t="str">
        <f t="shared" si="9"/>
        <v/>
      </c>
    </row>
    <row r="138" spans="1:13" x14ac:dyDescent="0.25">
      <c r="L138" s="32" t="str">
        <f t="shared" si="8"/>
        <v/>
      </c>
      <c r="M138" s="32" t="str">
        <f t="shared" si="9"/>
        <v/>
      </c>
    </row>
    <row r="139" spans="1:13" x14ac:dyDescent="0.25">
      <c r="L139" s="32" t="str">
        <f t="shared" si="8"/>
        <v/>
      </c>
      <c r="M139" s="32" t="str">
        <f t="shared" si="9"/>
        <v/>
      </c>
    </row>
    <row r="140" spans="1:13" x14ac:dyDescent="0.25">
      <c r="L140" s="32" t="str">
        <f t="shared" si="8"/>
        <v/>
      </c>
      <c r="M140" s="32" t="str">
        <f t="shared" si="9"/>
        <v/>
      </c>
    </row>
    <row r="141" spans="1:13" x14ac:dyDescent="0.25">
      <c r="L141" s="32" t="str">
        <f t="shared" si="8"/>
        <v/>
      </c>
      <c r="M141" s="32" t="str">
        <f t="shared" si="9"/>
        <v/>
      </c>
    </row>
    <row r="142" spans="1:13" x14ac:dyDescent="0.25">
      <c r="L142" s="32" t="str">
        <f t="shared" si="8"/>
        <v/>
      </c>
      <c r="M142" s="32" t="str">
        <f t="shared" si="9"/>
        <v/>
      </c>
    </row>
    <row r="143" spans="1:13" x14ac:dyDescent="0.25">
      <c r="L143" s="32" t="str">
        <f t="shared" si="8"/>
        <v/>
      </c>
      <c r="M143" s="32" t="str">
        <f t="shared" si="9"/>
        <v/>
      </c>
    </row>
    <row r="144" spans="1:13" x14ac:dyDescent="0.25">
      <c r="L144" s="32" t="str">
        <f t="shared" si="8"/>
        <v/>
      </c>
      <c r="M144" s="32" t="str">
        <f t="shared" si="9"/>
        <v/>
      </c>
    </row>
    <row r="145" spans="12:13" x14ac:dyDescent="0.25">
      <c r="L145" s="32" t="str">
        <f t="shared" si="8"/>
        <v/>
      </c>
      <c r="M145" s="32" t="str">
        <f t="shared" si="9"/>
        <v/>
      </c>
    </row>
    <row r="146" spans="12:13" x14ac:dyDescent="0.25">
      <c r="L146" s="32" t="str">
        <f t="shared" si="8"/>
        <v/>
      </c>
      <c r="M146" s="32" t="str">
        <f t="shared" si="9"/>
        <v/>
      </c>
    </row>
    <row r="147" spans="12:13" x14ac:dyDescent="0.25">
      <c r="L147" s="32" t="str">
        <f t="shared" si="8"/>
        <v/>
      </c>
      <c r="M147" s="32" t="str">
        <f t="shared" si="9"/>
        <v/>
      </c>
    </row>
    <row r="148" spans="12:13" x14ac:dyDescent="0.25">
      <c r="L148" s="32" t="str">
        <f t="shared" si="8"/>
        <v/>
      </c>
      <c r="M148" s="32" t="str">
        <f t="shared" si="9"/>
        <v/>
      </c>
    </row>
    <row r="149" spans="12:13" x14ac:dyDescent="0.25">
      <c r="L149" s="32" t="str">
        <f t="shared" si="8"/>
        <v/>
      </c>
      <c r="M149" s="32" t="str">
        <f t="shared" si="9"/>
        <v/>
      </c>
    </row>
    <row r="150" spans="12:13" x14ac:dyDescent="0.25">
      <c r="L150" s="32" t="str">
        <f t="shared" si="8"/>
        <v/>
      </c>
      <c r="M150" s="32" t="str">
        <f t="shared" si="9"/>
        <v/>
      </c>
    </row>
    <row r="151" spans="12:13" x14ac:dyDescent="0.25">
      <c r="L151" s="32" t="str">
        <f t="shared" si="8"/>
        <v/>
      </c>
      <c r="M151" s="32" t="str">
        <f t="shared" si="9"/>
        <v/>
      </c>
    </row>
    <row r="152" spans="12:13" x14ac:dyDescent="0.25">
      <c r="L152" s="32" t="str">
        <f t="shared" si="8"/>
        <v/>
      </c>
      <c r="M152" s="32" t="str">
        <f t="shared" si="9"/>
        <v/>
      </c>
    </row>
    <row r="153" spans="12:13" x14ac:dyDescent="0.25">
      <c r="L153" s="32" t="str">
        <f t="shared" si="8"/>
        <v/>
      </c>
      <c r="M153" s="32" t="str">
        <f t="shared" si="9"/>
        <v/>
      </c>
    </row>
    <row r="154" spans="12:13" x14ac:dyDescent="0.25">
      <c r="L154" s="32" t="str">
        <f t="shared" si="8"/>
        <v/>
      </c>
      <c r="M154" s="32" t="str">
        <f t="shared" si="9"/>
        <v/>
      </c>
    </row>
    <row r="155" spans="12:13" x14ac:dyDescent="0.25">
      <c r="L155" s="32" t="str">
        <f t="shared" si="8"/>
        <v/>
      </c>
      <c r="M155" s="32" t="str">
        <f t="shared" si="9"/>
        <v/>
      </c>
    </row>
    <row r="156" spans="12:13" x14ac:dyDescent="0.25">
      <c r="L156" s="32" t="str">
        <f t="shared" si="8"/>
        <v/>
      </c>
      <c r="M156" s="32" t="str">
        <f t="shared" si="9"/>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ref="L159:L222" si="10">IF(I159="", "", I159 +J159/2)</f>
        <v/>
      </c>
      <c r="M159" s="32" t="str">
        <f t="shared" ref="M159:M222" si="11">IF(J159="", "", SQRT(3)/2*J159)</f>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si="10"/>
        <v/>
      </c>
      <c r="M217" s="32" t="str">
        <f t="shared" si="11"/>
        <v/>
      </c>
    </row>
    <row r="218" spans="12:13" x14ac:dyDescent="0.25">
      <c r="L218" s="32" t="str">
        <f t="shared" si="10"/>
        <v/>
      </c>
      <c r="M218" s="32" t="str">
        <f t="shared" si="11"/>
        <v/>
      </c>
    </row>
    <row r="219" spans="12:13" x14ac:dyDescent="0.25">
      <c r="L219" s="32" t="str">
        <f t="shared" si="10"/>
        <v/>
      </c>
      <c r="M219" s="32" t="str">
        <f t="shared" si="11"/>
        <v/>
      </c>
    </row>
    <row r="220" spans="12:13" x14ac:dyDescent="0.25">
      <c r="L220" s="32" t="str">
        <f t="shared" si="10"/>
        <v/>
      </c>
      <c r="M220" s="32" t="str">
        <f t="shared" si="11"/>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ref="L223:L286" si="12">IF(I223="", "", I223 +J223/2)</f>
        <v/>
      </c>
      <c r="M223" s="32" t="str">
        <f t="shared" ref="M223:M286" si="13">IF(J223="", "", SQRT(3)/2*J223)</f>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si="12"/>
        <v/>
      </c>
      <c r="M281" s="32" t="str">
        <f t="shared" si="13"/>
        <v/>
      </c>
    </row>
    <row r="282" spans="12:13" x14ac:dyDescent="0.25">
      <c r="L282" s="32" t="str">
        <f t="shared" si="12"/>
        <v/>
      </c>
      <c r="M282" s="32" t="str">
        <f t="shared" si="13"/>
        <v/>
      </c>
    </row>
    <row r="283" spans="12:13" x14ac:dyDescent="0.25">
      <c r="L283" s="32" t="str">
        <f t="shared" si="12"/>
        <v/>
      </c>
      <c r="M283" s="32" t="str">
        <f t="shared" si="13"/>
        <v/>
      </c>
    </row>
    <row r="284" spans="12:13" x14ac:dyDescent="0.25">
      <c r="L284" s="32" t="str">
        <f t="shared" si="12"/>
        <v/>
      </c>
      <c r="M284" s="32" t="str">
        <f t="shared" si="13"/>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ref="L287:L350" si="14">IF(I287="", "", I287 +J287/2)</f>
        <v/>
      </c>
      <c r="M287" s="32" t="str">
        <f t="shared" ref="M287:M350" si="15">IF(J287="", "", SQRT(3)/2*J287)</f>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si="14"/>
        <v/>
      </c>
      <c r="M345" s="32" t="str">
        <f t="shared" si="15"/>
        <v/>
      </c>
    </row>
    <row r="346" spans="12:13" x14ac:dyDescent="0.25">
      <c r="L346" s="32" t="str">
        <f t="shared" si="14"/>
        <v/>
      </c>
      <c r="M346" s="32" t="str">
        <f t="shared" si="15"/>
        <v/>
      </c>
    </row>
    <row r="347" spans="12:13" x14ac:dyDescent="0.25">
      <c r="L347" s="32" t="str">
        <f t="shared" si="14"/>
        <v/>
      </c>
      <c r="M347" s="32" t="str">
        <f t="shared" si="15"/>
        <v/>
      </c>
    </row>
    <row r="348" spans="12:13" x14ac:dyDescent="0.25">
      <c r="L348" s="32" t="str">
        <f t="shared" si="14"/>
        <v/>
      </c>
      <c r="M348" s="32" t="str">
        <f t="shared" si="15"/>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ref="L351:L414" si="16">IF(I351="", "", I351 +J351/2)</f>
        <v/>
      </c>
      <c r="M351" s="32" t="str">
        <f t="shared" ref="M351:M414" si="17">IF(J351="", "", SQRT(3)/2*J351)</f>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si="16"/>
        <v/>
      </c>
      <c r="M409" s="32" t="str">
        <f t="shared" si="17"/>
        <v/>
      </c>
    </row>
    <row r="410" spans="12:13" x14ac:dyDescent="0.25">
      <c r="L410" s="32" t="str">
        <f t="shared" si="16"/>
        <v/>
      </c>
      <c r="M410" s="32" t="str">
        <f t="shared" si="17"/>
        <v/>
      </c>
    </row>
    <row r="411" spans="12:13" x14ac:dyDescent="0.25">
      <c r="L411" s="32" t="str">
        <f t="shared" si="16"/>
        <v/>
      </c>
      <c r="M411" s="32" t="str">
        <f t="shared" si="17"/>
        <v/>
      </c>
    </row>
    <row r="412" spans="12:13" x14ac:dyDescent="0.25">
      <c r="L412" s="32" t="str">
        <f t="shared" si="16"/>
        <v/>
      </c>
      <c r="M412" s="32" t="str">
        <f t="shared" si="17"/>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ref="L415:L478" si="18">IF(I415="", "", I415 +J415/2)</f>
        <v/>
      </c>
      <c r="M415" s="32" t="str">
        <f t="shared" ref="M415:M478" si="19">IF(J415="", "", SQRT(3)/2*J415)</f>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si="18"/>
        <v/>
      </c>
      <c r="M473" s="32" t="str">
        <f t="shared" si="19"/>
        <v/>
      </c>
    </row>
    <row r="474" spans="12:13" x14ac:dyDescent="0.25">
      <c r="L474" s="32" t="str">
        <f t="shared" si="18"/>
        <v/>
      </c>
      <c r="M474" s="32" t="str">
        <f t="shared" si="19"/>
        <v/>
      </c>
    </row>
    <row r="475" spans="12:13" x14ac:dyDescent="0.25">
      <c r="L475" s="32" t="str">
        <f t="shared" si="18"/>
        <v/>
      </c>
      <c r="M475" s="32" t="str">
        <f t="shared" si="19"/>
        <v/>
      </c>
    </row>
    <row r="476" spans="12:13" x14ac:dyDescent="0.25">
      <c r="L476" s="32" t="str">
        <f t="shared" si="18"/>
        <v/>
      </c>
      <c r="M476" s="32" t="str">
        <f t="shared" si="19"/>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ref="L479:L534" si="20">IF(I479="", "", I479 +J479/2)</f>
        <v/>
      </c>
      <c r="M479" s="32" t="str">
        <f t="shared" ref="M479:M534" si="21">IF(J479="", "", SQRT(3)/2*J479)</f>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row r="529" spans="12:13" x14ac:dyDescent="0.25">
      <c r="L529" s="32" t="str">
        <f t="shared" si="20"/>
        <v/>
      </c>
      <c r="M529" s="32" t="str">
        <f t="shared" si="21"/>
        <v/>
      </c>
    </row>
    <row r="530" spans="12:13" x14ac:dyDescent="0.25">
      <c r="L530" s="32" t="str">
        <f t="shared" si="20"/>
        <v/>
      </c>
      <c r="M530" s="32" t="str">
        <f t="shared" si="21"/>
        <v/>
      </c>
    </row>
    <row r="531" spans="12:13" x14ac:dyDescent="0.25">
      <c r="L531" s="32" t="str">
        <f t="shared" si="20"/>
        <v/>
      </c>
      <c r="M531" s="32" t="str">
        <f t="shared" si="21"/>
        <v/>
      </c>
    </row>
    <row r="532" spans="12:13" x14ac:dyDescent="0.25">
      <c r="L532" s="32" t="str">
        <f t="shared" si="20"/>
        <v/>
      </c>
      <c r="M532" s="32" t="str">
        <f t="shared" si="21"/>
        <v/>
      </c>
    </row>
    <row r="533" spans="12:13" x14ac:dyDescent="0.25">
      <c r="L533" s="32" t="str">
        <f t="shared" si="20"/>
        <v/>
      </c>
      <c r="M533" s="32" t="str">
        <f t="shared" si="21"/>
        <v/>
      </c>
    </row>
    <row r="534" spans="12:13" x14ac:dyDescent="0.25">
      <c r="L534" s="32" t="str">
        <f t="shared" si="20"/>
        <v/>
      </c>
      <c r="M534" s="32" t="str">
        <f t="shared" si="21"/>
        <v/>
      </c>
    </row>
  </sheetData>
  <sortState xmlns:xlrd2="http://schemas.microsoft.com/office/spreadsheetml/2017/richdata2" ref="O40:V56">
    <sortCondition ref="P40:P56"/>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F404-FBC1-4F56-8BB8-62DE8B906BB3}">
  <dimension ref="A1:AC544"/>
  <sheetViews>
    <sheetView topLeftCell="J1" workbookViewId="0">
      <selection activeCell="A51" sqref="A51:XFD58"/>
    </sheetView>
  </sheetViews>
  <sheetFormatPr defaultRowHeight="15" x14ac:dyDescent="0.25"/>
  <cols>
    <col min="1" max="1" width="10.7109375" bestFit="1" customWidth="1"/>
    <col min="2" max="2" width="10.28515625" bestFit="1" customWidth="1"/>
    <col min="3" max="3" width="14.28515625" bestFit="1" customWidth="1"/>
    <col min="4" max="4" width="17.85546875" bestFit="1" customWidth="1"/>
    <col min="5" max="5" width="23.42578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s>
  <sheetData>
    <row r="1" spans="1:13" x14ac:dyDescent="0.25">
      <c r="A1" s="28" t="s">
        <v>440</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8" t="s">
        <v>425</v>
      </c>
      <c r="I12" s="39" t="s">
        <v>432</v>
      </c>
      <c r="J12" s="40" t="s">
        <v>427</v>
      </c>
      <c r="K12" s="27"/>
      <c r="L12" s="33" t="s">
        <v>398</v>
      </c>
      <c r="M12" s="33" t="s">
        <v>399</v>
      </c>
    </row>
    <row r="13" spans="1:13" x14ac:dyDescent="0.25">
      <c r="A13" s="22" t="s">
        <v>30</v>
      </c>
      <c r="B13" s="12">
        <v>0.41</v>
      </c>
      <c r="C13" s="22" t="s">
        <v>450</v>
      </c>
      <c r="D13" s="22" t="s">
        <v>484</v>
      </c>
      <c r="E13" s="47" t="s">
        <v>11</v>
      </c>
      <c r="F13" s="22" t="s">
        <v>12</v>
      </c>
      <c r="G13" s="47">
        <v>1</v>
      </c>
      <c r="H13" s="24">
        <v>28.712871287128714</v>
      </c>
      <c r="I13" s="25">
        <v>0</v>
      </c>
      <c r="J13" s="26">
        <v>71.287128712871294</v>
      </c>
      <c r="K13" s="1"/>
      <c r="L13" s="32">
        <f t="shared" ref="L13:L27" si="0">IF(I13="", "", I13 +J13/2)</f>
        <v>35.643564356435647</v>
      </c>
      <c r="M13" s="32">
        <f t="shared" ref="M13:M27" si="1">IF(J13="", "", SQRT(3)/2*J13)</f>
        <v>61.736464428197607</v>
      </c>
    </row>
    <row r="14" spans="1:13" x14ac:dyDescent="0.25">
      <c r="A14" s="22" t="s">
        <v>31</v>
      </c>
      <c r="B14" s="12">
        <v>0.43</v>
      </c>
      <c r="C14" s="22" t="s">
        <v>450</v>
      </c>
      <c r="D14" s="22" t="s">
        <v>484</v>
      </c>
      <c r="E14" s="47" t="s">
        <v>11</v>
      </c>
      <c r="F14" s="22" t="s">
        <v>12</v>
      </c>
      <c r="G14" s="47">
        <f>G13+1</f>
        <v>2</v>
      </c>
      <c r="H14" s="24">
        <v>35</v>
      </c>
      <c r="I14" s="25">
        <v>0</v>
      </c>
      <c r="J14" s="26">
        <v>65</v>
      </c>
      <c r="K14" s="1"/>
      <c r="L14" s="32">
        <f t="shared" si="0"/>
        <v>32.5</v>
      </c>
      <c r="M14" s="32">
        <f t="shared" si="1"/>
        <v>56.291651245988511</v>
      </c>
    </row>
    <row r="15" spans="1:13" x14ac:dyDescent="0.25">
      <c r="A15" s="22">
        <v>40472.5</v>
      </c>
      <c r="B15" s="12">
        <v>0.44200000000000006</v>
      </c>
      <c r="C15" s="22" t="s">
        <v>447</v>
      </c>
      <c r="D15" s="22" t="s">
        <v>484</v>
      </c>
      <c r="E15" s="47" t="s">
        <v>11</v>
      </c>
      <c r="F15" s="22" t="s">
        <v>12</v>
      </c>
      <c r="G15" s="47">
        <f t="shared" ref="G15:G58" si="2">G14+1</f>
        <v>3</v>
      </c>
      <c r="H15" s="24">
        <v>37.606837606837608</v>
      </c>
      <c r="I15" s="25">
        <v>0</v>
      </c>
      <c r="J15" s="26">
        <v>62.393162393162392</v>
      </c>
      <c r="K15" s="1"/>
      <c r="L15" s="32">
        <f t="shared" si="0"/>
        <v>31.196581196581196</v>
      </c>
      <c r="M15" s="32">
        <f t="shared" si="1"/>
        <v>54.034063654926513</v>
      </c>
    </row>
    <row r="16" spans="1:13" x14ac:dyDescent="0.25">
      <c r="A16" s="22">
        <v>40472.21</v>
      </c>
      <c r="B16" s="12">
        <v>0.47899999999999998</v>
      </c>
      <c r="C16" s="22" t="s">
        <v>447</v>
      </c>
      <c r="D16" s="22" t="s">
        <v>484</v>
      </c>
      <c r="E16" s="47" t="s">
        <v>11</v>
      </c>
      <c r="F16" s="22" t="s">
        <v>12</v>
      </c>
      <c r="G16" s="47">
        <f t="shared" si="2"/>
        <v>4</v>
      </c>
      <c r="H16" s="24">
        <v>51.61725067385445</v>
      </c>
      <c r="I16" s="25">
        <v>0</v>
      </c>
      <c r="J16" s="26">
        <v>48.382749326145557</v>
      </c>
      <c r="K16" s="1"/>
      <c r="L16" s="32">
        <f t="shared" si="0"/>
        <v>24.191374663072779</v>
      </c>
      <c r="M16" s="32">
        <f t="shared" si="1"/>
        <v>41.900690021376484</v>
      </c>
    </row>
    <row r="17" spans="1:13" x14ac:dyDescent="0.25">
      <c r="A17" s="22" t="s">
        <v>73</v>
      </c>
      <c r="B17" s="12">
        <v>0.5</v>
      </c>
      <c r="C17" s="22" t="s">
        <v>450</v>
      </c>
      <c r="D17" s="22" t="s">
        <v>484</v>
      </c>
      <c r="E17" s="47" t="s">
        <v>11</v>
      </c>
      <c r="F17" s="22" t="s">
        <v>12</v>
      </c>
      <c r="G17" s="47">
        <f t="shared" si="2"/>
        <v>5</v>
      </c>
      <c r="H17" s="24">
        <v>8.5106382978723403</v>
      </c>
      <c r="I17" s="25">
        <v>42.553191489361701</v>
      </c>
      <c r="J17" s="26">
        <v>48.936170212765958</v>
      </c>
      <c r="K17" s="1"/>
      <c r="L17" s="32">
        <f t="shared" si="0"/>
        <v>67.021276595744681</v>
      </c>
      <c r="M17" s="32">
        <f t="shared" si="1"/>
        <v>42.379966568174659</v>
      </c>
    </row>
    <row r="18" spans="1:13" x14ac:dyDescent="0.25">
      <c r="A18" s="22">
        <v>40512.800000000003</v>
      </c>
      <c r="B18" s="12">
        <v>0.50600000000000001</v>
      </c>
      <c r="C18" s="22" t="s">
        <v>447</v>
      </c>
      <c r="D18" s="22" t="s">
        <v>484</v>
      </c>
      <c r="E18" s="47" t="s">
        <v>11</v>
      </c>
      <c r="F18" s="22" t="s">
        <v>12</v>
      </c>
      <c r="G18" s="47">
        <f t="shared" si="2"/>
        <v>6</v>
      </c>
      <c r="H18" s="24">
        <v>33.906071019473082</v>
      </c>
      <c r="I18" s="25">
        <v>0.45819014891179838</v>
      </c>
      <c r="J18" s="26">
        <v>65.635738831615114</v>
      </c>
      <c r="K18" s="1"/>
      <c r="L18" s="32">
        <f t="shared" si="0"/>
        <v>33.276059564719354</v>
      </c>
      <c r="M18" s="32">
        <f t="shared" si="1"/>
        <v>56.842217224339436</v>
      </c>
    </row>
    <row r="19" spans="1:13" x14ac:dyDescent="0.25">
      <c r="A19" s="22" t="s">
        <v>74</v>
      </c>
      <c r="B19" s="12">
        <v>0.53</v>
      </c>
      <c r="C19" s="22" t="s">
        <v>450</v>
      </c>
      <c r="D19" s="22" t="s">
        <v>484</v>
      </c>
      <c r="E19" s="47" t="s">
        <v>11</v>
      </c>
      <c r="F19" s="22" t="s">
        <v>12</v>
      </c>
      <c r="G19" s="47">
        <f t="shared" si="2"/>
        <v>7</v>
      </c>
      <c r="H19" s="24">
        <v>16.494845360824744</v>
      </c>
      <c r="I19" s="25">
        <v>24.742268041237114</v>
      </c>
      <c r="J19" s="26">
        <v>58.762886597938149</v>
      </c>
      <c r="K19" s="1"/>
      <c r="L19" s="32">
        <f t="shared" si="0"/>
        <v>54.123711340206185</v>
      </c>
      <c r="M19" s="32">
        <f t="shared" si="1"/>
        <v>50.890152593518557</v>
      </c>
    </row>
    <row r="20" spans="1:13" x14ac:dyDescent="0.25">
      <c r="A20" s="22" t="s">
        <v>75</v>
      </c>
      <c r="B20" s="12">
        <v>0.53</v>
      </c>
      <c r="C20" s="22" t="s">
        <v>450</v>
      </c>
      <c r="D20" s="22" t="s">
        <v>484</v>
      </c>
      <c r="E20" s="47" t="s">
        <v>11</v>
      </c>
      <c r="F20" s="22" t="s">
        <v>12</v>
      </c>
      <c r="G20" s="47">
        <f t="shared" si="2"/>
        <v>8</v>
      </c>
      <c r="H20" s="24">
        <v>15.841584158415841</v>
      </c>
      <c r="I20" s="25">
        <v>25.742574257425744</v>
      </c>
      <c r="J20" s="26">
        <v>58.415841584158414</v>
      </c>
      <c r="L20" s="32">
        <f t="shared" si="0"/>
        <v>54.950495049504951</v>
      </c>
      <c r="M20" s="32">
        <f t="shared" si="1"/>
        <v>50.589602795328588</v>
      </c>
    </row>
    <row r="21" spans="1:13" x14ac:dyDescent="0.25">
      <c r="A21" s="22" t="s">
        <v>74</v>
      </c>
      <c r="B21" s="12">
        <v>0.53</v>
      </c>
      <c r="C21" s="22" t="s">
        <v>450</v>
      </c>
      <c r="D21" s="22" t="s">
        <v>484</v>
      </c>
      <c r="E21" s="47" t="s">
        <v>11</v>
      </c>
      <c r="F21" s="22" t="s">
        <v>12</v>
      </c>
      <c r="G21" s="47">
        <f t="shared" si="2"/>
        <v>9</v>
      </c>
      <c r="H21" s="24">
        <v>16.494845360824744</v>
      </c>
      <c r="I21" s="25">
        <v>24.742268041237114</v>
      </c>
      <c r="J21" s="26">
        <v>58.762886597938149</v>
      </c>
      <c r="L21" s="32">
        <f t="shared" si="0"/>
        <v>54.123711340206185</v>
      </c>
      <c r="M21" s="32">
        <f t="shared" si="1"/>
        <v>50.890152593518557</v>
      </c>
    </row>
    <row r="22" spans="1:13" x14ac:dyDescent="0.25">
      <c r="A22" s="22" t="s">
        <v>75</v>
      </c>
      <c r="B22" s="12">
        <v>0.53</v>
      </c>
      <c r="C22" s="22" t="s">
        <v>450</v>
      </c>
      <c r="D22" s="22" t="s">
        <v>484</v>
      </c>
      <c r="E22" s="47" t="s">
        <v>11</v>
      </c>
      <c r="F22" s="22" t="s">
        <v>12</v>
      </c>
      <c r="G22" s="47">
        <f t="shared" si="2"/>
        <v>10</v>
      </c>
      <c r="H22" s="24">
        <v>15.841584158415841</v>
      </c>
      <c r="I22" s="25">
        <v>25.742574257425744</v>
      </c>
      <c r="J22" s="26">
        <v>58.415841584158414</v>
      </c>
      <c r="L22" s="32">
        <f t="shared" si="0"/>
        <v>54.950495049504951</v>
      </c>
      <c r="M22" s="32">
        <f t="shared" si="1"/>
        <v>50.589602795328588</v>
      </c>
    </row>
    <row r="23" spans="1:13" x14ac:dyDescent="0.25">
      <c r="A23" s="22">
        <v>40701.18</v>
      </c>
      <c r="B23" s="12">
        <v>0.53700000000000003</v>
      </c>
      <c r="C23" s="22" t="s">
        <v>447</v>
      </c>
      <c r="D23" s="22" t="s">
        <v>484</v>
      </c>
      <c r="E23" s="47" t="s">
        <v>11</v>
      </c>
      <c r="F23" s="22" t="s">
        <v>12</v>
      </c>
      <c r="G23" s="47">
        <f t="shared" si="2"/>
        <v>11</v>
      </c>
      <c r="H23" s="24">
        <v>53.621346886912328</v>
      </c>
      <c r="I23" s="25">
        <v>0</v>
      </c>
      <c r="J23" s="26">
        <v>46.37865311308768</v>
      </c>
      <c r="L23" s="32">
        <f t="shared" si="0"/>
        <v>23.18932655654384</v>
      </c>
      <c r="M23" s="32">
        <f t="shared" si="1"/>
        <v>40.165091789240165</v>
      </c>
    </row>
    <row r="24" spans="1:13" x14ac:dyDescent="0.25">
      <c r="A24" s="22" t="s">
        <v>13</v>
      </c>
      <c r="B24" s="12">
        <v>0.55000000000000004</v>
      </c>
      <c r="C24" s="22" t="s">
        <v>450</v>
      </c>
      <c r="D24" s="22" t="s">
        <v>484</v>
      </c>
      <c r="E24" s="47" t="s">
        <v>11</v>
      </c>
      <c r="F24" s="22" t="s">
        <v>12</v>
      </c>
      <c r="G24" s="47">
        <f t="shared" si="2"/>
        <v>12</v>
      </c>
      <c r="H24" s="24">
        <v>33</v>
      </c>
      <c r="I24" s="25">
        <v>27</v>
      </c>
      <c r="J24" s="26">
        <v>40</v>
      </c>
      <c r="L24" s="32">
        <f t="shared" si="0"/>
        <v>47</v>
      </c>
      <c r="M24" s="32">
        <f t="shared" si="1"/>
        <v>34.641016151377542</v>
      </c>
    </row>
    <row r="25" spans="1:13" x14ac:dyDescent="0.25">
      <c r="A25" s="22">
        <v>40701.14</v>
      </c>
      <c r="B25" s="12">
        <v>0.55500000000000005</v>
      </c>
      <c r="C25" s="22" t="s">
        <v>447</v>
      </c>
      <c r="D25" s="22" t="s">
        <v>484</v>
      </c>
      <c r="E25" s="47" t="s">
        <v>11</v>
      </c>
      <c r="F25" s="22" t="s">
        <v>12</v>
      </c>
      <c r="G25" s="47">
        <f t="shared" si="2"/>
        <v>13</v>
      </c>
      <c r="H25" s="24">
        <v>60.506329113924053</v>
      </c>
      <c r="I25" s="25">
        <v>1.8987341772151898</v>
      </c>
      <c r="J25" s="26">
        <v>37.594936708860757</v>
      </c>
      <c r="L25" s="32">
        <f t="shared" si="0"/>
        <v>20.696202531645568</v>
      </c>
      <c r="M25" s="32">
        <f t="shared" si="1"/>
        <v>32.558170243541554</v>
      </c>
    </row>
    <row r="26" spans="1:13" x14ac:dyDescent="0.25">
      <c r="A26" s="22" t="s">
        <v>14</v>
      </c>
      <c r="B26" s="12">
        <v>0.56999999999999995</v>
      </c>
      <c r="C26" s="22" t="s">
        <v>450</v>
      </c>
      <c r="D26" s="22" t="s">
        <v>484</v>
      </c>
      <c r="E26" s="47" t="s">
        <v>11</v>
      </c>
      <c r="F26" s="22" t="s">
        <v>12</v>
      </c>
      <c r="G26" s="47">
        <f t="shared" si="2"/>
        <v>14</v>
      </c>
      <c r="H26" s="24">
        <v>31</v>
      </c>
      <c r="I26" s="25">
        <v>42</v>
      </c>
      <c r="J26" s="26">
        <v>27</v>
      </c>
      <c r="L26" s="32">
        <f t="shared" si="0"/>
        <v>55.5</v>
      </c>
      <c r="M26" s="32">
        <f t="shared" si="1"/>
        <v>23.382685902179841</v>
      </c>
    </row>
    <row r="27" spans="1:13" x14ac:dyDescent="0.25">
      <c r="A27" s="22" t="s">
        <v>15</v>
      </c>
      <c r="B27" s="12">
        <v>0.56999999999999995</v>
      </c>
      <c r="C27" s="22" t="s">
        <v>450</v>
      </c>
      <c r="D27" s="22" t="s">
        <v>484</v>
      </c>
      <c r="E27" s="47" t="s">
        <v>11</v>
      </c>
      <c r="F27" s="22" t="s">
        <v>12</v>
      </c>
      <c r="G27" s="47">
        <f t="shared" si="2"/>
        <v>15</v>
      </c>
      <c r="H27" s="24">
        <v>37</v>
      </c>
      <c r="I27" s="25">
        <v>35</v>
      </c>
      <c r="J27" s="26">
        <v>28</v>
      </c>
      <c r="L27" s="32">
        <f t="shared" si="0"/>
        <v>49</v>
      </c>
      <c r="M27" s="32">
        <f t="shared" si="1"/>
        <v>24.248711305964282</v>
      </c>
    </row>
    <row r="28" spans="1:13" x14ac:dyDescent="0.25">
      <c r="A28" s="22">
        <v>40701.15</v>
      </c>
      <c r="B28" s="12">
        <v>0.57000000000000006</v>
      </c>
      <c r="C28" s="22" t="s">
        <v>447</v>
      </c>
      <c r="D28" s="22" t="s">
        <v>484</v>
      </c>
      <c r="E28" s="47" t="s">
        <v>11</v>
      </c>
      <c r="F28" s="22" t="s">
        <v>12</v>
      </c>
      <c r="G28" s="47">
        <f t="shared" si="2"/>
        <v>16</v>
      </c>
      <c r="H28" s="24">
        <v>56.242274412855373</v>
      </c>
      <c r="I28" s="25">
        <v>0.74165636588380712</v>
      </c>
      <c r="J28" s="26">
        <v>43.016069221260807</v>
      </c>
      <c r="K28" s="28"/>
      <c r="L28" s="32">
        <f t="shared" ref="L28:L104" si="3">IF(I28="", "", I28 +J28/2)</f>
        <v>22.249690976514209</v>
      </c>
      <c r="M28" s="32">
        <f t="shared" ref="M28:M104" si="4">IF(J28="", "", SQRT(3)/2*J28)</f>
        <v>37.253008716561752</v>
      </c>
    </row>
    <row r="29" spans="1:13" x14ac:dyDescent="0.25">
      <c r="A29" s="22" t="s">
        <v>28</v>
      </c>
      <c r="B29" s="12">
        <v>0.57999999999999996</v>
      </c>
      <c r="C29" s="22" t="s">
        <v>450</v>
      </c>
      <c r="D29" s="22" t="s">
        <v>484</v>
      </c>
      <c r="E29" s="47" t="s">
        <v>11</v>
      </c>
      <c r="F29" s="22" t="s">
        <v>12</v>
      </c>
      <c r="G29" s="47">
        <f t="shared" si="2"/>
        <v>17</v>
      </c>
      <c r="H29" s="24">
        <v>25.773195876288661</v>
      </c>
      <c r="I29" s="25">
        <v>59.793814432989691</v>
      </c>
      <c r="J29" s="26">
        <v>14.43298969072165</v>
      </c>
      <c r="L29" s="32">
        <f t="shared" si="3"/>
        <v>67.010309278350519</v>
      </c>
      <c r="M29" s="32">
        <f t="shared" si="4"/>
        <v>12.499335724723856</v>
      </c>
    </row>
    <row r="30" spans="1:13" x14ac:dyDescent="0.25">
      <c r="A30" s="22">
        <v>40472.6</v>
      </c>
      <c r="B30" s="12">
        <v>0.58100000000000007</v>
      </c>
      <c r="C30" s="22" t="s">
        <v>447</v>
      </c>
      <c r="D30" s="22" t="s">
        <v>484</v>
      </c>
      <c r="E30" s="47" t="s">
        <v>11</v>
      </c>
      <c r="F30" s="22" t="s">
        <v>12</v>
      </c>
      <c r="G30" s="47">
        <f t="shared" si="2"/>
        <v>18</v>
      </c>
      <c r="H30" s="24">
        <v>53.948832035595103</v>
      </c>
      <c r="I30" s="25">
        <v>0.44493882091212461</v>
      </c>
      <c r="J30" s="26">
        <v>45.606229143492769</v>
      </c>
      <c r="L30" s="32">
        <f t="shared" si="3"/>
        <v>23.248053392658509</v>
      </c>
      <c r="M30" s="32">
        <f t="shared" si="4"/>
        <v>39.496153009078959</v>
      </c>
    </row>
    <row r="31" spans="1:13" x14ac:dyDescent="0.25">
      <c r="A31" s="22">
        <v>40472.58</v>
      </c>
      <c r="B31" s="12">
        <v>0.58299999999999996</v>
      </c>
      <c r="C31" s="22" t="s">
        <v>447</v>
      </c>
      <c r="D31" s="22" t="s">
        <v>484</v>
      </c>
      <c r="E31" s="47" t="s">
        <v>11</v>
      </c>
      <c r="F31" s="22" t="s">
        <v>12</v>
      </c>
      <c r="G31" s="47">
        <f t="shared" si="2"/>
        <v>19</v>
      </c>
      <c r="H31" s="24">
        <v>53.426248548199766</v>
      </c>
      <c r="I31" s="25">
        <v>0</v>
      </c>
      <c r="J31" s="26">
        <v>46.573751451800234</v>
      </c>
      <c r="L31" s="32">
        <f t="shared" si="3"/>
        <v>23.286875725900117</v>
      </c>
      <c r="M31" s="32">
        <f t="shared" si="4"/>
        <v>40.334051906801378</v>
      </c>
    </row>
    <row r="32" spans="1:13" x14ac:dyDescent="0.25">
      <c r="A32" s="22">
        <v>40472.51</v>
      </c>
      <c r="B32" s="12">
        <v>0.58499999999999996</v>
      </c>
      <c r="C32" s="22" t="s">
        <v>447</v>
      </c>
      <c r="D32" s="22" t="s">
        <v>484</v>
      </c>
      <c r="E32" s="47" t="s">
        <v>11</v>
      </c>
      <c r="F32" s="22" t="s">
        <v>12</v>
      </c>
      <c r="G32" s="47">
        <f t="shared" si="2"/>
        <v>20</v>
      </c>
      <c r="H32" s="24">
        <v>57.024793388429757</v>
      </c>
      <c r="I32" s="25">
        <v>0</v>
      </c>
      <c r="J32" s="26">
        <v>42.97520661157025</v>
      </c>
      <c r="L32" s="32">
        <f t="shared" si="3"/>
        <v>21.487603305785125</v>
      </c>
      <c r="M32" s="32">
        <f t="shared" si="4"/>
        <v>37.217620658504799</v>
      </c>
    </row>
    <row r="33" spans="1:29" x14ac:dyDescent="0.25">
      <c r="A33" s="22" t="s">
        <v>76</v>
      </c>
      <c r="B33" s="12">
        <v>0.59</v>
      </c>
      <c r="C33" s="22" t="s">
        <v>450</v>
      </c>
      <c r="D33" s="22" t="s">
        <v>484</v>
      </c>
      <c r="E33" s="47" t="s">
        <v>11</v>
      </c>
      <c r="F33" s="22" t="s">
        <v>12</v>
      </c>
      <c r="G33" s="47">
        <f t="shared" si="2"/>
        <v>21</v>
      </c>
      <c r="H33" s="24">
        <v>45.360824742268044</v>
      </c>
      <c r="I33" s="25">
        <v>20.618556701030929</v>
      </c>
      <c r="J33" s="26">
        <v>34.020618556701031</v>
      </c>
      <c r="L33" s="32">
        <f t="shared" si="3"/>
        <v>37.628865979381445</v>
      </c>
      <c r="M33" s="32">
        <f t="shared" si="4"/>
        <v>29.462719922563373</v>
      </c>
    </row>
    <row r="34" spans="1:29" x14ac:dyDescent="0.25">
      <c r="A34" s="22" t="s">
        <v>76</v>
      </c>
      <c r="B34" s="12">
        <v>0.59</v>
      </c>
      <c r="C34" s="22" t="s">
        <v>450</v>
      </c>
      <c r="D34" s="22" t="s">
        <v>484</v>
      </c>
      <c r="E34" s="47" t="s">
        <v>11</v>
      </c>
      <c r="F34" s="22" t="s">
        <v>12</v>
      </c>
      <c r="G34" s="47">
        <f t="shared" si="2"/>
        <v>22</v>
      </c>
      <c r="H34" s="24">
        <v>45.360824742268044</v>
      </c>
      <c r="I34" s="25">
        <v>20.618556701030929</v>
      </c>
      <c r="J34" s="26">
        <v>34.020618556701031</v>
      </c>
      <c r="L34" s="32">
        <f t="shared" si="3"/>
        <v>37.628865979381445</v>
      </c>
      <c r="M34" s="32">
        <f t="shared" si="4"/>
        <v>29.462719922563373</v>
      </c>
    </row>
    <row r="35" spans="1:29" x14ac:dyDescent="0.25">
      <c r="A35" s="22">
        <v>40472.54</v>
      </c>
      <c r="B35" s="12">
        <v>0.60200000000000009</v>
      </c>
      <c r="C35" s="22" t="s">
        <v>447</v>
      </c>
      <c r="D35" s="22" t="s">
        <v>484</v>
      </c>
      <c r="E35" s="47" t="s">
        <v>11</v>
      </c>
      <c r="F35" s="22" t="s">
        <v>12</v>
      </c>
      <c r="G35" s="47">
        <f t="shared" si="2"/>
        <v>23</v>
      </c>
      <c r="H35" s="24">
        <v>57.456647398843927</v>
      </c>
      <c r="I35" s="25">
        <v>0.11560693641618498</v>
      </c>
      <c r="J35" s="26">
        <v>42.427745664739888</v>
      </c>
      <c r="L35" s="32">
        <f t="shared" si="3"/>
        <v>21.329479768786129</v>
      </c>
      <c r="M35" s="32">
        <f t="shared" si="4"/>
        <v>36.743505570969823</v>
      </c>
      <c r="AA35">
        <v>75</v>
      </c>
      <c r="AB35">
        <v>43.301270189221931</v>
      </c>
      <c r="AC35" s="35">
        <v>0.5</v>
      </c>
    </row>
    <row r="36" spans="1:29" x14ac:dyDescent="0.25">
      <c r="A36" s="22" t="s">
        <v>16</v>
      </c>
      <c r="B36" s="12">
        <v>0.61</v>
      </c>
      <c r="C36" s="22" t="s">
        <v>450</v>
      </c>
      <c r="D36" s="22" t="s">
        <v>484</v>
      </c>
      <c r="E36" s="47" t="s">
        <v>11</v>
      </c>
      <c r="F36" s="22" t="s">
        <v>12</v>
      </c>
      <c r="G36" s="47">
        <f t="shared" si="2"/>
        <v>24</v>
      </c>
      <c r="H36" s="24">
        <v>47.524752475247524</v>
      </c>
      <c r="I36" s="25">
        <v>28.712871287128714</v>
      </c>
      <c r="J36" s="26">
        <v>23.762376237623762</v>
      </c>
      <c r="L36" s="32">
        <f t="shared" si="3"/>
        <v>40.594059405940598</v>
      </c>
      <c r="M36" s="32">
        <f t="shared" si="4"/>
        <v>20.578821476065869</v>
      </c>
      <c r="AA36">
        <v>25</v>
      </c>
      <c r="AB36">
        <v>43.301270189221931</v>
      </c>
      <c r="AC36" s="35">
        <v>0.5</v>
      </c>
    </row>
    <row r="37" spans="1:29" x14ac:dyDescent="0.25">
      <c r="A37" s="22">
        <v>40472.559999999998</v>
      </c>
      <c r="B37" s="12">
        <v>0.61399999999999999</v>
      </c>
      <c r="C37" s="22" t="s">
        <v>447</v>
      </c>
      <c r="D37" s="22" t="s">
        <v>484</v>
      </c>
      <c r="E37" s="47" t="s">
        <v>11</v>
      </c>
      <c r="F37" s="22" t="s">
        <v>12</v>
      </c>
      <c r="G37" s="47">
        <f t="shared" si="2"/>
        <v>25</v>
      </c>
      <c r="H37" s="24">
        <v>59.955257270693508</v>
      </c>
      <c r="I37" s="25">
        <v>1.1185682326621922</v>
      </c>
      <c r="J37" s="26">
        <v>38.926174496644286</v>
      </c>
      <c r="L37" s="32">
        <f t="shared" si="3"/>
        <v>20.581655480984335</v>
      </c>
      <c r="M37" s="32">
        <f t="shared" si="4"/>
        <v>33.711055986239884</v>
      </c>
      <c r="AA37">
        <v>50</v>
      </c>
      <c r="AB37">
        <v>0</v>
      </c>
      <c r="AC37" s="35">
        <v>0.5</v>
      </c>
    </row>
    <row r="38" spans="1:29" x14ac:dyDescent="0.25">
      <c r="A38" s="22" t="s">
        <v>17</v>
      </c>
      <c r="B38" s="12">
        <v>0.63</v>
      </c>
      <c r="C38" s="22" t="s">
        <v>450</v>
      </c>
      <c r="D38" s="22" t="s">
        <v>484</v>
      </c>
      <c r="E38" s="47" t="s">
        <v>11</v>
      </c>
      <c r="F38" s="22" t="s">
        <v>12</v>
      </c>
      <c r="G38" s="47">
        <f t="shared" si="2"/>
        <v>26</v>
      </c>
      <c r="H38" s="24">
        <v>48</v>
      </c>
      <c r="I38" s="25">
        <v>28</v>
      </c>
      <c r="J38" s="26">
        <v>24</v>
      </c>
      <c r="L38" s="32">
        <f t="shared" si="3"/>
        <v>40</v>
      </c>
      <c r="M38" s="32">
        <f t="shared" si="4"/>
        <v>20.784609690826528</v>
      </c>
    </row>
    <row r="39" spans="1:29" x14ac:dyDescent="0.25">
      <c r="A39" s="22" t="s">
        <v>18</v>
      </c>
      <c r="B39" s="12">
        <v>0.63</v>
      </c>
      <c r="C39" s="22" t="s">
        <v>450</v>
      </c>
      <c r="D39" s="22" t="s">
        <v>484</v>
      </c>
      <c r="E39" s="47" t="s">
        <v>11</v>
      </c>
      <c r="F39" s="22" t="s">
        <v>12</v>
      </c>
      <c r="G39" s="47">
        <f t="shared" si="2"/>
        <v>27</v>
      </c>
      <c r="H39" s="24">
        <v>53</v>
      </c>
      <c r="I39" s="25">
        <v>0</v>
      </c>
      <c r="J39" s="26">
        <v>47</v>
      </c>
      <c r="L39" s="32">
        <f t="shared" si="3"/>
        <v>23.5</v>
      </c>
      <c r="M39" s="32">
        <f t="shared" si="4"/>
        <v>40.703193977868615</v>
      </c>
    </row>
    <row r="40" spans="1:29" x14ac:dyDescent="0.25">
      <c r="A40" s="22" t="s">
        <v>19</v>
      </c>
      <c r="B40" s="12">
        <v>0.64</v>
      </c>
      <c r="C40" s="22" t="s">
        <v>450</v>
      </c>
      <c r="D40" s="22" t="s">
        <v>484</v>
      </c>
      <c r="E40" s="47" t="s">
        <v>11</v>
      </c>
      <c r="F40" s="22" t="s">
        <v>12</v>
      </c>
      <c r="G40" s="47">
        <f t="shared" si="2"/>
        <v>28</v>
      </c>
      <c r="H40" s="24">
        <v>55</v>
      </c>
      <c r="I40" s="25">
        <v>0</v>
      </c>
      <c r="J40" s="26">
        <v>45</v>
      </c>
      <c r="L40" s="32">
        <f t="shared" si="3"/>
        <v>22.5</v>
      </c>
      <c r="M40" s="32">
        <f t="shared" si="4"/>
        <v>38.97114317029974</v>
      </c>
    </row>
    <row r="41" spans="1:29" x14ac:dyDescent="0.25">
      <c r="A41" s="22">
        <v>40512.300000000003</v>
      </c>
      <c r="B41" s="12">
        <v>0.67</v>
      </c>
      <c r="C41" s="22" t="s">
        <v>447</v>
      </c>
      <c r="D41" s="22" t="s">
        <v>484</v>
      </c>
      <c r="E41" s="47" t="s">
        <v>11</v>
      </c>
      <c r="F41" s="22" t="s">
        <v>12</v>
      </c>
      <c r="G41" s="47">
        <f t="shared" si="2"/>
        <v>29</v>
      </c>
      <c r="H41" s="24">
        <v>66.469893742621025</v>
      </c>
      <c r="I41" s="25">
        <v>10.153482880755609</v>
      </c>
      <c r="J41" s="26">
        <v>23.376623376623382</v>
      </c>
      <c r="L41" s="32">
        <f t="shared" si="3"/>
        <v>21.8417945690673</v>
      </c>
      <c r="M41" s="32">
        <f t="shared" si="4"/>
        <v>20.24474969885701</v>
      </c>
    </row>
    <row r="42" spans="1:29" x14ac:dyDescent="0.25">
      <c r="A42" s="22">
        <v>40701.24</v>
      </c>
      <c r="B42" s="12">
        <v>0.67</v>
      </c>
      <c r="C42" s="22" t="s">
        <v>447</v>
      </c>
      <c r="D42" s="22" t="s">
        <v>484</v>
      </c>
      <c r="E42" s="47" t="s">
        <v>11</v>
      </c>
      <c r="F42" s="22" t="s">
        <v>12</v>
      </c>
      <c r="G42" s="47">
        <f t="shared" si="2"/>
        <v>30</v>
      </c>
      <c r="H42" s="24">
        <v>75.197294250281857</v>
      </c>
      <c r="I42" s="25">
        <v>0.45095828635851187</v>
      </c>
      <c r="J42" s="26">
        <v>24.351747463359636</v>
      </c>
      <c r="L42" s="32">
        <f t="shared" si="3"/>
        <v>12.62683201803833</v>
      </c>
      <c r="M42" s="32">
        <f t="shared" si="4"/>
        <v>21.089231929812708</v>
      </c>
    </row>
    <row r="43" spans="1:29" x14ac:dyDescent="0.25">
      <c r="A43" s="22" t="s">
        <v>20</v>
      </c>
      <c r="B43" s="12">
        <v>0.69</v>
      </c>
      <c r="C43" s="22" t="s">
        <v>450</v>
      </c>
      <c r="D43" s="22" t="s">
        <v>484</v>
      </c>
      <c r="E43" s="47" t="s">
        <v>11</v>
      </c>
      <c r="F43" s="22" t="s">
        <v>12</v>
      </c>
      <c r="G43" s="47">
        <f t="shared" si="2"/>
        <v>31</v>
      </c>
      <c r="H43" s="24">
        <v>65</v>
      </c>
      <c r="I43" s="25">
        <v>0</v>
      </c>
      <c r="J43" s="26">
        <v>35</v>
      </c>
      <c r="L43" s="32">
        <f t="shared" si="3"/>
        <v>17.5</v>
      </c>
      <c r="M43" s="32">
        <f t="shared" si="4"/>
        <v>30.310889132455351</v>
      </c>
    </row>
    <row r="44" spans="1:29" x14ac:dyDescent="0.25">
      <c r="A44" s="22" t="s">
        <v>21</v>
      </c>
      <c r="B44" s="12" t="s">
        <v>22</v>
      </c>
      <c r="C44" s="22" t="s">
        <v>450</v>
      </c>
      <c r="D44" s="22" t="s">
        <v>484</v>
      </c>
      <c r="E44" s="47" t="s">
        <v>11</v>
      </c>
      <c r="F44" s="22" t="s">
        <v>12</v>
      </c>
      <c r="G44" s="47">
        <f t="shared" si="2"/>
        <v>32</v>
      </c>
      <c r="H44" s="24">
        <v>36</v>
      </c>
      <c r="I44" s="25">
        <v>0</v>
      </c>
      <c r="J44" s="26">
        <v>64</v>
      </c>
      <c r="L44" s="32">
        <f t="shared" si="3"/>
        <v>32</v>
      </c>
      <c r="M44" s="32">
        <f t="shared" si="4"/>
        <v>55.42562584220407</v>
      </c>
    </row>
    <row r="45" spans="1:29" x14ac:dyDescent="0.25">
      <c r="A45" s="22" t="s">
        <v>23</v>
      </c>
      <c r="B45" s="12" t="s">
        <v>22</v>
      </c>
      <c r="C45" s="22" t="s">
        <v>450</v>
      </c>
      <c r="D45" s="22" t="s">
        <v>484</v>
      </c>
      <c r="E45" s="47" t="s">
        <v>11</v>
      </c>
      <c r="F45" s="22" t="s">
        <v>12</v>
      </c>
      <c r="G45" s="47">
        <f t="shared" si="2"/>
        <v>33</v>
      </c>
      <c r="H45" s="24">
        <v>59</v>
      </c>
      <c r="I45" s="25">
        <v>18</v>
      </c>
      <c r="J45" s="26">
        <v>23</v>
      </c>
      <c r="L45" s="32">
        <f t="shared" si="3"/>
        <v>29.5</v>
      </c>
      <c r="M45" s="32">
        <f t="shared" si="4"/>
        <v>19.918584287042087</v>
      </c>
    </row>
    <row r="46" spans="1:29" x14ac:dyDescent="0.25">
      <c r="A46" s="22" t="s">
        <v>29</v>
      </c>
      <c r="B46" s="12" t="s">
        <v>22</v>
      </c>
      <c r="C46" s="22" t="s">
        <v>450</v>
      </c>
      <c r="D46" s="22" t="s">
        <v>484</v>
      </c>
      <c r="E46" s="47" t="s">
        <v>11</v>
      </c>
      <c r="F46" s="22" t="s">
        <v>12</v>
      </c>
      <c r="G46" s="47">
        <f t="shared" si="2"/>
        <v>34</v>
      </c>
      <c r="H46" s="24">
        <v>21.05263157894737</v>
      </c>
      <c r="I46" s="25">
        <v>66.31578947368422</v>
      </c>
      <c r="J46" s="26">
        <v>12.631578947368421</v>
      </c>
      <c r="L46" s="32">
        <f t="shared" si="3"/>
        <v>72.631578947368425</v>
      </c>
      <c r="M46" s="32">
        <f t="shared" si="4"/>
        <v>10.939268258329751</v>
      </c>
    </row>
    <row r="47" spans="1:29" x14ac:dyDescent="0.25">
      <c r="A47" s="22" t="s">
        <v>24</v>
      </c>
      <c r="B47" s="12"/>
      <c r="C47" s="22" t="s">
        <v>453</v>
      </c>
      <c r="D47" s="22" t="s">
        <v>484</v>
      </c>
      <c r="E47" s="47" t="s">
        <v>11</v>
      </c>
      <c r="F47" s="22" t="s">
        <v>12</v>
      </c>
      <c r="G47" s="47">
        <f t="shared" si="2"/>
        <v>35</v>
      </c>
      <c r="H47" s="24">
        <v>83.667334669338672</v>
      </c>
      <c r="I47" s="25">
        <v>0.20040080160320642</v>
      </c>
      <c r="J47" s="26">
        <v>16.132264529058119</v>
      </c>
      <c r="L47" s="32">
        <f t="shared" si="3"/>
        <v>8.2665330661322667</v>
      </c>
      <c r="M47" s="32">
        <f t="shared" si="4"/>
        <v>13.970950902734934</v>
      </c>
    </row>
    <row r="48" spans="1:29" x14ac:dyDescent="0.25">
      <c r="A48" s="22" t="s">
        <v>25</v>
      </c>
      <c r="B48" s="12"/>
      <c r="C48" s="22" t="s">
        <v>453</v>
      </c>
      <c r="D48" s="22" t="s">
        <v>484</v>
      </c>
      <c r="E48" s="47" t="s">
        <v>11</v>
      </c>
      <c r="F48" s="22" t="s">
        <v>12</v>
      </c>
      <c r="G48" s="47">
        <f t="shared" si="2"/>
        <v>36</v>
      </c>
      <c r="H48" s="24">
        <v>84.120603015075375</v>
      </c>
      <c r="I48" s="25">
        <v>4.3216080402010046</v>
      </c>
      <c r="J48" s="26">
        <v>11.557788944723619</v>
      </c>
      <c r="L48" s="32">
        <f t="shared" si="3"/>
        <v>10.100502512562814</v>
      </c>
      <c r="M48" s="32">
        <f t="shared" si="4"/>
        <v>10.009338837709592</v>
      </c>
    </row>
    <row r="49" spans="1:13" x14ac:dyDescent="0.25">
      <c r="A49" s="22" t="s">
        <v>26</v>
      </c>
      <c r="B49" s="12"/>
      <c r="C49" s="22" t="s">
        <v>453</v>
      </c>
      <c r="D49" s="22" t="s">
        <v>484</v>
      </c>
      <c r="E49" s="47" t="s">
        <v>11</v>
      </c>
      <c r="F49" s="22" t="s">
        <v>12</v>
      </c>
      <c r="G49" s="47">
        <f t="shared" si="2"/>
        <v>37</v>
      </c>
      <c r="H49" s="24">
        <v>79.441117764471073</v>
      </c>
      <c r="I49" s="25">
        <v>0.49900199600798412</v>
      </c>
      <c r="J49" s="26">
        <v>20.059880239520965</v>
      </c>
      <c r="L49" s="32">
        <f t="shared" si="3"/>
        <v>10.528942115768466</v>
      </c>
      <c r="M49" s="32">
        <f t="shared" si="4"/>
        <v>17.372365884298624</v>
      </c>
    </row>
    <row r="50" spans="1:13" x14ac:dyDescent="0.25">
      <c r="A50" s="22" t="s">
        <v>27</v>
      </c>
      <c r="B50" s="12"/>
      <c r="C50" s="22" t="s">
        <v>453</v>
      </c>
      <c r="D50" s="22" t="s">
        <v>484</v>
      </c>
      <c r="E50" s="47" t="s">
        <v>11</v>
      </c>
      <c r="F50" s="22" t="s">
        <v>12</v>
      </c>
      <c r="G50" s="47">
        <f t="shared" si="2"/>
        <v>38</v>
      </c>
      <c r="H50" s="24">
        <v>56.78391959798995</v>
      </c>
      <c r="I50" s="25">
        <v>2.8140703517587937</v>
      </c>
      <c r="J50" s="26">
        <v>40.402010050251256</v>
      </c>
      <c r="L50" s="32">
        <f t="shared" si="3"/>
        <v>23.015075376884422</v>
      </c>
      <c r="M50" s="32">
        <f t="shared" si="4"/>
        <v>34.98916706747179</v>
      </c>
    </row>
    <row r="51" spans="1:13" x14ac:dyDescent="0.25">
      <c r="A51" t="s">
        <v>519</v>
      </c>
      <c r="B51" s="12"/>
      <c r="C51" s="22" t="s">
        <v>518</v>
      </c>
      <c r="D51" s="22" t="s">
        <v>484</v>
      </c>
      <c r="E51" s="47" t="s">
        <v>11</v>
      </c>
      <c r="F51" s="22" t="s">
        <v>12</v>
      </c>
      <c r="G51" s="47">
        <f t="shared" si="2"/>
        <v>39</v>
      </c>
      <c r="H51" s="24">
        <v>77.130400071596924</v>
      </c>
      <c r="I51" s="25">
        <v>1.0433377804830888</v>
      </c>
      <c r="J51" s="26">
        <v>21.826262147919977</v>
      </c>
      <c r="L51" s="32">
        <f t="shared" ref="L51:L58" si="5">IF(I51="", "", I51 +J51/2)</f>
        <v>11.956468854443077</v>
      </c>
      <c r="M51" s="32">
        <f t="shared" ref="M51:M58" si="6">IF(J51="", "", SQRT(3)/2*J51)</f>
        <v>18.902097489757406</v>
      </c>
    </row>
    <row r="52" spans="1:13" x14ac:dyDescent="0.25">
      <c r="A52" t="s">
        <v>520</v>
      </c>
      <c r="B52" s="12"/>
      <c r="C52" s="22" t="s">
        <v>518</v>
      </c>
      <c r="D52" s="22" t="s">
        <v>484</v>
      </c>
      <c r="E52" s="47" t="s">
        <v>11</v>
      </c>
      <c r="F52" s="22" t="s">
        <v>12</v>
      </c>
      <c r="G52" s="47">
        <f t="shared" si="2"/>
        <v>40</v>
      </c>
      <c r="H52" s="24">
        <v>76.572009989825176</v>
      </c>
      <c r="I52" s="25">
        <v>0.73998705022662081</v>
      </c>
      <c r="J52" s="26">
        <v>22.6880029599482</v>
      </c>
      <c r="L52" s="32">
        <f t="shared" si="5"/>
        <v>12.08398853020072</v>
      </c>
      <c r="M52" s="32">
        <f t="shared" si="6"/>
        <v>19.648386924451678</v>
      </c>
    </row>
    <row r="53" spans="1:13" x14ac:dyDescent="0.25">
      <c r="A53" t="s">
        <v>521</v>
      </c>
      <c r="B53" s="12"/>
      <c r="C53" s="22" t="s">
        <v>518</v>
      </c>
      <c r="D53" s="22" t="s">
        <v>484</v>
      </c>
      <c r="E53" s="47" t="s">
        <v>11</v>
      </c>
      <c r="F53" s="22" t="s">
        <v>12</v>
      </c>
      <c r="G53" s="47">
        <f t="shared" si="2"/>
        <v>41</v>
      </c>
      <c r="H53" s="24">
        <v>93.153651321513507</v>
      </c>
      <c r="I53" s="25">
        <v>0.91838904893563555</v>
      </c>
      <c r="J53" s="26">
        <v>5.9279596295508599</v>
      </c>
      <c r="L53" s="32">
        <f t="shared" si="5"/>
        <v>3.8823688637110654</v>
      </c>
      <c r="M53" s="32">
        <f t="shared" si="6"/>
        <v>5.133763631799634</v>
      </c>
    </row>
    <row r="54" spans="1:13" x14ac:dyDescent="0.25">
      <c r="A54" t="s">
        <v>522</v>
      </c>
      <c r="B54" s="12"/>
      <c r="C54" s="22" t="s">
        <v>518</v>
      </c>
      <c r="D54" s="22" t="s">
        <v>484</v>
      </c>
      <c r="E54" s="47" t="s">
        <v>11</v>
      </c>
      <c r="F54" s="22" t="s">
        <v>12</v>
      </c>
      <c r="G54" s="47">
        <f t="shared" si="2"/>
        <v>42</v>
      </c>
      <c r="H54" s="24">
        <v>77.631594239955376</v>
      </c>
      <c r="I54" s="25">
        <v>0.98790111690938032</v>
      </c>
      <c r="J54" s="26">
        <v>21.38050464313525</v>
      </c>
      <c r="L54" s="32">
        <f t="shared" si="5"/>
        <v>11.678153438477006</v>
      </c>
      <c r="M54" s="32">
        <f t="shared" si="6"/>
        <v>18.51606016668627</v>
      </c>
    </row>
    <row r="55" spans="1:13" x14ac:dyDescent="0.25">
      <c r="A55" t="s">
        <v>523</v>
      </c>
      <c r="B55" s="12"/>
      <c r="C55" s="22" t="s">
        <v>518</v>
      </c>
      <c r="D55" s="22" t="s">
        <v>484</v>
      </c>
      <c r="E55" s="47" t="s">
        <v>11</v>
      </c>
      <c r="F55" s="22" t="s">
        <v>12</v>
      </c>
      <c r="G55" s="47">
        <f t="shared" si="2"/>
        <v>43</v>
      </c>
      <c r="H55" s="24">
        <v>79.835326445341565</v>
      </c>
      <c r="I55" s="25">
        <v>1.1155214215414244</v>
      </c>
      <c r="J55" s="26">
        <v>19.049152133117001</v>
      </c>
      <c r="L55" s="32">
        <f t="shared" si="5"/>
        <v>10.640097488099926</v>
      </c>
      <c r="M55" s="32">
        <f t="shared" si="6"/>
        <v>16.497049667833849</v>
      </c>
    </row>
    <row r="56" spans="1:13" x14ac:dyDescent="0.25">
      <c r="A56" t="s">
        <v>524</v>
      </c>
      <c r="B56" s="12"/>
      <c r="C56" s="22" t="s">
        <v>518</v>
      </c>
      <c r="D56" s="22" t="s">
        <v>484</v>
      </c>
      <c r="E56" s="47" t="s">
        <v>11</v>
      </c>
      <c r="F56" s="22" t="s">
        <v>12</v>
      </c>
      <c r="G56" s="47">
        <f t="shared" si="2"/>
        <v>44</v>
      </c>
      <c r="H56" s="24">
        <v>81.093387215479268</v>
      </c>
      <c r="I56" s="25">
        <v>0.27882166280468512</v>
      </c>
      <c r="J56" s="26">
        <v>18.627791121716054</v>
      </c>
      <c r="L56" s="32">
        <f t="shared" si="5"/>
        <v>9.5927172236627118</v>
      </c>
      <c r="M56" s="32">
        <f t="shared" si="6"/>
        <v>16.132140327796325</v>
      </c>
    </row>
    <row r="57" spans="1:13" x14ac:dyDescent="0.25">
      <c r="A57" t="s">
        <v>525</v>
      </c>
      <c r="B57" s="12"/>
      <c r="C57" s="22" t="s">
        <v>518</v>
      </c>
      <c r="D57" s="22" t="s">
        <v>484</v>
      </c>
      <c r="E57" s="47" t="s">
        <v>11</v>
      </c>
      <c r="F57" s="22" t="s">
        <v>12</v>
      </c>
      <c r="G57" s="47">
        <f t="shared" si="2"/>
        <v>45</v>
      </c>
      <c r="H57" s="24">
        <v>76.548256721033695</v>
      </c>
      <c r="I57" s="25">
        <v>0.74073731140133592</v>
      </c>
      <c r="J57" s="26">
        <v>22.711005967564962</v>
      </c>
      <c r="L57" s="32">
        <f t="shared" si="5"/>
        <v>12.096240295183817</v>
      </c>
      <c r="M57" s="32">
        <f t="shared" si="6"/>
        <v>19.668308113411239</v>
      </c>
    </row>
    <row r="58" spans="1:13" x14ac:dyDescent="0.25">
      <c r="A58" t="s">
        <v>526</v>
      </c>
      <c r="B58" s="12"/>
      <c r="C58" s="22" t="s">
        <v>518</v>
      </c>
      <c r="D58" s="22" t="s">
        <v>484</v>
      </c>
      <c r="E58" s="47" t="s">
        <v>11</v>
      </c>
      <c r="F58" s="22" t="s">
        <v>12</v>
      </c>
      <c r="G58" s="47">
        <f t="shared" si="2"/>
        <v>46</v>
      </c>
      <c r="H58" s="24">
        <v>78.121400481058558</v>
      </c>
      <c r="I58" s="25">
        <v>0.65500777635652696</v>
      </c>
      <c r="J58" s="26">
        <v>21.223591742584922</v>
      </c>
      <c r="L58" s="32">
        <f t="shared" si="5"/>
        <v>11.266803647648988</v>
      </c>
      <c r="M58" s="32">
        <f t="shared" si="6"/>
        <v>18.380169608628183</v>
      </c>
    </row>
    <row r="59" spans="1:13" x14ac:dyDescent="0.25">
      <c r="A59" s="22"/>
      <c r="B59" s="12"/>
      <c r="C59" s="22"/>
      <c r="D59" s="22"/>
      <c r="E59" s="47"/>
      <c r="F59" s="22"/>
      <c r="G59" s="47"/>
      <c r="H59" s="24"/>
      <c r="I59" s="25"/>
      <c r="J59" s="26"/>
    </row>
    <row r="60" spans="1:13" x14ac:dyDescent="0.25">
      <c r="A60" s="22"/>
      <c r="B60" s="12"/>
      <c r="C60" s="22"/>
      <c r="D60" s="22"/>
      <c r="E60" s="47"/>
      <c r="F60" s="22"/>
      <c r="G60" s="47"/>
      <c r="H60" s="24"/>
      <c r="I60" s="25"/>
      <c r="J60" s="26"/>
    </row>
    <row r="61" spans="1:13" x14ac:dyDescent="0.25">
      <c r="A61" s="22"/>
      <c r="B61" s="12"/>
      <c r="C61" s="22"/>
      <c r="D61" s="22"/>
      <c r="E61" s="47"/>
      <c r="F61" s="22"/>
      <c r="G61" s="47"/>
      <c r="H61" s="24"/>
      <c r="I61" s="25"/>
      <c r="J61" s="26"/>
    </row>
    <row r="62" spans="1:13" x14ac:dyDescent="0.25">
      <c r="A62" s="22"/>
      <c r="B62" s="12"/>
      <c r="C62" s="22"/>
      <c r="D62" s="22"/>
      <c r="E62" s="47"/>
      <c r="F62" s="22"/>
      <c r="G62" s="47"/>
      <c r="H62" s="24"/>
      <c r="I62" s="25"/>
      <c r="J62" s="26"/>
    </row>
    <row r="63" spans="1:13" x14ac:dyDescent="0.25">
      <c r="A63" s="22"/>
      <c r="B63" s="12"/>
      <c r="C63" s="22"/>
      <c r="D63" s="22"/>
      <c r="E63" s="47"/>
      <c r="F63" s="22"/>
      <c r="G63" s="47"/>
      <c r="H63" s="24"/>
      <c r="I63" s="25"/>
      <c r="J63" s="26"/>
    </row>
    <row r="64" spans="1:13" x14ac:dyDescent="0.25">
      <c r="A64" s="22"/>
      <c r="B64" s="12"/>
      <c r="C64" s="22"/>
      <c r="D64" s="22"/>
      <c r="E64" s="22"/>
      <c r="F64" s="22"/>
      <c r="H64" s="48"/>
      <c r="I64" s="48"/>
      <c r="J64" s="48"/>
      <c r="L64" s="32" t="str">
        <f t="shared" si="3"/>
        <v/>
      </c>
      <c r="M64" s="32" t="str">
        <f t="shared" si="4"/>
        <v/>
      </c>
    </row>
    <row r="65" spans="1:13" x14ac:dyDescent="0.25">
      <c r="A65" s="22"/>
      <c r="B65" s="22" t="s">
        <v>514</v>
      </c>
      <c r="C65" s="22" t="s">
        <v>513</v>
      </c>
      <c r="F65" s="22"/>
      <c r="G65" t="s">
        <v>364</v>
      </c>
      <c r="H65" s="31" t="s">
        <v>509</v>
      </c>
      <c r="I65" s="31" t="s">
        <v>510</v>
      </c>
      <c r="J65" s="31" t="s">
        <v>511</v>
      </c>
    </row>
    <row r="66" spans="1:13" x14ac:dyDescent="0.25">
      <c r="A66" s="22"/>
      <c r="B66" s="2">
        <f>AVERAGE(B13:B50)</f>
        <v>0.56464516129032283</v>
      </c>
      <c r="C66">
        <f>COUNT(B13:B50)</f>
        <v>31</v>
      </c>
      <c r="G66" s="19">
        <f>G50</f>
        <v>38</v>
      </c>
      <c r="H66" s="74">
        <f>(AVERAGE(H13:H50))/100</f>
        <v>0.4631475393247102</v>
      </c>
      <c r="I66" s="75">
        <f t="shared" ref="I66:J66" si="7">(AVERAGE(I13:I50))/100</f>
        <v>0.13494728466348374</v>
      </c>
      <c r="J66" s="76">
        <f t="shared" si="7"/>
        <v>0.40190517601180603</v>
      </c>
    </row>
    <row r="67" spans="1:13" x14ac:dyDescent="0.25">
      <c r="A67" s="22"/>
      <c r="B67" s="12"/>
      <c r="C67" s="22"/>
      <c r="D67" s="22"/>
      <c r="E67" s="22"/>
      <c r="F67" s="72" t="s">
        <v>516</v>
      </c>
      <c r="G67" s="19">
        <f>G66</f>
        <v>38</v>
      </c>
      <c r="H67" s="73">
        <f>(_xlfn.STDEV.S(H13:H50)/100)</f>
        <v>0.19604890097535169</v>
      </c>
      <c r="I67" s="73">
        <f t="shared" ref="I67:J67" si="8">(_xlfn.STDEV.S(I13:I50)/100)</f>
        <v>0.18046616226978393</v>
      </c>
      <c r="J67" s="73">
        <f t="shared" si="8"/>
        <v>0.16446667719706246</v>
      </c>
      <c r="L67" s="32">
        <f t="shared" si="3"/>
        <v>0.26269950086831517</v>
      </c>
      <c r="M67" s="32">
        <f t="shared" si="4"/>
        <v>0.14243232052867094</v>
      </c>
    </row>
    <row r="68" spans="1:13" x14ac:dyDescent="0.25">
      <c r="A68" s="22"/>
      <c r="B68" s="12"/>
      <c r="C68" s="22"/>
      <c r="D68" s="22"/>
      <c r="E68" s="22"/>
      <c r="F68" s="72" t="s">
        <v>517</v>
      </c>
      <c r="G68" s="19">
        <f>G66</f>
        <v>38</v>
      </c>
      <c r="H68" s="74">
        <f>_xlfn.CONFIDENCE.NORM(0.05,H67,G66)</f>
        <v>6.2333383989991969E-2</v>
      </c>
      <c r="I68" s="75">
        <f>_xlfn.CONFIDENCE.NORM(0.05,I67,G66)</f>
        <v>5.7378881156681084E-2</v>
      </c>
      <c r="J68" s="76">
        <f>_xlfn.CONFIDENCE.NORM(0.05,J67,G68)</f>
        <v>5.2291874589857845E-2</v>
      </c>
      <c r="L68" s="32">
        <f t="shared" si="3"/>
        <v>8.352481845161E-2</v>
      </c>
      <c r="M68" s="32">
        <f t="shared" si="4"/>
        <v>4.5286091806326867E-2</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si="3"/>
        <v/>
      </c>
      <c r="M95" s="32" t="str">
        <f t="shared" si="4"/>
        <v/>
      </c>
    </row>
    <row r="96" spans="1:13" x14ac:dyDescent="0.25">
      <c r="A96" s="22"/>
      <c r="B96" s="12"/>
      <c r="C96" s="22"/>
      <c r="D96" s="22"/>
      <c r="E96" s="22"/>
      <c r="F96" s="22"/>
      <c r="H96" s="48"/>
      <c r="I96" s="48"/>
      <c r="J96" s="48"/>
      <c r="L96" s="32" t="str">
        <f t="shared" si="3"/>
        <v/>
      </c>
      <c r="M96" s="32" t="str">
        <f t="shared" si="4"/>
        <v/>
      </c>
    </row>
    <row r="97" spans="1:13" x14ac:dyDescent="0.25">
      <c r="A97" s="22"/>
      <c r="B97" s="12"/>
      <c r="C97" s="22"/>
      <c r="D97" s="22"/>
      <c r="E97" s="22"/>
      <c r="F97" s="22"/>
      <c r="H97" s="48"/>
      <c r="I97" s="48"/>
      <c r="J97" s="48"/>
      <c r="L97" s="32" t="str">
        <f t="shared" si="3"/>
        <v/>
      </c>
      <c r="M97" s="32" t="str">
        <f t="shared" si="4"/>
        <v/>
      </c>
    </row>
    <row r="98" spans="1:13" x14ac:dyDescent="0.25">
      <c r="A98" s="22"/>
      <c r="B98" s="12"/>
      <c r="C98" s="22"/>
      <c r="D98" s="22"/>
      <c r="E98" s="22"/>
      <c r="F98" s="22"/>
      <c r="H98" s="48"/>
      <c r="I98" s="48"/>
      <c r="J98" s="48"/>
      <c r="L98" s="32" t="str">
        <f t="shared" si="3"/>
        <v/>
      </c>
      <c r="M98" s="32" t="str">
        <f t="shared" si="4"/>
        <v/>
      </c>
    </row>
    <row r="99" spans="1:13" x14ac:dyDescent="0.25">
      <c r="A99" s="22"/>
      <c r="B99" s="12"/>
      <c r="C99" s="22"/>
      <c r="D99" s="22"/>
      <c r="E99" s="22"/>
      <c r="F99" s="22"/>
      <c r="H99" s="48"/>
      <c r="I99" s="48"/>
      <c r="J99" s="48"/>
      <c r="L99" s="32" t="str">
        <f t="shared" si="3"/>
        <v/>
      </c>
      <c r="M99" s="32" t="str">
        <f t="shared" si="4"/>
        <v/>
      </c>
    </row>
    <row r="100" spans="1:13" x14ac:dyDescent="0.25">
      <c r="A100" s="22"/>
      <c r="B100" s="12"/>
      <c r="C100" s="22"/>
      <c r="D100" s="22"/>
      <c r="E100" s="22"/>
      <c r="F100" s="22"/>
      <c r="H100" s="48"/>
      <c r="I100" s="48"/>
      <c r="J100" s="48"/>
      <c r="L100" s="32" t="str">
        <f t="shared" si="3"/>
        <v/>
      </c>
      <c r="M100" s="32" t="str">
        <f t="shared" si="4"/>
        <v/>
      </c>
    </row>
    <row r="101" spans="1:13" x14ac:dyDescent="0.25">
      <c r="A101" s="22"/>
      <c r="B101" s="12"/>
      <c r="C101" s="22"/>
      <c r="D101" s="22"/>
      <c r="E101" s="22"/>
      <c r="F101" s="22"/>
      <c r="H101" s="48"/>
      <c r="I101" s="48"/>
      <c r="J101" s="48"/>
      <c r="L101" s="32" t="str">
        <f t="shared" si="3"/>
        <v/>
      </c>
      <c r="M101" s="32" t="str">
        <f t="shared" si="4"/>
        <v/>
      </c>
    </row>
    <row r="102" spans="1:13" x14ac:dyDescent="0.25">
      <c r="A102" s="22"/>
      <c r="B102" s="12"/>
      <c r="C102" s="22"/>
      <c r="D102" s="22"/>
      <c r="E102" s="22"/>
      <c r="F102" s="22"/>
      <c r="H102" s="48"/>
      <c r="I102" s="48"/>
      <c r="J102" s="48"/>
      <c r="L102" s="32" t="str">
        <f t="shared" si="3"/>
        <v/>
      </c>
      <c r="M102" s="32" t="str">
        <f t="shared" si="4"/>
        <v/>
      </c>
    </row>
    <row r="103" spans="1:13" x14ac:dyDescent="0.25">
      <c r="A103" s="22"/>
      <c r="B103" s="12"/>
      <c r="C103" s="22"/>
      <c r="D103" s="22"/>
      <c r="E103" s="22"/>
      <c r="F103" s="22"/>
      <c r="H103" s="48"/>
      <c r="I103" s="48"/>
      <c r="J103" s="48"/>
      <c r="L103" s="32" t="str">
        <f t="shared" si="3"/>
        <v/>
      </c>
      <c r="M103" s="32" t="str">
        <f t="shared" si="4"/>
        <v/>
      </c>
    </row>
    <row r="104" spans="1:13" x14ac:dyDescent="0.25">
      <c r="A104" s="22"/>
      <c r="B104" s="12"/>
      <c r="C104" s="22"/>
      <c r="D104" s="22"/>
      <c r="E104" s="22"/>
      <c r="F104" s="22"/>
      <c r="H104" s="48"/>
      <c r="I104" s="48"/>
      <c r="J104" s="48"/>
      <c r="L104" s="32" t="str">
        <f t="shared" si="3"/>
        <v/>
      </c>
      <c r="M104" s="32" t="str">
        <f t="shared" si="4"/>
        <v/>
      </c>
    </row>
    <row r="105" spans="1:13" x14ac:dyDescent="0.25">
      <c r="A105" s="22"/>
      <c r="B105" s="12"/>
      <c r="C105" s="22"/>
      <c r="D105" s="22"/>
      <c r="E105" s="22"/>
      <c r="F105" s="22"/>
      <c r="H105" s="48"/>
      <c r="I105" s="48"/>
      <c r="J105" s="48"/>
      <c r="L105" s="32" t="str">
        <f t="shared" ref="L105:L168" si="9">IF(I105="", "", I105 +J105/2)</f>
        <v/>
      </c>
      <c r="M105" s="32" t="str">
        <f t="shared" ref="M105:M168" si="10">IF(J105="", "", SQRT(3)/2*J105)</f>
        <v/>
      </c>
    </row>
    <row r="106" spans="1:13" x14ac:dyDescent="0.25">
      <c r="A106" s="22"/>
      <c r="B106" s="12"/>
      <c r="C106" s="22"/>
      <c r="D106" s="22"/>
      <c r="E106" s="22"/>
      <c r="F106" s="22"/>
      <c r="H106" s="48"/>
      <c r="I106" s="48"/>
      <c r="J106" s="48"/>
      <c r="L106" s="32" t="str">
        <f t="shared" si="9"/>
        <v/>
      </c>
      <c r="M106" s="32" t="str">
        <f t="shared" si="10"/>
        <v/>
      </c>
    </row>
    <row r="107" spans="1:13" x14ac:dyDescent="0.25">
      <c r="A107" s="22"/>
      <c r="B107" s="12"/>
      <c r="C107" s="22"/>
      <c r="D107" s="22"/>
      <c r="E107" s="22"/>
      <c r="F107" s="22"/>
      <c r="H107" s="48"/>
      <c r="I107" s="48"/>
      <c r="J107" s="48"/>
      <c r="L107" s="32" t="str">
        <f t="shared" si="9"/>
        <v/>
      </c>
      <c r="M107" s="32" t="str">
        <f t="shared" si="10"/>
        <v/>
      </c>
    </row>
    <row r="108" spans="1:13" x14ac:dyDescent="0.25">
      <c r="A108" s="22"/>
      <c r="B108" s="12"/>
      <c r="C108" s="22"/>
      <c r="D108" s="22"/>
      <c r="E108" s="22"/>
      <c r="F108" s="22"/>
      <c r="H108" s="48"/>
      <c r="I108" s="48"/>
      <c r="J108" s="48"/>
      <c r="L108" s="32" t="str">
        <f t="shared" si="9"/>
        <v/>
      </c>
      <c r="M108" s="32" t="str">
        <f t="shared" si="10"/>
        <v/>
      </c>
    </row>
    <row r="109" spans="1:13" x14ac:dyDescent="0.25">
      <c r="A109" s="22"/>
      <c r="B109" s="12"/>
      <c r="C109" s="22"/>
      <c r="D109" s="22"/>
      <c r="E109" s="22"/>
      <c r="F109" s="22"/>
      <c r="H109" s="48"/>
      <c r="I109" s="48"/>
      <c r="J109" s="48"/>
      <c r="L109" s="32" t="str">
        <f t="shared" si="9"/>
        <v/>
      </c>
      <c r="M109" s="32" t="str">
        <f t="shared" si="10"/>
        <v/>
      </c>
    </row>
    <row r="110" spans="1:13" x14ac:dyDescent="0.25">
      <c r="A110" s="22"/>
      <c r="B110" s="12"/>
      <c r="C110" s="22"/>
      <c r="D110" s="22"/>
      <c r="E110" s="22"/>
      <c r="F110" s="22"/>
      <c r="H110" s="48"/>
      <c r="I110" s="48"/>
      <c r="J110" s="48"/>
      <c r="L110" s="32" t="str">
        <f t="shared" si="9"/>
        <v/>
      </c>
      <c r="M110" s="32" t="str">
        <f t="shared" si="10"/>
        <v/>
      </c>
    </row>
    <row r="111" spans="1:13" x14ac:dyDescent="0.25">
      <c r="A111" s="22"/>
      <c r="B111" s="12"/>
      <c r="C111" s="22"/>
      <c r="D111" s="22"/>
      <c r="E111" s="22"/>
      <c r="F111" s="22"/>
      <c r="H111" s="48"/>
      <c r="I111" s="48"/>
      <c r="J111" s="48"/>
      <c r="L111" s="32" t="str">
        <f t="shared" si="9"/>
        <v/>
      </c>
      <c r="M111" s="32" t="str">
        <f t="shared" si="10"/>
        <v/>
      </c>
    </row>
    <row r="112" spans="1:13" x14ac:dyDescent="0.25">
      <c r="A112" s="22"/>
      <c r="B112" s="12"/>
      <c r="C112" s="22"/>
      <c r="D112" s="22"/>
      <c r="E112" s="22"/>
      <c r="F112" s="22"/>
      <c r="H112" s="48"/>
      <c r="I112" s="48"/>
      <c r="J112" s="48"/>
      <c r="L112" s="32" t="str">
        <f t="shared" si="9"/>
        <v/>
      </c>
      <c r="M112" s="32" t="str">
        <f t="shared" si="10"/>
        <v/>
      </c>
    </row>
    <row r="113" spans="1:13" x14ac:dyDescent="0.25">
      <c r="A113" s="22"/>
      <c r="B113" s="12"/>
      <c r="C113" s="22"/>
      <c r="D113" s="22"/>
      <c r="E113" s="22"/>
      <c r="F113" s="22"/>
      <c r="H113" s="48"/>
      <c r="I113" s="48"/>
      <c r="J113" s="48"/>
      <c r="L113" s="32" t="str">
        <f t="shared" si="9"/>
        <v/>
      </c>
      <c r="M113" s="32" t="str">
        <f t="shared" si="10"/>
        <v/>
      </c>
    </row>
    <row r="114" spans="1:13" x14ac:dyDescent="0.25">
      <c r="A114" s="22"/>
      <c r="B114" s="12"/>
      <c r="C114" s="22"/>
      <c r="D114" s="22"/>
      <c r="E114" s="22"/>
      <c r="F114" s="22"/>
      <c r="H114" s="48"/>
      <c r="I114" s="48"/>
      <c r="J114" s="48"/>
      <c r="L114" s="32" t="str">
        <f t="shared" si="9"/>
        <v/>
      </c>
      <c r="M114" s="32" t="str">
        <f t="shared" si="10"/>
        <v/>
      </c>
    </row>
    <row r="115" spans="1:13" x14ac:dyDescent="0.25">
      <c r="A115" s="22"/>
      <c r="B115" s="12"/>
      <c r="C115" s="22"/>
      <c r="D115" s="22"/>
      <c r="E115" s="22"/>
      <c r="F115" s="22"/>
      <c r="H115" s="48"/>
      <c r="I115" s="48"/>
      <c r="J115" s="48"/>
      <c r="L115" s="32" t="str">
        <f t="shared" si="9"/>
        <v/>
      </c>
      <c r="M115" s="32" t="str">
        <f t="shared" si="10"/>
        <v/>
      </c>
    </row>
    <row r="116" spans="1:13" x14ac:dyDescent="0.25">
      <c r="A116" s="22"/>
      <c r="B116" s="12"/>
      <c r="C116" s="22"/>
      <c r="D116" s="22"/>
      <c r="E116" s="22"/>
      <c r="F116" s="22"/>
      <c r="H116" s="48"/>
      <c r="I116" s="48"/>
      <c r="J116" s="48"/>
      <c r="L116" s="32" t="str">
        <f t="shared" si="9"/>
        <v/>
      </c>
      <c r="M116" s="32" t="str">
        <f t="shared" si="10"/>
        <v/>
      </c>
    </row>
    <row r="117" spans="1:13" x14ac:dyDescent="0.25">
      <c r="A117" s="22"/>
      <c r="B117" s="12"/>
      <c r="C117" s="22"/>
      <c r="D117" s="22"/>
      <c r="E117" s="22"/>
      <c r="F117" s="22"/>
      <c r="H117" s="48"/>
      <c r="I117" s="48"/>
      <c r="J117" s="48"/>
      <c r="L117" s="32" t="str">
        <f t="shared" si="9"/>
        <v/>
      </c>
      <c r="M117" s="32" t="str">
        <f t="shared" si="10"/>
        <v/>
      </c>
    </row>
    <row r="118" spans="1:13" x14ac:dyDescent="0.25">
      <c r="A118" s="22"/>
      <c r="B118" s="12"/>
      <c r="C118" s="22"/>
      <c r="D118" s="22"/>
      <c r="E118" s="22"/>
      <c r="F118" s="22"/>
      <c r="H118" s="48"/>
      <c r="I118" s="48"/>
      <c r="J118" s="48"/>
      <c r="L118" s="32" t="str">
        <f t="shared" si="9"/>
        <v/>
      </c>
      <c r="M118" s="32" t="str">
        <f t="shared" si="10"/>
        <v/>
      </c>
    </row>
    <row r="119" spans="1:13" x14ac:dyDescent="0.25">
      <c r="A119" s="22"/>
      <c r="B119" s="12"/>
      <c r="C119" s="22"/>
      <c r="D119" s="22"/>
      <c r="E119" s="22"/>
      <c r="F119" s="22"/>
      <c r="H119" s="48"/>
      <c r="I119" s="48"/>
      <c r="J119" s="48"/>
      <c r="L119" s="32" t="str">
        <f t="shared" si="9"/>
        <v/>
      </c>
      <c r="M119" s="32" t="str">
        <f t="shared" si="10"/>
        <v/>
      </c>
    </row>
    <row r="120" spans="1:13" x14ac:dyDescent="0.25">
      <c r="A120" s="22"/>
      <c r="B120" s="12"/>
      <c r="C120" s="22"/>
      <c r="D120" s="22"/>
      <c r="E120" s="22"/>
      <c r="F120" s="22"/>
      <c r="H120" s="48"/>
      <c r="I120" s="48"/>
      <c r="J120" s="48"/>
      <c r="L120" s="32" t="str">
        <f t="shared" si="9"/>
        <v/>
      </c>
      <c r="M120" s="32" t="str">
        <f t="shared" si="10"/>
        <v/>
      </c>
    </row>
    <row r="121" spans="1:13" x14ac:dyDescent="0.25">
      <c r="A121" s="22"/>
      <c r="B121" s="12"/>
      <c r="C121" s="22"/>
      <c r="D121" s="22"/>
      <c r="E121" s="22"/>
      <c r="F121" s="22"/>
      <c r="H121" s="48"/>
      <c r="I121" s="48"/>
      <c r="J121" s="48"/>
      <c r="L121" s="32" t="str">
        <f t="shared" si="9"/>
        <v/>
      </c>
      <c r="M121" s="32" t="str">
        <f t="shared" si="10"/>
        <v/>
      </c>
    </row>
    <row r="122" spans="1:13" x14ac:dyDescent="0.25">
      <c r="L122" s="32" t="str">
        <f t="shared" si="9"/>
        <v/>
      </c>
      <c r="M122" s="32" t="str">
        <f t="shared" si="10"/>
        <v/>
      </c>
    </row>
    <row r="123" spans="1:13" x14ac:dyDescent="0.25">
      <c r="L123" s="32" t="str">
        <f t="shared" si="9"/>
        <v/>
      </c>
      <c r="M123" s="32" t="str">
        <f t="shared" si="10"/>
        <v/>
      </c>
    </row>
    <row r="124" spans="1:13" x14ac:dyDescent="0.25">
      <c r="L124" s="32" t="str">
        <f t="shared" si="9"/>
        <v/>
      </c>
      <c r="M124" s="32" t="str">
        <f t="shared" si="10"/>
        <v/>
      </c>
    </row>
    <row r="125" spans="1:13" x14ac:dyDescent="0.25">
      <c r="L125" s="32" t="str">
        <f t="shared" si="9"/>
        <v/>
      </c>
      <c r="M125" s="32" t="str">
        <f t="shared" si="10"/>
        <v/>
      </c>
    </row>
    <row r="126" spans="1:13" x14ac:dyDescent="0.25">
      <c r="L126" s="32" t="str">
        <f t="shared" si="9"/>
        <v/>
      </c>
      <c r="M126" s="32" t="str">
        <f t="shared" si="10"/>
        <v/>
      </c>
    </row>
    <row r="127" spans="1:13" x14ac:dyDescent="0.25">
      <c r="L127" s="32" t="str">
        <f t="shared" si="9"/>
        <v/>
      </c>
      <c r="M127" s="32" t="str">
        <f t="shared" si="10"/>
        <v/>
      </c>
    </row>
    <row r="128" spans="1:13" x14ac:dyDescent="0.25">
      <c r="L128" s="32" t="str">
        <f t="shared" si="9"/>
        <v/>
      </c>
      <c r="M128" s="32" t="str">
        <f t="shared" si="10"/>
        <v/>
      </c>
    </row>
    <row r="129" spans="12:13" x14ac:dyDescent="0.25">
      <c r="L129" s="32" t="str">
        <f t="shared" si="9"/>
        <v/>
      </c>
      <c r="M129" s="32" t="str">
        <f t="shared" si="10"/>
        <v/>
      </c>
    </row>
    <row r="130" spans="12:13" x14ac:dyDescent="0.25">
      <c r="L130" s="32" t="str">
        <f t="shared" si="9"/>
        <v/>
      </c>
      <c r="M130" s="32" t="str">
        <f t="shared" si="10"/>
        <v/>
      </c>
    </row>
    <row r="131" spans="12:13" x14ac:dyDescent="0.25">
      <c r="L131" s="32" t="str">
        <f t="shared" si="9"/>
        <v/>
      </c>
      <c r="M131" s="32" t="str">
        <f t="shared" si="10"/>
        <v/>
      </c>
    </row>
    <row r="132" spans="12:13" x14ac:dyDescent="0.25">
      <c r="L132" s="32" t="str">
        <f t="shared" si="9"/>
        <v/>
      </c>
      <c r="M132" s="32" t="str">
        <f t="shared" si="10"/>
        <v/>
      </c>
    </row>
    <row r="133" spans="12:13" x14ac:dyDescent="0.25">
      <c r="L133" s="32" t="str">
        <f t="shared" si="9"/>
        <v/>
      </c>
      <c r="M133" s="32" t="str">
        <f t="shared" si="10"/>
        <v/>
      </c>
    </row>
    <row r="134" spans="12:13" x14ac:dyDescent="0.25">
      <c r="L134" s="32" t="str">
        <f t="shared" si="9"/>
        <v/>
      </c>
      <c r="M134" s="32" t="str">
        <f t="shared" si="10"/>
        <v/>
      </c>
    </row>
    <row r="135" spans="12:13" x14ac:dyDescent="0.25">
      <c r="L135" s="32" t="str">
        <f t="shared" si="9"/>
        <v/>
      </c>
      <c r="M135" s="32" t="str">
        <f t="shared" si="10"/>
        <v/>
      </c>
    </row>
    <row r="136" spans="12:13" x14ac:dyDescent="0.25">
      <c r="L136" s="32" t="str">
        <f t="shared" si="9"/>
        <v/>
      </c>
      <c r="M136" s="32" t="str">
        <f t="shared" si="10"/>
        <v/>
      </c>
    </row>
    <row r="137" spans="12:13" x14ac:dyDescent="0.25">
      <c r="L137" s="32" t="str">
        <f t="shared" si="9"/>
        <v/>
      </c>
      <c r="M137" s="32" t="str">
        <f t="shared" si="10"/>
        <v/>
      </c>
    </row>
    <row r="138" spans="12:13" x14ac:dyDescent="0.25">
      <c r="L138" s="32" t="str">
        <f t="shared" si="9"/>
        <v/>
      </c>
      <c r="M138" s="32" t="str">
        <f t="shared" si="10"/>
        <v/>
      </c>
    </row>
    <row r="139" spans="12:13" x14ac:dyDescent="0.25">
      <c r="L139" s="32" t="str">
        <f t="shared" si="9"/>
        <v/>
      </c>
      <c r="M139" s="32" t="str">
        <f t="shared" si="10"/>
        <v/>
      </c>
    </row>
    <row r="140" spans="12:13" x14ac:dyDescent="0.25">
      <c r="L140" s="32" t="str">
        <f t="shared" si="9"/>
        <v/>
      </c>
      <c r="M140" s="32" t="str">
        <f t="shared" si="10"/>
        <v/>
      </c>
    </row>
    <row r="141" spans="12:13" x14ac:dyDescent="0.25">
      <c r="L141" s="32" t="str">
        <f t="shared" si="9"/>
        <v/>
      </c>
      <c r="M141" s="32" t="str">
        <f t="shared" si="10"/>
        <v/>
      </c>
    </row>
    <row r="142" spans="12:13" x14ac:dyDescent="0.25">
      <c r="L142" s="32" t="str">
        <f t="shared" si="9"/>
        <v/>
      </c>
      <c r="M142" s="32" t="str">
        <f t="shared" si="10"/>
        <v/>
      </c>
    </row>
    <row r="143" spans="12:13" x14ac:dyDescent="0.25">
      <c r="L143" s="32" t="str">
        <f t="shared" si="9"/>
        <v/>
      </c>
      <c r="M143" s="32" t="str">
        <f t="shared" si="10"/>
        <v/>
      </c>
    </row>
    <row r="144" spans="12:13" x14ac:dyDescent="0.25">
      <c r="L144" s="32" t="str">
        <f t="shared" si="9"/>
        <v/>
      </c>
      <c r="M144" s="32" t="str">
        <f t="shared" si="10"/>
        <v/>
      </c>
    </row>
    <row r="145" spans="12:13" x14ac:dyDescent="0.25">
      <c r="L145" s="32" t="str">
        <f t="shared" si="9"/>
        <v/>
      </c>
      <c r="M145" s="32" t="str">
        <f t="shared" si="10"/>
        <v/>
      </c>
    </row>
    <row r="146" spans="12:13" x14ac:dyDescent="0.25">
      <c r="L146" s="32" t="str">
        <f t="shared" si="9"/>
        <v/>
      </c>
      <c r="M146" s="32" t="str">
        <f t="shared" si="10"/>
        <v/>
      </c>
    </row>
    <row r="147" spans="12:13" x14ac:dyDescent="0.25">
      <c r="L147" s="32" t="str">
        <f t="shared" si="9"/>
        <v/>
      </c>
      <c r="M147" s="32" t="str">
        <f t="shared" si="10"/>
        <v/>
      </c>
    </row>
    <row r="148" spans="12:13" x14ac:dyDescent="0.25">
      <c r="L148" s="32" t="str">
        <f t="shared" si="9"/>
        <v/>
      </c>
      <c r="M148" s="32" t="str">
        <f t="shared" si="10"/>
        <v/>
      </c>
    </row>
    <row r="149" spans="12:13" x14ac:dyDescent="0.25">
      <c r="L149" s="32" t="str">
        <f t="shared" si="9"/>
        <v/>
      </c>
      <c r="M149" s="32" t="str">
        <f t="shared" si="10"/>
        <v/>
      </c>
    </row>
    <row r="150" spans="12:13" x14ac:dyDescent="0.25">
      <c r="L150" s="32" t="str">
        <f t="shared" si="9"/>
        <v/>
      </c>
      <c r="M150" s="32" t="str">
        <f t="shared" si="10"/>
        <v/>
      </c>
    </row>
    <row r="151" spans="12:13" x14ac:dyDescent="0.25">
      <c r="L151" s="32" t="str">
        <f t="shared" si="9"/>
        <v/>
      </c>
      <c r="M151" s="32" t="str">
        <f t="shared" si="10"/>
        <v/>
      </c>
    </row>
    <row r="152" spans="12:13" x14ac:dyDescent="0.25">
      <c r="L152" s="32" t="str">
        <f t="shared" si="9"/>
        <v/>
      </c>
      <c r="M152" s="32" t="str">
        <f t="shared" si="10"/>
        <v/>
      </c>
    </row>
    <row r="153" spans="12:13" x14ac:dyDescent="0.25">
      <c r="L153" s="32" t="str">
        <f t="shared" si="9"/>
        <v/>
      </c>
      <c r="M153" s="32" t="str">
        <f t="shared" si="10"/>
        <v/>
      </c>
    </row>
    <row r="154" spans="12:13" x14ac:dyDescent="0.25">
      <c r="L154" s="32" t="str">
        <f t="shared" si="9"/>
        <v/>
      </c>
      <c r="M154" s="32" t="str">
        <f t="shared" si="10"/>
        <v/>
      </c>
    </row>
    <row r="155" spans="12:13" x14ac:dyDescent="0.25">
      <c r="L155" s="32" t="str">
        <f t="shared" si="9"/>
        <v/>
      </c>
      <c r="M155" s="32" t="str">
        <f t="shared" si="10"/>
        <v/>
      </c>
    </row>
    <row r="156" spans="12:13" x14ac:dyDescent="0.25">
      <c r="L156" s="32" t="str">
        <f t="shared" si="9"/>
        <v/>
      </c>
      <c r="M156" s="32" t="str">
        <f t="shared" si="10"/>
        <v/>
      </c>
    </row>
    <row r="157" spans="12:13" x14ac:dyDescent="0.25">
      <c r="L157" s="32" t="str">
        <f t="shared" si="9"/>
        <v/>
      </c>
      <c r="M157" s="32" t="str">
        <f t="shared" si="10"/>
        <v/>
      </c>
    </row>
    <row r="158" spans="12:13" x14ac:dyDescent="0.25">
      <c r="L158" s="32" t="str">
        <f t="shared" si="9"/>
        <v/>
      </c>
      <c r="M158" s="32" t="str">
        <f t="shared" si="10"/>
        <v/>
      </c>
    </row>
    <row r="159" spans="12:13" x14ac:dyDescent="0.25">
      <c r="L159" s="32" t="str">
        <f t="shared" si="9"/>
        <v/>
      </c>
      <c r="M159" s="32" t="str">
        <f t="shared" si="10"/>
        <v/>
      </c>
    </row>
    <row r="160" spans="12:13" x14ac:dyDescent="0.25">
      <c r="L160" s="32" t="str">
        <f t="shared" si="9"/>
        <v/>
      </c>
      <c r="M160" s="32" t="str">
        <f t="shared" si="10"/>
        <v/>
      </c>
    </row>
    <row r="161" spans="12:13" x14ac:dyDescent="0.25">
      <c r="L161" s="32" t="str">
        <f t="shared" si="9"/>
        <v/>
      </c>
      <c r="M161" s="32" t="str">
        <f t="shared" si="10"/>
        <v/>
      </c>
    </row>
    <row r="162" spans="12:13" x14ac:dyDescent="0.25">
      <c r="L162" s="32" t="str">
        <f t="shared" si="9"/>
        <v/>
      </c>
      <c r="M162" s="32" t="str">
        <f t="shared" si="10"/>
        <v/>
      </c>
    </row>
    <row r="163" spans="12:13" x14ac:dyDescent="0.25">
      <c r="L163" s="32" t="str">
        <f t="shared" si="9"/>
        <v/>
      </c>
      <c r="M163" s="32" t="str">
        <f t="shared" si="10"/>
        <v/>
      </c>
    </row>
    <row r="164" spans="12:13" x14ac:dyDescent="0.25">
      <c r="L164" s="32" t="str">
        <f t="shared" si="9"/>
        <v/>
      </c>
      <c r="M164" s="32" t="str">
        <f t="shared" si="10"/>
        <v/>
      </c>
    </row>
    <row r="165" spans="12:13" x14ac:dyDescent="0.25">
      <c r="L165" s="32" t="str">
        <f t="shared" si="9"/>
        <v/>
      </c>
      <c r="M165" s="32" t="str">
        <f t="shared" si="10"/>
        <v/>
      </c>
    </row>
    <row r="166" spans="12:13" x14ac:dyDescent="0.25">
      <c r="L166" s="32" t="str">
        <f t="shared" si="9"/>
        <v/>
      </c>
      <c r="M166" s="32" t="str">
        <f t="shared" si="10"/>
        <v/>
      </c>
    </row>
    <row r="167" spans="12:13" x14ac:dyDescent="0.25">
      <c r="L167" s="32" t="str">
        <f t="shared" si="9"/>
        <v/>
      </c>
      <c r="M167" s="32" t="str">
        <f t="shared" si="10"/>
        <v/>
      </c>
    </row>
    <row r="168" spans="12:13" x14ac:dyDescent="0.25">
      <c r="L168" s="32" t="str">
        <f t="shared" si="9"/>
        <v/>
      </c>
      <c r="M168" s="32" t="str">
        <f t="shared" si="10"/>
        <v/>
      </c>
    </row>
    <row r="169" spans="12:13" x14ac:dyDescent="0.25">
      <c r="L169" s="32" t="str">
        <f t="shared" ref="L169:L232" si="11">IF(I169="", "", I169 +J169/2)</f>
        <v/>
      </c>
      <c r="M169" s="32" t="str">
        <f t="shared" ref="M169:M232" si="12">IF(J169="", "", SQRT(3)/2*J169)</f>
        <v/>
      </c>
    </row>
    <row r="170" spans="12:13" x14ac:dyDescent="0.25">
      <c r="L170" s="32" t="str">
        <f t="shared" si="11"/>
        <v/>
      </c>
      <c r="M170" s="32" t="str">
        <f t="shared" si="12"/>
        <v/>
      </c>
    </row>
    <row r="171" spans="12:13" x14ac:dyDescent="0.25">
      <c r="L171" s="32" t="str">
        <f t="shared" si="11"/>
        <v/>
      </c>
      <c r="M171" s="32" t="str">
        <f t="shared" si="12"/>
        <v/>
      </c>
    </row>
    <row r="172" spans="12:13" x14ac:dyDescent="0.25">
      <c r="L172" s="32" t="str">
        <f t="shared" si="11"/>
        <v/>
      </c>
      <c r="M172" s="32" t="str">
        <f t="shared" si="12"/>
        <v/>
      </c>
    </row>
    <row r="173" spans="12:13" x14ac:dyDescent="0.25">
      <c r="L173" s="32" t="str">
        <f t="shared" si="11"/>
        <v/>
      </c>
      <c r="M173" s="32" t="str">
        <f t="shared" si="12"/>
        <v/>
      </c>
    </row>
    <row r="174" spans="12:13" x14ac:dyDescent="0.25">
      <c r="L174" s="32" t="str">
        <f t="shared" si="11"/>
        <v/>
      </c>
      <c r="M174" s="32" t="str">
        <f t="shared" si="12"/>
        <v/>
      </c>
    </row>
    <row r="175" spans="12:13" x14ac:dyDescent="0.25">
      <c r="L175" s="32" t="str">
        <f t="shared" si="11"/>
        <v/>
      </c>
      <c r="M175" s="32" t="str">
        <f t="shared" si="12"/>
        <v/>
      </c>
    </row>
    <row r="176" spans="12:13" x14ac:dyDescent="0.25">
      <c r="L176" s="32" t="str">
        <f t="shared" si="11"/>
        <v/>
      </c>
      <c r="M176" s="32" t="str">
        <f t="shared" si="12"/>
        <v/>
      </c>
    </row>
    <row r="177" spans="12:13" x14ac:dyDescent="0.25">
      <c r="L177" s="32" t="str">
        <f t="shared" si="11"/>
        <v/>
      </c>
      <c r="M177" s="32" t="str">
        <f t="shared" si="12"/>
        <v/>
      </c>
    </row>
    <row r="178" spans="12:13" x14ac:dyDescent="0.25">
      <c r="L178" s="32" t="str">
        <f t="shared" si="11"/>
        <v/>
      </c>
      <c r="M178" s="32" t="str">
        <f t="shared" si="12"/>
        <v/>
      </c>
    </row>
    <row r="179" spans="12:13" x14ac:dyDescent="0.25">
      <c r="L179" s="32" t="str">
        <f t="shared" si="11"/>
        <v/>
      </c>
      <c r="M179" s="32" t="str">
        <f t="shared" si="12"/>
        <v/>
      </c>
    </row>
    <row r="180" spans="12:13" x14ac:dyDescent="0.25">
      <c r="L180" s="32" t="str">
        <f t="shared" si="11"/>
        <v/>
      </c>
      <c r="M180" s="32" t="str">
        <f t="shared" si="12"/>
        <v/>
      </c>
    </row>
    <row r="181" spans="12:13" x14ac:dyDescent="0.25">
      <c r="L181" s="32" t="str">
        <f t="shared" si="11"/>
        <v/>
      </c>
      <c r="M181" s="32" t="str">
        <f t="shared" si="12"/>
        <v/>
      </c>
    </row>
    <row r="182" spans="12:13" x14ac:dyDescent="0.25">
      <c r="L182" s="32" t="str">
        <f t="shared" si="11"/>
        <v/>
      </c>
      <c r="M182" s="32" t="str">
        <f t="shared" si="12"/>
        <v/>
      </c>
    </row>
    <row r="183" spans="12:13" x14ac:dyDescent="0.25">
      <c r="L183" s="32" t="str">
        <f t="shared" si="11"/>
        <v/>
      </c>
      <c r="M183" s="32" t="str">
        <f t="shared" si="12"/>
        <v/>
      </c>
    </row>
    <row r="184" spans="12:13" x14ac:dyDescent="0.25">
      <c r="L184" s="32" t="str">
        <f t="shared" si="11"/>
        <v/>
      </c>
      <c r="M184" s="32" t="str">
        <f t="shared" si="12"/>
        <v/>
      </c>
    </row>
    <row r="185" spans="12:13" x14ac:dyDescent="0.25">
      <c r="L185" s="32" t="str">
        <f t="shared" si="11"/>
        <v/>
      </c>
      <c r="M185" s="32" t="str">
        <f t="shared" si="12"/>
        <v/>
      </c>
    </row>
    <row r="186" spans="12:13" x14ac:dyDescent="0.25">
      <c r="L186" s="32" t="str">
        <f t="shared" si="11"/>
        <v/>
      </c>
      <c r="M186" s="32" t="str">
        <f t="shared" si="12"/>
        <v/>
      </c>
    </row>
    <row r="187" spans="12:13" x14ac:dyDescent="0.25">
      <c r="L187" s="32" t="str">
        <f t="shared" si="11"/>
        <v/>
      </c>
      <c r="M187" s="32" t="str">
        <f t="shared" si="12"/>
        <v/>
      </c>
    </row>
    <row r="188" spans="12:13" x14ac:dyDescent="0.25">
      <c r="L188" s="32" t="str">
        <f t="shared" si="11"/>
        <v/>
      </c>
      <c r="M188" s="32" t="str">
        <f t="shared" si="12"/>
        <v/>
      </c>
    </row>
    <row r="189" spans="12:13" x14ac:dyDescent="0.25">
      <c r="L189" s="32" t="str">
        <f t="shared" si="11"/>
        <v/>
      </c>
      <c r="M189" s="32" t="str">
        <f t="shared" si="12"/>
        <v/>
      </c>
    </row>
    <row r="190" spans="12:13" x14ac:dyDescent="0.25">
      <c r="L190" s="32" t="str">
        <f t="shared" si="11"/>
        <v/>
      </c>
      <c r="M190" s="32" t="str">
        <f t="shared" si="12"/>
        <v/>
      </c>
    </row>
    <row r="191" spans="12:13" x14ac:dyDescent="0.25">
      <c r="L191" s="32" t="str">
        <f t="shared" si="11"/>
        <v/>
      </c>
      <c r="M191" s="32" t="str">
        <f t="shared" si="12"/>
        <v/>
      </c>
    </row>
    <row r="192" spans="12:13" x14ac:dyDescent="0.25">
      <c r="L192" s="32" t="str">
        <f t="shared" si="11"/>
        <v/>
      </c>
      <c r="M192" s="32" t="str">
        <f t="shared" si="12"/>
        <v/>
      </c>
    </row>
    <row r="193" spans="12:13" x14ac:dyDescent="0.25">
      <c r="L193" s="32" t="str">
        <f t="shared" si="11"/>
        <v/>
      </c>
      <c r="M193" s="32" t="str">
        <f t="shared" si="12"/>
        <v/>
      </c>
    </row>
    <row r="194" spans="12:13" x14ac:dyDescent="0.25">
      <c r="L194" s="32" t="str">
        <f t="shared" si="11"/>
        <v/>
      </c>
      <c r="M194" s="32" t="str">
        <f t="shared" si="12"/>
        <v/>
      </c>
    </row>
    <row r="195" spans="12:13" x14ac:dyDescent="0.25">
      <c r="L195" s="32" t="str">
        <f t="shared" si="11"/>
        <v/>
      </c>
      <c r="M195" s="32" t="str">
        <f t="shared" si="12"/>
        <v/>
      </c>
    </row>
    <row r="196" spans="12:13" x14ac:dyDescent="0.25">
      <c r="L196" s="32" t="str">
        <f t="shared" si="11"/>
        <v/>
      </c>
      <c r="M196" s="32" t="str">
        <f t="shared" si="12"/>
        <v/>
      </c>
    </row>
    <row r="197" spans="12:13" x14ac:dyDescent="0.25">
      <c r="L197" s="32" t="str">
        <f t="shared" si="11"/>
        <v/>
      </c>
      <c r="M197" s="32" t="str">
        <f t="shared" si="12"/>
        <v/>
      </c>
    </row>
    <row r="198" spans="12:13" x14ac:dyDescent="0.25">
      <c r="L198" s="32" t="str">
        <f t="shared" si="11"/>
        <v/>
      </c>
      <c r="M198" s="32" t="str">
        <f t="shared" si="12"/>
        <v/>
      </c>
    </row>
    <row r="199" spans="12:13" x14ac:dyDescent="0.25">
      <c r="L199" s="32" t="str">
        <f t="shared" si="11"/>
        <v/>
      </c>
      <c r="M199" s="32" t="str">
        <f t="shared" si="12"/>
        <v/>
      </c>
    </row>
    <row r="200" spans="12:13" x14ac:dyDescent="0.25">
      <c r="L200" s="32" t="str">
        <f t="shared" si="11"/>
        <v/>
      </c>
      <c r="M200" s="32" t="str">
        <f t="shared" si="12"/>
        <v/>
      </c>
    </row>
    <row r="201" spans="12:13" x14ac:dyDescent="0.25">
      <c r="L201" s="32" t="str">
        <f t="shared" si="11"/>
        <v/>
      </c>
      <c r="M201" s="32" t="str">
        <f t="shared" si="12"/>
        <v/>
      </c>
    </row>
    <row r="202" spans="12:13" x14ac:dyDescent="0.25">
      <c r="L202" s="32" t="str">
        <f t="shared" si="11"/>
        <v/>
      </c>
      <c r="M202" s="32" t="str">
        <f t="shared" si="12"/>
        <v/>
      </c>
    </row>
    <row r="203" spans="12:13" x14ac:dyDescent="0.25">
      <c r="L203" s="32" t="str">
        <f t="shared" si="11"/>
        <v/>
      </c>
      <c r="M203" s="32" t="str">
        <f t="shared" si="12"/>
        <v/>
      </c>
    </row>
    <row r="204" spans="12:13" x14ac:dyDescent="0.25">
      <c r="L204" s="32" t="str">
        <f t="shared" si="11"/>
        <v/>
      </c>
      <c r="M204" s="32" t="str">
        <f t="shared" si="12"/>
        <v/>
      </c>
    </row>
    <row r="205" spans="12:13" x14ac:dyDescent="0.25">
      <c r="L205" s="32" t="str">
        <f t="shared" si="11"/>
        <v/>
      </c>
      <c r="M205" s="32" t="str">
        <f t="shared" si="12"/>
        <v/>
      </c>
    </row>
    <row r="206" spans="12:13" x14ac:dyDescent="0.25">
      <c r="L206" s="32" t="str">
        <f t="shared" si="11"/>
        <v/>
      </c>
      <c r="M206" s="32" t="str">
        <f t="shared" si="12"/>
        <v/>
      </c>
    </row>
    <row r="207" spans="12:13" x14ac:dyDescent="0.25">
      <c r="L207" s="32" t="str">
        <f t="shared" si="11"/>
        <v/>
      </c>
      <c r="M207" s="32" t="str">
        <f t="shared" si="12"/>
        <v/>
      </c>
    </row>
    <row r="208" spans="12:13" x14ac:dyDescent="0.25">
      <c r="L208" s="32" t="str">
        <f t="shared" si="11"/>
        <v/>
      </c>
      <c r="M208" s="32" t="str">
        <f t="shared" si="12"/>
        <v/>
      </c>
    </row>
    <row r="209" spans="12:13" x14ac:dyDescent="0.25">
      <c r="L209" s="32" t="str">
        <f t="shared" si="11"/>
        <v/>
      </c>
      <c r="M209" s="32" t="str">
        <f t="shared" si="12"/>
        <v/>
      </c>
    </row>
    <row r="210" spans="12:13" x14ac:dyDescent="0.25">
      <c r="L210" s="32" t="str">
        <f t="shared" si="11"/>
        <v/>
      </c>
      <c r="M210" s="32" t="str">
        <f t="shared" si="12"/>
        <v/>
      </c>
    </row>
    <row r="211" spans="12:13" x14ac:dyDescent="0.25">
      <c r="L211" s="32" t="str">
        <f t="shared" si="11"/>
        <v/>
      </c>
      <c r="M211" s="32" t="str">
        <f t="shared" si="12"/>
        <v/>
      </c>
    </row>
    <row r="212" spans="12:13" x14ac:dyDescent="0.25">
      <c r="L212" s="32" t="str">
        <f t="shared" si="11"/>
        <v/>
      </c>
      <c r="M212" s="32" t="str">
        <f t="shared" si="12"/>
        <v/>
      </c>
    </row>
    <row r="213" spans="12:13" x14ac:dyDescent="0.25">
      <c r="L213" s="32" t="str">
        <f t="shared" si="11"/>
        <v/>
      </c>
      <c r="M213" s="32" t="str">
        <f t="shared" si="12"/>
        <v/>
      </c>
    </row>
    <row r="214" spans="12:13" x14ac:dyDescent="0.25">
      <c r="L214" s="32" t="str">
        <f t="shared" si="11"/>
        <v/>
      </c>
      <c r="M214" s="32" t="str">
        <f t="shared" si="12"/>
        <v/>
      </c>
    </row>
    <row r="215" spans="12:13" x14ac:dyDescent="0.25">
      <c r="L215" s="32" t="str">
        <f t="shared" si="11"/>
        <v/>
      </c>
      <c r="M215" s="32" t="str">
        <f t="shared" si="12"/>
        <v/>
      </c>
    </row>
    <row r="216" spans="12:13" x14ac:dyDescent="0.25">
      <c r="L216" s="32" t="str">
        <f t="shared" si="11"/>
        <v/>
      </c>
      <c r="M216" s="32" t="str">
        <f t="shared" si="12"/>
        <v/>
      </c>
    </row>
    <row r="217" spans="12:13" x14ac:dyDescent="0.25">
      <c r="L217" s="32" t="str">
        <f t="shared" si="11"/>
        <v/>
      </c>
      <c r="M217" s="32" t="str">
        <f t="shared" si="12"/>
        <v/>
      </c>
    </row>
    <row r="218" spans="12:13" x14ac:dyDescent="0.25">
      <c r="L218" s="32" t="str">
        <f t="shared" si="11"/>
        <v/>
      </c>
      <c r="M218" s="32" t="str">
        <f t="shared" si="12"/>
        <v/>
      </c>
    </row>
    <row r="219" spans="12:13" x14ac:dyDescent="0.25">
      <c r="L219" s="32" t="str">
        <f t="shared" si="11"/>
        <v/>
      </c>
      <c r="M219" s="32" t="str">
        <f t="shared" si="12"/>
        <v/>
      </c>
    </row>
    <row r="220" spans="12:13" x14ac:dyDescent="0.25">
      <c r="L220" s="32" t="str">
        <f t="shared" si="11"/>
        <v/>
      </c>
      <c r="M220" s="32" t="str">
        <f t="shared" si="12"/>
        <v/>
      </c>
    </row>
    <row r="221" spans="12:13" x14ac:dyDescent="0.25">
      <c r="L221" s="32" t="str">
        <f t="shared" si="11"/>
        <v/>
      </c>
      <c r="M221" s="32" t="str">
        <f t="shared" si="12"/>
        <v/>
      </c>
    </row>
    <row r="222" spans="12:13" x14ac:dyDescent="0.25">
      <c r="L222" s="32" t="str">
        <f t="shared" si="11"/>
        <v/>
      </c>
      <c r="M222" s="32" t="str">
        <f t="shared" si="12"/>
        <v/>
      </c>
    </row>
    <row r="223" spans="12:13" x14ac:dyDescent="0.25">
      <c r="L223" s="32" t="str">
        <f t="shared" si="11"/>
        <v/>
      </c>
      <c r="M223" s="32" t="str">
        <f t="shared" si="12"/>
        <v/>
      </c>
    </row>
    <row r="224" spans="12:13" x14ac:dyDescent="0.25">
      <c r="L224" s="32" t="str">
        <f t="shared" si="11"/>
        <v/>
      </c>
      <c r="M224" s="32" t="str">
        <f t="shared" si="12"/>
        <v/>
      </c>
    </row>
    <row r="225" spans="12:13" x14ac:dyDescent="0.25">
      <c r="L225" s="32" t="str">
        <f t="shared" si="11"/>
        <v/>
      </c>
      <c r="M225" s="32" t="str">
        <f t="shared" si="12"/>
        <v/>
      </c>
    </row>
    <row r="226" spans="12:13" x14ac:dyDescent="0.25">
      <c r="L226" s="32" t="str">
        <f t="shared" si="11"/>
        <v/>
      </c>
      <c r="M226" s="32" t="str">
        <f t="shared" si="12"/>
        <v/>
      </c>
    </row>
    <row r="227" spans="12:13" x14ac:dyDescent="0.25">
      <c r="L227" s="32" t="str">
        <f t="shared" si="11"/>
        <v/>
      </c>
      <c r="M227" s="32" t="str">
        <f t="shared" si="12"/>
        <v/>
      </c>
    </row>
    <row r="228" spans="12:13" x14ac:dyDescent="0.25">
      <c r="L228" s="32" t="str">
        <f t="shared" si="11"/>
        <v/>
      </c>
      <c r="M228" s="32" t="str">
        <f t="shared" si="12"/>
        <v/>
      </c>
    </row>
    <row r="229" spans="12:13" x14ac:dyDescent="0.25">
      <c r="L229" s="32" t="str">
        <f t="shared" si="11"/>
        <v/>
      </c>
      <c r="M229" s="32" t="str">
        <f t="shared" si="12"/>
        <v/>
      </c>
    </row>
    <row r="230" spans="12:13" x14ac:dyDescent="0.25">
      <c r="L230" s="32" t="str">
        <f t="shared" si="11"/>
        <v/>
      </c>
      <c r="M230" s="32" t="str">
        <f t="shared" si="12"/>
        <v/>
      </c>
    </row>
    <row r="231" spans="12:13" x14ac:dyDescent="0.25">
      <c r="L231" s="32" t="str">
        <f t="shared" si="11"/>
        <v/>
      </c>
      <c r="M231" s="32" t="str">
        <f t="shared" si="12"/>
        <v/>
      </c>
    </row>
    <row r="232" spans="12:13" x14ac:dyDescent="0.25">
      <c r="L232" s="32" t="str">
        <f t="shared" si="11"/>
        <v/>
      </c>
      <c r="M232" s="32" t="str">
        <f t="shared" si="12"/>
        <v/>
      </c>
    </row>
    <row r="233" spans="12:13" x14ac:dyDescent="0.25">
      <c r="L233" s="32" t="str">
        <f t="shared" ref="L233:L296" si="13">IF(I233="", "", I233 +J233/2)</f>
        <v/>
      </c>
      <c r="M233" s="32" t="str">
        <f t="shared" ref="M233:M296" si="14">IF(J233="", "", SQRT(3)/2*J233)</f>
        <v/>
      </c>
    </row>
    <row r="234" spans="12:13" x14ac:dyDescent="0.25">
      <c r="L234" s="32" t="str">
        <f t="shared" si="13"/>
        <v/>
      </c>
      <c r="M234" s="32" t="str">
        <f t="shared" si="14"/>
        <v/>
      </c>
    </row>
    <row r="235" spans="12:13" x14ac:dyDescent="0.25">
      <c r="L235" s="32" t="str">
        <f t="shared" si="13"/>
        <v/>
      </c>
      <c r="M235" s="32" t="str">
        <f t="shared" si="14"/>
        <v/>
      </c>
    </row>
    <row r="236" spans="12:13" x14ac:dyDescent="0.25">
      <c r="L236" s="32" t="str">
        <f t="shared" si="13"/>
        <v/>
      </c>
      <c r="M236" s="32" t="str">
        <f t="shared" si="14"/>
        <v/>
      </c>
    </row>
    <row r="237" spans="12:13" x14ac:dyDescent="0.25">
      <c r="L237" s="32" t="str">
        <f t="shared" si="13"/>
        <v/>
      </c>
      <c r="M237" s="32" t="str">
        <f t="shared" si="14"/>
        <v/>
      </c>
    </row>
    <row r="238" spans="12:13" x14ac:dyDescent="0.25">
      <c r="L238" s="32" t="str">
        <f t="shared" si="13"/>
        <v/>
      </c>
      <c r="M238" s="32" t="str">
        <f t="shared" si="14"/>
        <v/>
      </c>
    </row>
    <row r="239" spans="12:13" x14ac:dyDescent="0.25">
      <c r="L239" s="32" t="str">
        <f t="shared" si="13"/>
        <v/>
      </c>
      <c r="M239" s="32" t="str">
        <f t="shared" si="14"/>
        <v/>
      </c>
    </row>
    <row r="240" spans="12:13" x14ac:dyDescent="0.25">
      <c r="L240" s="32" t="str">
        <f t="shared" si="13"/>
        <v/>
      </c>
      <c r="M240" s="32" t="str">
        <f t="shared" si="14"/>
        <v/>
      </c>
    </row>
    <row r="241" spans="12:13" x14ac:dyDescent="0.25">
      <c r="L241" s="32" t="str">
        <f t="shared" si="13"/>
        <v/>
      </c>
      <c r="M241" s="32" t="str">
        <f t="shared" si="14"/>
        <v/>
      </c>
    </row>
    <row r="242" spans="12:13" x14ac:dyDescent="0.25">
      <c r="L242" s="32" t="str">
        <f t="shared" si="13"/>
        <v/>
      </c>
      <c r="M242" s="32" t="str">
        <f t="shared" si="14"/>
        <v/>
      </c>
    </row>
    <row r="243" spans="12:13" x14ac:dyDescent="0.25">
      <c r="L243" s="32" t="str">
        <f t="shared" si="13"/>
        <v/>
      </c>
      <c r="M243" s="32" t="str">
        <f t="shared" si="14"/>
        <v/>
      </c>
    </row>
    <row r="244" spans="12:13" x14ac:dyDescent="0.25">
      <c r="L244" s="32" t="str">
        <f t="shared" si="13"/>
        <v/>
      </c>
      <c r="M244" s="32" t="str">
        <f t="shared" si="14"/>
        <v/>
      </c>
    </row>
    <row r="245" spans="12:13" x14ac:dyDescent="0.25">
      <c r="L245" s="32" t="str">
        <f t="shared" si="13"/>
        <v/>
      </c>
      <c r="M245" s="32" t="str">
        <f t="shared" si="14"/>
        <v/>
      </c>
    </row>
    <row r="246" spans="12:13" x14ac:dyDescent="0.25">
      <c r="L246" s="32" t="str">
        <f t="shared" si="13"/>
        <v/>
      </c>
      <c r="M246" s="32" t="str">
        <f t="shared" si="14"/>
        <v/>
      </c>
    </row>
    <row r="247" spans="12:13" x14ac:dyDescent="0.25">
      <c r="L247" s="32" t="str">
        <f t="shared" si="13"/>
        <v/>
      </c>
      <c r="M247" s="32" t="str">
        <f t="shared" si="14"/>
        <v/>
      </c>
    </row>
    <row r="248" spans="12:13" x14ac:dyDescent="0.25">
      <c r="L248" s="32" t="str">
        <f t="shared" si="13"/>
        <v/>
      </c>
      <c r="M248" s="32" t="str">
        <f t="shared" si="14"/>
        <v/>
      </c>
    </row>
    <row r="249" spans="12:13" x14ac:dyDescent="0.25">
      <c r="L249" s="32" t="str">
        <f t="shared" si="13"/>
        <v/>
      </c>
      <c r="M249" s="32" t="str">
        <f t="shared" si="14"/>
        <v/>
      </c>
    </row>
    <row r="250" spans="12:13" x14ac:dyDescent="0.25">
      <c r="L250" s="32" t="str">
        <f t="shared" si="13"/>
        <v/>
      </c>
      <c r="M250" s="32" t="str">
        <f t="shared" si="14"/>
        <v/>
      </c>
    </row>
    <row r="251" spans="12:13" x14ac:dyDescent="0.25">
      <c r="L251" s="32" t="str">
        <f t="shared" si="13"/>
        <v/>
      </c>
      <c r="M251" s="32" t="str">
        <f t="shared" si="14"/>
        <v/>
      </c>
    </row>
    <row r="252" spans="12:13" x14ac:dyDescent="0.25">
      <c r="L252" s="32" t="str">
        <f t="shared" si="13"/>
        <v/>
      </c>
      <c r="M252" s="32" t="str">
        <f t="shared" si="14"/>
        <v/>
      </c>
    </row>
    <row r="253" spans="12:13" x14ac:dyDescent="0.25">
      <c r="L253" s="32" t="str">
        <f t="shared" si="13"/>
        <v/>
      </c>
      <c r="M253" s="32" t="str">
        <f t="shared" si="14"/>
        <v/>
      </c>
    </row>
    <row r="254" spans="12:13" x14ac:dyDescent="0.25">
      <c r="L254" s="32" t="str">
        <f t="shared" si="13"/>
        <v/>
      </c>
      <c r="M254" s="32" t="str">
        <f t="shared" si="14"/>
        <v/>
      </c>
    </row>
    <row r="255" spans="12:13" x14ac:dyDescent="0.25">
      <c r="L255" s="32" t="str">
        <f t="shared" si="13"/>
        <v/>
      </c>
      <c r="M255" s="32" t="str">
        <f t="shared" si="14"/>
        <v/>
      </c>
    </row>
    <row r="256" spans="12:13" x14ac:dyDescent="0.25">
      <c r="L256" s="32" t="str">
        <f t="shared" si="13"/>
        <v/>
      </c>
      <c r="M256" s="32" t="str">
        <f t="shared" si="14"/>
        <v/>
      </c>
    </row>
    <row r="257" spans="12:13" x14ac:dyDescent="0.25">
      <c r="L257" s="32" t="str">
        <f t="shared" si="13"/>
        <v/>
      </c>
      <c r="M257" s="32" t="str">
        <f t="shared" si="14"/>
        <v/>
      </c>
    </row>
    <row r="258" spans="12:13" x14ac:dyDescent="0.25">
      <c r="L258" s="32" t="str">
        <f t="shared" si="13"/>
        <v/>
      </c>
      <c r="M258" s="32" t="str">
        <f t="shared" si="14"/>
        <v/>
      </c>
    </row>
    <row r="259" spans="12:13" x14ac:dyDescent="0.25">
      <c r="L259" s="32" t="str">
        <f t="shared" si="13"/>
        <v/>
      </c>
      <c r="M259" s="32" t="str">
        <f t="shared" si="14"/>
        <v/>
      </c>
    </row>
    <row r="260" spans="12:13" x14ac:dyDescent="0.25">
      <c r="L260" s="32" t="str">
        <f t="shared" si="13"/>
        <v/>
      </c>
      <c r="M260" s="32" t="str">
        <f t="shared" si="14"/>
        <v/>
      </c>
    </row>
    <row r="261" spans="12:13" x14ac:dyDescent="0.25">
      <c r="L261" s="32" t="str">
        <f t="shared" si="13"/>
        <v/>
      </c>
      <c r="M261" s="32" t="str">
        <f t="shared" si="14"/>
        <v/>
      </c>
    </row>
    <row r="262" spans="12:13" x14ac:dyDescent="0.25">
      <c r="L262" s="32" t="str">
        <f t="shared" si="13"/>
        <v/>
      </c>
      <c r="M262" s="32" t="str">
        <f t="shared" si="14"/>
        <v/>
      </c>
    </row>
    <row r="263" spans="12:13" x14ac:dyDescent="0.25">
      <c r="L263" s="32" t="str">
        <f t="shared" si="13"/>
        <v/>
      </c>
      <c r="M263" s="32" t="str">
        <f t="shared" si="14"/>
        <v/>
      </c>
    </row>
    <row r="264" spans="12:13" x14ac:dyDescent="0.25">
      <c r="L264" s="32" t="str">
        <f t="shared" si="13"/>
        <v/>
      </c>
      <c r="M264" s="32" t="str">
        <f t="shared" si="14"/>
        <v/>
      </c>
    </row>
    <row r="265" spans="12:13" x14ac:dyDescent="0.25">
      <c r="L265" s="32" t="str">
        <f t="shared" si="13"/>
        <v/>
      </c>
      <c r="M265" s="32" t="str">
        <f t="shared" si="14"/>
        <v/>
      </c>
    </row>
    <row r="266" spans="12:13" x14ac:dyDescent="0.25">
      <c r="L266" s="32" t="str">
        <f t="shared" si="13"/>
        <v/>
      </c>
      <c r="M266" s="32" t="str">
        <f t="shared" si="14"/>
        <v/>
      </c>
    </row>
    <row r="267" spans="12:13" x14ac:dyDescent="0.25">
      <c r="L267" s="32" t="str">
        <f t="shared" si="13"/>
        <v/>
      </c>
      <c r="M267" s="32" t="str">
        <f t="shared" si="14"/>
        <v/>
      </c>
    </row>
    <row r="268" spans="12:13" x14ac:dyDescent="0.25">
      <c r="L268" s="32" t="str">
        <f t="shared" si="13"/>
        <v/>
      </c>
      <c r="M268" s="32" t="str">
        <f t="shared" si="14"/>
        <v/>
      </c>
    </row>
    <row r="269" spans="12:13" x14ac:dyDescent="0.25">
      <c r="L269" s="32" t="str">
        <f t="shared" si="13"/>
        <v/>
      </c>
      <c r="M269" s="32" t="str">
        <f t="shared" si="14"/>
        <v/>
      </c>
    </row>
    <row r="270" spans="12:13" x14ac:dyDescent="0.25">
      <c r="L270" s="32" t="str">
        <f t="shared" si="13"/>
        <v/>
      </c>
      <c r="M270" s="32" t="str">
        <f t="shared" si="14"/>
        <v/>
      </c>
    </row>
    <row r="271" spans="12:13" x14ac:dyDescent="0.25">
      <c r="L271" s="32" t="str">
        <f t="shared" si="13"/>
        <v/>
      </c>
      <c r="M271" s="32" t="str">
        <f t="shared" si="14"/>
        <v/>
      </c>
    </row>
    <row r="272" spans="12:13" x14ac:dyDescent="0.25">
      <c r="L272" s="32" t="str">
        <f t="shared" si="13"/>
        <v/>
      </c>
      <c r="M272" s="32" t="str">
        <f t="shared" si="14"/>
        <v/>
      </c>
    </row>
    <row r="273" spans="12:13" x14ac:dyDescent="0.25">
      <c r="L273" s="32" t="str">
        <f t="shared" si="13"/>
        <v/>
      </c>
      <c r="M273" s="32" t="str">
        <f t="shared" si="14"/>
        <v/>
      </c>
    </row>
    <row r="274" spans="12:13" x14ac:dyDescent="0.25">
      <c r="L274" s="32" t="str">
        <f t="shared" si="13"/>
        <v/>
      </c>
      <c r="M274" s="32" t="str">
        <f t="shared" si="14"/>
        <v/>
      </c>
    </row>
    <row r="275" spans="12:13" x14ac:dyDescent="0.25">
      <c r="L275" s="32" t="str">
        <f t="shared" si="13"/>
        <v/>
      </c>
      <c r="M275" s="32" t="str">
        <f t="shared" si="14"/>
        <v/>
      </c>
    </row>
    <row r="276" spans="12:13" x14ac:dyDescent="0.25">
      <c r="L276" s="32" t="str">
        <f t="shared" si="13"/>
        <v/>
      </c>
      <c r="M276" s="32" t="str">
        <f t="shared" si="14"/>
        <v/>
      </c>
    </row>
    <row r="277" spans="12:13" x14ac:dyDescent="0.25">
      <c r="L277" s="32" t="str">
        <f t="shared" si="13"/>
        <v/>
      </c>
      <c r="M277" s="32" t="str">
        <f t="shared" si="14"/>
        <v/>
      </c>
    </row>
    <row r="278" spans="12:13" x14ac:dyDescent="0.25">
      <c r="L278" s="32" t="str">
        <f t="shared" si="13"/>
        <v/>
      </c>
      <c r="M278" s="32" t="str">
        <f t="shared" si="14"/>
        <v/>
      </c>
    </row>
    <row r="279" spans="12:13" x14ac:dyDescent="0.25">
      <c r="L279" s="32" t="str">
        <f t="shared" si="13"/>
        <v/>
      </c>
      <c r="M279" s="32" t="str">
        <f t="shared" si="14"/>
        <v/>
      </c>
    </row>
    <row r="280" spans="12:13" x14ac:dyDescent="0.25">
      <c r="L280" s="32" t="str">
        <f t="shared" si="13"/>
        <v/>
      </c>
      <c r="M280" s="32" t="str">
        <f t="shared" si="14"/>
        <v/>
      </c>
    </row>
    <row r="281" spans="12:13" x14ac:dyDescent="0.25">
      <c r="L281" s="32" t="str">
        <f t="shared" si="13"/>
        <v/>
      </c>
      <c r="M281" s="32" t="str">
        <f t="shared" si="14"/>
        <v/>
      </c>
    </row>
    <row r="282" spans="12:13" x14ac:dyDescent="0.25">
      <c r="L282" s="32" t="str">
        <f t="shared" si="13"/>
        <v/>
      </c>
      <c r="M282" s="32" t="str">
        <f t="shared" si="14"/>
        <v/>
      </c>
    </row>
    <row r="283" spans="12:13" x14ac:dyDescent="0.25">
      <c r="L283" s="32" t="str">
        <f t="shared" si="13"/>
        <v/>
      </c>
      <c r="M283" s="32" t="str">
        <f t="shared" si="14"/>
        <v/>
      </c>
    </row>
    <row r="284" spans="12:13" x14ac:dyDescent="0.25">
      <c r="L284" s="32" t="str">
        <f t="shared" si="13"/>
        <v/>
      </c>
      <c r="M284" s="32" t="str">
        <f t="shared" si="14"/>
        <v/>
      </c>
    </row>
    <row r="285" spans="12:13" x14ac:dyDescent="0.25">
      <c r="L285" s="32" t="str">
        <f t="shared" si="13"/>
        <v/>
      </c>
      <c r="M285" s="32" t="str">
        <f t="shared" si="14"/>
        <v/>
      </c>
    </row>
    <row r="286" spans="12:13" x14ac:dyDescent="0.25">
      <c r="L286" s="32" t="str">
        <f t="shared" si="13"/>
        <v/>
      </c>
      <c r="M286" s="32" t="str">
        <f t="shared" si="14"/>
        <v/>
      </c>
    </row>
    <row r="287" spans="12:13" x14ac:dyDescent="0.25">
      <c r="L287" s="32" t="str">
        <f t="shared" si="13"/>
        <v/>
      </c>
      <c r="M287" s="32" t="str">
        <f t="shared" si="14"/>
        <v/>
      </c>
    </row>
    <row r="288" spans="12:13" x14ac:dyDescent="0.25">
      <c r="L288" s="32" t="str">
        <f t="shared" si="13"/>
        <v/>
      </c>
      <c r="M288" s="32" t="str">
        <f t="shared" si="14"/>
        <v/>
      </c>
    </row>
    <row r="289" spans="12:13" x14ac:dyDescent="0.25">
      <c r="L289" s="32" t="str">
        <f t="shared" si="13"/>
        <v/>
      </c>
      <c r="M289" s="32" t="str">
        <f t="shared" si="14"/>
        <v/>
      </c>
    </row>
    <row r="290" spans="12:13" x14ac:dyDescent="0.25">
      <c r="L290" s="32" t="str">
        <f t="shared" si="13"/>
        <v/>
      </c>
      <c r="M290" s="32" t="str">
        <f t="shared" si="14"/>
        <v/>
      </c>
    </row>
    <row r="291" spans="12:13" x14ac:dyDescent="0.25">
      <c r="L291" s="32" t="str">
        <f t="shared" si="13"/>
        <v/>
      </c>
      <c r="M291" s="32" t="str">
        <f t="shared" si="14"/>
        <v/>
      </c>
    </row>
    <row r="292" spans="12:13" x14ac:dyDescent="0.25">
      <c r="L292" s="32" t="str">
        <f t="shared" si="13"/>
        <v/>
      </c>
      <c r="M292" s="32" t="str">
        <f t="shared" si="14"/>
        <v/>
      </c>
    </row>
    <row r="293" spans="12:13" x14ac:dyDescent="0.25">
      <c r="L293" s="32" t="str">
        <f t="shared" si="13"/>
        <v/>
      </c>
      <c r="M293" s="32" t="str">
        <f t="shared" si="14"/>
        <v/>
      </c>
    </row>
    <row r="294" spans="12:13" x14ac:dyDescent="0.25">
      <c r="L294" s="32" t="str">
        <f t="shared" si="13"/>
        <v/>
      </c>
      <c r="M294" s="32" t="str">
        <f t="shared" si="14"/>
        <v/>
      </c>
    </row>
    <row r="295" spans="12:13" x14ac:dyDescent="0.25">
      <c r="L295" s="32" t="str">
        <f t="shared" si="13"/>
        <v/>
      </c>
      <c r="M295" s="32" t="str">
        <f t="shared" si="14"/>
        <v/>
      </c>
    </row>
    <row r="296" spans="12:13" x14ac:dyDescent="0.25">
      <c r="L296" s="32" t="str">
        <f t="shared" si="13"/>
        <v/>
      </c>
      <c r="M296" s="32" t="str">
        <f t="shared" si="14"/>
        <v/>
      </c>
    </row>
    <row r="297" spans="12:13" x14ac:dyDescent="0.25">
      <c r="L297" s="32" t="str">
        <f t="shared" ref="L297:L360" si="15">IF(I297="", "", I297 +J297/2)</f>
        <v/>
      </c>
      <c r="M297" s="32" t="str">
        <f t="shared" ref="M297:M360" si="16">IF(J297="", "", SQRT(3)/2*J297)</f>
        <v/>
      </c>
    </row>
    <row r="298" spans="12:13" x14ac:dyDescent="0.25">
      <c r="L298" s="32" t="str">
        <f t="shared" si="15"/>
        <v/>
      </c>
      <c r="M298" s="32" t="str">
        <f t="shared" si="16"/>
        <v/>
      </c>
    </row>
    <row r="299" spans="12:13" x14ac:dyDescent="0.25">
      <c r="L299" s="32" t="str">
        <f t="shared" si="15"/>
        <v/>
      </c>
      <c r="M299" s="32" t="str">
        <f t="shared" si="16"/>
        <v/>
      </c>
    </row>
    <row r="300" spans="12:13" x14ac:dyDescent="0.25">
      <c r="L300" s="32" t="str">
        <f t="shared" si="15"/>
        <v/>
      </c>
      <c r="M300" s="32" t="str">
        <f t="shared" si="16"/>
        <v/>
      </c>
    </row>
    <row r="301" spans="12:13" x14ac:dyDescent="0.25">
      <c r="L301" s="32" t="str">
        <f t="shared" si="15"/>
        <v/>
      </c>
      <c r="M301" s="32" t="str">
        <f t="shared" si="16"/>
        <v/>
      </c>
    </row>
    <row r="302" spans="12:13" x14ac:dyDescent="0.25">
      <c r="L302" s="32" t="str">
        <f t="shared" si="15"/>
        <v/>
      </c>
      <c r="M302" s="32" t="str">
        <f t="shared" si="16"/>
        <v/>
      </c>
    </row>
    <row r="303" spans="12:13" x14ac:dyDescent="0.25">
      <c r="L303" s="32" t="str">
        <f t="shared" si="15"/>
        <v/>
      </c>
      <c r="M303" s="32" t="str">
        <f t="shared" si="16"/>
        <v/>
      </c>
    </row>
    <row r="304" spans="12:13" x14ac:dyDescent="0.25">
      <c r="L304" s="32" t="str">
        <f t="shared" si="15"/>
        <v/>
      </c>
      <c r="M304" s="32" t="str">
        <f t="shared" si="16"/>
        <v/>
      </c>
    </row>
    <row r="305" spans="12:13" x14ac:dyDescent="0.25">
      <c r="L305" s="32" t="str">
        <f t="shared" si="15"/>
        <v/>
      </c>
      <c r="M305" s="32" t="str">
        <f t="shared" si="16"/>
        <v/>
      </c>
    </row>
    <row r="306" spans="12:13" x14ac:dyDescent="0.25">
      <c r="L306" s="32" t="str">
        <f t="shared" si="15"/>
        <v/>
      </c>
      <c r="M306" s="32" t="str">
        <f t="shared" si="16"/>
        <v/>
      </c>
    </row>
    <row r="307" spans="12:13" x14ac:dyDescent="0.25">
      <c r="L307" s="32" t="str">
        <f t="shared" si="15"/>
        <v/>
      </c>
      <c r="M307" s="32" t="str">
        <f t="shared" si="16"/>
        <v/>
      </c>
    </row>
    <row r="308" spans="12:13" x14ac:dyDescent="0.25">
      <c r="L308" s="32" t="str">
        <f t="shared" si="15"/>
        <v/>
      </c>
      <c r="M308" s="32" t="str">
        <f t="shared" si="16"/>
        <v/>
      </c>
    </row>
    <row r="309" spans="12:13" x14ac:dyDescent="0.25">
      <c r="L309" s="32" t="str">
        <f t="shared" si="15"/>
        <v/>
      </c>
      <c r="M309" s="32" t="str">
        <f t="shared" si="16"/>
        <v/>
      </c>
    </row>
    <row r="310" spans="12:13" x14ac:dyDescent="0.25">
      <c r="L310" s="32" t="str">
        <f t="shared" si="15"/>
        <v/>
      </c>
      <c r="M310" s="32" t="str">
        <f t="shared" si="16"/>
        <v/>
      </c>
    </row>
    <row r="311" spans="12:13" x14ac:dyDescent="0.25">
      <c r="L311" s="32" t="str">
        <f t="shared" si="15"/>
        <v/>
      </c>
      <c r="M311" s="32" t="str">
        <f t="shared" si="16"/>
        <v/>
      </c>
    </row>
    <row r="312" spans="12:13" x14ac:dyDescent="0.25">
      <c r="L312" s="32" t="str">
        <f t="shared" si="15"/>
        <v/>
      </c>
      <c r="M312" s="32" t="str">
        <f t="shared" si="16"/>
        <v/>
      </c>
    </row>
    <row r="313" spans="12:13" x14ac:dyDescent="0.25">
      <c r="L313" s="32" t="str">
        <f t="shared" si="15"/>
        <v/>
      </c>
      <c r="M313" s="32" t="str">
        <f t="shared" si="16"/>
        <v/>
      </c>
    </row>
    <row r="314" spans="12:13" x14ac:dyDescent="0.25">
      <c r="L314" s="32" t="str">
        <f t="shared" si="15"/>
        <v/>
      </c>
      <c r="M314" s="32" t="str">
        <f t="shared" si="16"/>
        <v/>
      </c>
    </row>
    <row r="315" spans="12:13" x14ac:dyDescent="0.25">
      <c r="L315" s="32" t="str">
        <f t="shared" si="15"/>
        <v/>
      </c>
      <c r="M315" s="32" t="str">
        <f t="shared" si="16"/>
        <v/>
      </c>
    </row>
    <row r="316" spans="12:13" x14ac:dyDescent="0.25">
      <c r="L316" s="32" t="str">
        <f t="shared" si="15"/>
        <v/>
      </c>
      <c r="M316" s="32" t="str">
        <f t="shared" si="16"/>
        <v/>
      </c>
    </row>
    <row r="317" spans="12:13" x14ac:dyDescent="0.25">
      <c r="L317" s="32" t="str">
        <f t="shared" si="15"/>
        <v/>
      </c>
      <c r="M317" s="32" t="str">
        <f t="shared" si="16"/>
        <v/>
      </c>
    </row>
    <row r="318" spans="12:13" x14ac:dyDescent="0.25">
      <c r="L318" s="32" t="str">
        <f t="shared" si="15"/>
        <v/>
      </c>
      <c r="M318" s="32" t="str">
        <f t="shared" si="16"/>
        <v/>
      </c>
    </row>
    <row r="319" spans="12:13" x14ac:dyDescent="0.25">
      <c r="L319" s="32" t="str">
        <f t="shared" si="15"/>
        <v/>
      </c>
      <c r="M319" s="32" t="str">
        <f t="shared" si="16"/>
        <v/>
      </c>
    </row>
    <row r="320" spans="12:13" x14ac:dyDescent="0.25">
      <c r="L320" s="32" t="str">
        <f t="shared" si="15"/>
        <v/>
      </c>
      <c r="M320" s="32" t="str">
        <f t="shared" si="16"/>
        <v/>
      </c>
    </row>
    <row r="321" spans="12:13" x14ac:dyDescent="0.25">
      <c r="L321" s="32" t="str">
        <f t="shared" si="15"/>
        <v/>
      </c>
      <c r="M321" s="32" t="str">
        <f t="shared" si="16"/>
        <v/>
      </c>
    </row>
    <row r="322" spans="12:13" x14ac:dyDescent="0.25">
      <c r="L322" s="32" t="str">
        <f t="shared" si="15"/>
        <v/>
      </c>
      <c r="M322" s="32" t="str">
        <f t="shared" si="16"/>
        <v/>
      </c>
    </row>
    <row r="323" spans="12:13" x14ac:dyDescent="0.25">
      <c r="L323" s="32" t="str">
        <f t="shared" si="15"/>
        <v/>
      </c>
      <c r="M323" s="32" t="str">
        <f t="shared" si="16"/>
        <v/>
      </c>
    </row>
    <row r="324" spans="12:13" x14ac:dyDescent="0.25">
      <c r="L324" s="32" t="str">
        <f t="shared" si="15"/>
        <v/>
      </c>
      <c r="M324" s="32" t="str">
        <f t="shared" si="16"/>
        <v/>
      </c>
    </row>
    <row r="325" spans="12:13" x14ac:dyDescent="0.25">
      <c r="L325" s="32" t="str">
        <f t="shared" si="15"/>
        <v/>
      </c>
      <c r="M325" s="32" t="str">
        <f t="shared" si="16"/>
        <v/>
      </c>
    </row>
    <row r="326" spans="12:13" x14ac:dyDescent="0.25">
      <c r="L326" s="32" t="str">
        <f t="shared" si="15"/>
        <v/>
      </c>
      <c r="M326" s="32" t="str">
        <f t="shared" si="16"/>
        <v/>
      </c>
    </row>
    <row r="327" spans="12:13" x14ac:dyDescent="0.25">
      <c r="L327" s="32" t="str">
        <f t="shared" si="15"/>
        <v/>
      </c>
      <c r="M327" s="32" t="str">
        <f t="shared" si="16"/>
        <v/>
      </c>
    </row>
    <row r="328" spans="12:13" x14ac:dyDescent="0.25">
      <c r="L328" s="32" t="str">
        <f t="shared" si="15"/>
        <v/>
      </c>
      <c r="M328" s="32" t="str">
        <f t="shared" si="16"/>
        <v/>
      </c>
    </row>
    <row r="329" spans="12:13" x14ac:dyDescent="0.25">
      <c r="L329" s="32" t="str">
        <f t="shared" si="15"/>
        <v/>
      </c>
      <c r="M329" s="32" t="str">
        <f t="shared" si="16"/>
        <v/>
      </c>
    </row>
    <row r="330" spans="12:13" x14ac:dyDescent="0.25">
      <c r="L330" s="32" t="str">
        <f t="shared" si="15"/>
        <v/>
      </c>
      <c r="M330" s="32" t="str">
        <f t="shared" si="16"/>
        <v/>
      </c>
    </row>
    <row r="331" spans="12:13" x14ac:dyDescent="0.25">
      <c r="L331" s="32" t="str">
        <f t="shared" si="15"/>
        <v/>
      </c>
      <c r="M331" s="32" t="str">
        <f t="shared" si="16"/>
        <v/>
      </c>
    </row>
    <row r="332" spans="12:13" x14ac:dyDescent="0.25">
      <c r="L332" s="32" t="str">
        <f t="shared" si="15"/>
        <v/>
      </c>
      <c r="M332" s="32" t="str">
        <f t="shared" si="16"/>
        <v/>
      </c>
    </row>
    <row r="333" spans="12:13" x14ac:dyDescent="0.25">
      <c r="L333" s="32" t="str">
        <f t="shared" si="15"/>
        <v/>
      </c>
      <c r="M333" s="32" t="str">
        <f t="shared" si="16"/>
        <v/>
      </c>
    </row>
    <row r="334" spans="12:13" x14ac:dyDescent="0.25">
      <c r="L334" s="32" t="str">
        <f t="shared" si="15"/>
        <v/>
      </c>
      <c r="M334" s="32" t="str">
        <f t="shared" si="16"/>
        <v/>
      </c>
    </row>
    <row r="335" spans="12:13" x14ac:dyDescent="0.25">
      <c r="L335" s="32" t="str">
        <f t="shared" si="15"/>
        <v/>
      </c>
      <c r="M335" s="32" t="str">
        <f t="shared" si="16"/>
        <v/>
      </c>
    </row>
    <row r="336" spans="12:13" x14ac:dyDescent="0.25">
      <c r="L336" s="32" t="str">
        <f t="shared" si="15"/>
        <v/>
      </c>
      <c r="M336" s="32" t="str">
        <f t="shared" si="16"/>
        <v/>
      </c>
    </row>
    <row r="337" spans="12:13" x14ac:dyDescent="0.25">
      <c r="L337" s="32" t="str">
        <f t="shared" si="15"/>
        <v/>
      </c>
      <c r="M337" s="32" t="str">
        <f t="shared" si="16"/>
        <v/>
      </c>
    </row>
    <row r="338" spans="12:13" x14ac:dyDescent="0.25">
      <c r="L338" s="32" t="str">
        <f t="shared" si="15"/>
        <v/>
      </c>
      <c r="M338" s="32" t="str">
        <f t="shared" si="16"/>
        <v/>
      </c>
    </row>
    <row r="339" spans="12:13" x14ac:dyDescent="0.25">
      <c r="L339" s="32" t="str">
        <f t="shared" si="15"/>
        <v/>
      </c>
      <c r="M339" s="32" t="str">
        <f t="shared" si="16"/>
        <v/>
      </c>
    </row>
    <row r="340" spans="12:13" x14ac:dyDescent="0.25">
      <c r="L340" s="32" t="str">
        <f t="shared" si="15"/>
        <v/>
      </c>
      <c r="M340" s="32" t="str">
        <f t="shared" si="16"/>
        <v/>
      </c>
    </row>
    <row r="341" spans="12:13" x14ac:dyDescent="0.25">
      <c r="L341" s="32" t="str">
        <f t="shared" si="15"/>
        <v/>
      </c>
      <c r="M341" s="32" t="str">
        <f t="shared" si="16"/>
        <v/>
      </c>
    </row>
    <row r="342" spans="12:13" x14ac:dyDescent="0.25">
      <c r="L342" s="32" t="str">
        <f t="shared" si="15"/>
        <v/>
      </c>
      <c r="M342" s="32" t="str">
        <f t="shared" si="16"/>
        <v/>
      </c>
    </row>
    <row r="343" spans="12:13" x14ac:dyDescent="0.25">
      <c r="L343" s="32" t="str">
        <f t="shared" si="15"/>
        <v/>
      </c>
      <c r="M343" s="32" t="str">
        <f t="shared" si="16"/>
        <v/>
      </c>
    </row>
    <row r="344" spans="12:13" x14ac:dyDescent="0.25">
      <c r="L344" s="32" t="str">
        <f t="shared" si="15"/>
        <v/>
      </c>
      <c r="M344" s="32" t="str">
        <f t="shared" si="16"/>
        <v/>
      </c>
    </row>
    <row r="345" spans="12:13" x14ac:dyDescent="0.25">
      <c r="L345" s="32" t="str">
        <f t="shared" si="15"/>
        <v/>
      </c>
      <c r="M345" s="32" t="str">
        <f t="shared" si="16"/>
        <v/>
      </c>
    </row>
    <row r="346" spans="12:13" x14ac:dyDescent="0.25">
      <c r="L346" s="32" t="str">
        <f t="shared" si="15"/>
        <v/>
      </c>
      <c r="M346" s="32" t="str">
        <f t="shared" si="16"/>
        <v/>
      </c>
    </row>
    <row r="347" spans="12:13" x14ac:dyDescent="0.25">
      <c r="L347" s="32" t="str">
        <f t="shared" si="15"/>
        <v/>
      </c>
      <c r="M347" s="32" t="str">
        <f t="shared" si="16"/>
        <v/>
      </c>
    </row>
    <row r="348" spans="12:13" x14ac:dyDescent="0.25">
      <c r="L348" s="32" t="str">
        <f t="shared" si="15"/>
        <v/>
      </c>
      <c r="M348" s="32" t="str">
        <f t="shared" si="16"/>
        <v/>
      </c>
    </row>
    <row r="349" spans="12:13" x14ac:dyDescent="0.25">
      <c r="L349" s="32" t="str">
        <f t="shared" si="15"/>
        <v/>
      </c>
      <c r="M349" s="32" t="str">
        <f t="shared" si="16"/>
        <v/>
      </c>
    </row>
    <row r="350" spans="12:13" x14ac:dyDescent="0.25">
      <c r="L350" s="32" t="str">
        <f t="shared" si="15"/>
        <v/>
      </c>
      <c r="M350" s="32" t="str">
        <f t="shared" si="16"/>
        <v/>
      </c>
    </row>
    <row r="351" spans="12:13" x14ac:dyDescent="0.25">
      <c r="L351" s="32" t="str">
        <f t="shared" si="15"/>
        <v/>
      </c>
      <c r="M351" s="32" t="str">
        <f t="shared" si="16"/>
        <v/>
      </c>
    </row>
    <row r="352" spans="12:13" x14ac:dyDescent="0.25">
      <c r="L352" s="32" t="str">
        <f t="shared" si="15"/>
        <v/>
      </c>
      <c r="M352" s="32" t="str">
        <f t="shared" si="16"/>
        <v/>
      </c>
    </row>
    <row r="353" spans="12:13" x14ac:dyDescent="0.25">
      <c r="L353" s="32" t="str">
        <f t="shared" si="15"/>
        <v/>
      </c>
      <c r="M353" s="32" t="str">
        <f t="shared" si="16"/>
        <v/>
      </c>
    </row>
    <row r="354" spans="12:13" x14ac:dyDescent="0.25">
      <c r="L354" s="32" t="str">
        <f t="shared" si="15"/>
        <v/>
      </c>
      <c r="M354" s="32" t="str">
        <f t="shared" si="16"/>
        <v/>
      </c>
    </row>
    <row r="355" spans="12:13" x14ac:dyDescent="0.25">
      <c r="L355" s="32" t="str">
        <f t="shared" si="15"/>
        <v/>
      </c>
      <c r="M355" s="32" t="str">
        <f t="shared" si="16"/>
        <v/>
      </c>
    </row>
    <row r="356" spans="12:13" x14ac:dyDescent="0.25">
      <c r="L356" s="32" t="str">
        <f t="shared" si="15"/>
        <v/>
      </c>
      <c r="M356" s="32" t="str">
        <f t="shared" si="16"/>
        <v/>
      </c>
    </row>
    <row r="357" spans="12:13" x14ac:dyDescent="0.25">
      <c r="L357" s="32" t="str">
        <f t="shared" si="15"/>
        <v/>
      </c>
      <c r="M357" s="32" t="str">
        <f t="shared" si="16"/>
        <v/>
      </c>
    </row>
    <row r="358" spans="12:13" x14ac:dyDescent="0.25">
      <c r="L358" s="32" t="str">
        <f t="shared" si="15"/>
        <v/>
      </c>
      <c r="M358" s="32" t="str">
        <f t="shared" si="16"/>
        <v/>
      </c>
    </row>
    <row r="359" spans="12:13" x14ac:dyDescent="0.25">
      <c r="L359" s="32" t="str">
        <f t="shared" si="15"/>
        <v/>
      </c>
      <c r="M359" s="32" t="str">
        <f t="shared" si="16"/>
        <v/>
      </c>
    </row>
    <row r="360" spans="12:13" x14ac:dyDescent="0.25">
      <c r="L360" s="32" t="str">
        <f t="shared" si="15"/>
        <v/>
      </c>
      <c r="M360" s="32" t="str">
        <f t="shared" si="16"/>
        <v/>
      </c>
    </row>
    <row r="361" spans="12:13" x14ac:dyDescent="0.25">
      <c r="L361" s="32" t="str">
        <f t="shared" ref="L361:L424" si="17">IF(I361="", "", I361 +J361/2)</f>
        <v/>
      </c>
      <c r="M361" s="32" t="str">
        <f t="shared" ref="M361:M424" si="18">IF(J361="", "", SQRT(3)/2*J361)</f>
        <v/>
      </c>
    </row>
    <row r="362" spans="12:13" x14ac:dyDescent="0.25">
      <c r="L362" s="32" t="str">
        <f t="shared" si="17"/>
        <v/>
      </c>
      <c r="M362" s="32" t="str">
        <f t="shared" si="18"/>
        <v/>
      </c>
    </row>
    <row r="363" spans="12:13" x14ac:dyDescent="0.25">
      <c r="L363" s="32" t="str">
        <f t="shared" si="17"/>
        <v/>
      </c>
      <c r="M363" s="32" t="str">
        <f t="shared" si="18"/>
        <v/>
      </c>
    </row>
    <row r="364" spans="12:13" x14ac:dyDescent="0.25">
      <c r="L364" s="32" t="str">
        <f t="shared" si="17"/>
        <v/>
      </c>
      <c r="M364" s="32" t="str">
        <f t="shared" si="18"/>
        <v/>
      </c>
    </row>
    <row r="365" spans="12:13" x14ac:dyDescent="0.25">
      <c r="L365" s="32" t="str">
        <f t="shared" si="17"/>
        <v/>
      </c>
      <c r="M365" s="32" t="str">
        <f t="shared" si="18"/>
        <v/>
      </c>
    </row>
    <row r="366" spans="12:13" x14ac:dyDescent="0.25">
      <c r="L366" s="32" t="str">
        <f t="shared" si="17"/>
        <v/>
      </c>
      <c r="M366" s="32" t="str">
        <f t="shared" si="18"/>
        <v/>
      </c>
    </row>
    <row r="367" spans="12:13" x14ac:dyDescent="0.25">
      <c r="L367" s="32" t="str">
        <f t="shared" si="17"/>
        <v/>
      </c>
      <c r="M367" s="32" t="str">
        <f t="shared" si="18"/>
        <v/>
      </c>
    </row>
    <row r="368" spans="12:13" x14ac:dyDescent="0.25">
      <c r="L368" s="32" t="str">
        <f t="shared" si="17"/>
        <v/>
      </c>
      <c r="M368" s="32" t="str">
        <f t="shared" si="18"/>
        <v/>
      </c>
    </row>
    <row r="369" spans="12:13" x14ac:dyDescent="0.25">
      <c r="L369" s="32" t="str">
        <f t="shared" si="17"/>
        <v/>
      </c>
      <c r="M369" s="32" t="str">
        <f t="shared" si="18"/>
        <v/>
      </c>
    </row>
    <row r="370" spans="12:13" x14ac:dyDescent="0.25">
      <c r="L370" s="32" t="str">
        <f t="shared" si="17"/>
        <v/>
      </c>
      <c r="M370" s="32" t="str">
        <f t="shared" si="18"/>
        <v/>
      </c>
    </row>
    <row r="371" spans="12:13" x14ac:dyDescent="0.25">
      <c r="L371" s="32" t="str">
        <f t="shared" si="17"/>
        <v/>
      </c>
      <c r="M371" s="32" t="str">
        <f t="shared" si="18"/>
        <v/>
      </c>
    </row>
    <row r="372" spans="12:13" x14ac:dyDescent="0.25">
      <c r="L372" s="32" t="str">
        <f t="shared" si="17"/>
        <v/>
      </c>
      <c r="M372" s="32" t="str">
        <f t="shared" si="18"/>
        <v/>
      </c>
    </row>
    <row r="373" spans="12:13" x14ac:dyDescent="0.25">
      <c r="L373" s="32" t="str">
        <f t="shared" si="17"/>
        <v/>
      </c>
      <c r="M373" s="32" t="str">
        <f t="shared" si="18"/>
        <v/>
      </c>
    </row>
    <row r="374" spans="12:13" x14ac:dyDescent="0.25">
      <c r="L374" s="32" t="str">
        <f t="shared" si="17"/>
        <v/>
      </c>
      <c r="M374" s="32" t="str">
        <f t="shared" si="18"/>
        <v/>
      </c>
    </row>
    <row r="375" spans="12:13" x14ac:dyDescent="0.25">
      <c r="L375" s="32" t="str">
        <f t="shared" si="17"/>
        <v/>
      </c>
      <c r="M375" s="32" t="str">
        <f t="shared" si="18"/>
        <v/>
      </c>
    </row>
    <row r="376" spans="12:13" x14ac:dyDescent="0.25">
      <c r="L376" s="32" t="str">
        <f t="shared" si="17"/>
        <v/>
      </c>
      <c r="M376" s="32" t="str">
        <f t="shared" si="18"/>
        <v/>
      </c>
    </row>
    <row r="377" spans="12:13" x14ac:dyDescent="0.25">
      <c r="L377" s="32" t="str">
        <f t="shared" si="17"/>
        <v/>
      </c>
      <c r="M377" s="32" t="str">
        <f t="shared" si="18"/>
        <v/>
      </c>
    </row>
    <row r="378" spans="12:13" x14ac:dyDescent="0.25">
      <c r="L378" s="32" t="str">
        <f t="shared" si="17"/>
        <v/>
      </c>
      <c r="M378" s="32" t="str">
        <f t="shared" si="18"/>
        <v/>
      </c>
    </row>
    <row r="379" spans="12:13" x14ac:dyDescent="0.25">
      <c r="L379" s="32" t="str">
        <f t="shared" si="17"/>
        <v/>
      </c>
      <c r="M379" s="32" t="str">
        <f t="shared" si="18"/>
        <v/>
      </c>
    </row>
    <row r="380" spans="12:13" x14ac:dyDescent="0.25">
      <c r="L380" s="32" t="str">
        <f t="shared" si="17"/>
        <v/>
      </c>
      <c r="M380" s="32" t="str">
        <f t="shared" si="18"/>
        <v/>
      </c>
    </row>
    <row r="381" spans="12:13" x14ac:dyDescent="0.25">
      <c r="L381" s="32" t="str">
        <f t="shared" si="17"/>
        <v/>
      </c>
      <c r="M381" s="32" t="str">
        <f t="shared" si="18"/>
        <v/>
      </c>
    </row>
    <row r="382" spans="12:13" x14ac:dyDescent="0.25">
      <c r="L382" s="32" t="str">
        <f t="shared" si="17"/>
        <v/>
      </c>
      <c r="M382" s="32" t="str">
        <f t="shared" si="18"/>
        <v/>
      </c>
    </row>
    <row r="383" spans="12:13" x14ac:dyDescent="0.25">
      <c r="L383" s="32" t="str">
        <f t="shared" si="17"/>
        <v/>
      </c>
      <c r="M383" s="32" t="str">
        <f t="shared" si="18"/>
        <v/>
      </c>
    </row>
    <row r="384" spans="12:13" x14ac:dyDescent="0.25">
      <c r="L384" s="32" t="str">
        <f t="shared" si="17"/>
        <v/>
      </c>
      <c r="M384" s="32" t="str">
        <f t="shared" si="18"/>
        <v/>
      </c>
    </row>
    <row r="385" spans="12:13" x14ac:dyDescent="0.25">
      <c r="L385" s="32" t="str">
        <f t="shared" si="17"/>
        <v/>
      </c>
      <c r="M385" s="32" t="str">
        <f t="shared" si="18"/>
        <v/>
      </c>
    </row>
    <row r="386" spans="12:13" x14ac:dyDescent="0.25">
      <c r="L386" s="32" t="str">
        <f t="shared" si="17"/>
        <v/>
      </c>
      <c r="M386" s="32" t="str">
        <f t="shared" si="18"/>
        <v/>
      </c>
    </row>
    <row r="387" spans="12:13" x14ac:dyDescent="0.25">
      <c r="L387" s="32" t="str">
        <f t="shared" si="17"/>
        <v/>
      </c>
      <c r="M387" s="32" t="str">
        <f t="shared" si="18"/>
        <v/>
      </c>
    </row>
    <row r="388" spans="12:13" x14ac:dyDescent="0.25">
      <c r="L388" s="32" t="str">
        <f t="shared" si="17"/>
        <v/>
      </c>
      <c r="M388" s="32" t="str">
        <f t="shared" si="18"/>
        <v/>
      </c>
    </row>
    <row r="389" spans="12:13" x14ac:dyDescent="0.25">
      <c r="L389" s="32" t="str">
        <f t="shared" si="17"/>
        <v/>
      </c>
      <c r="M389" s="32" t="str">
        <f t="shared" si="18"/>
        <v/>
      </c>
    </row>
    <row r="390" spans="12:13" x14ac:dyDescent="0.25">
      <c r="L390" s="32" t="str">
        <f t="shared" si="17"/>
        <v/>
      </c>
      <c r="M390" s="32" t="str">
        <f t="shared" si="18"/>
        <v/>
      </c>
    </row>
    <row r="391" spans="12:13" x14ac:dyDescent="0.25">
      <c r="L391" s="32" t="str">
        <f t="shared" si="17"/>
        <v/>
      </c>
      <c r="M391" s="32" t="str">
        <f t="shared" si="18"/>
        <v/>
      </c>
    </row>
    <row r="392" spans="12:13" x14ac:dyDescent="0.25">
      <c r="L392" s="32" t="str">
        <f t="shared" si="17"/>
        <v/>
      </c>
      <c r="M392" s="32" t="str">
        <f t="shared" si="18"/>
        <v/>
      </c>
    </row>
    <row r="393" spans="12:13" x14ac:dyDescent="0.25">
      <c r="L393" s="32" t="str">
        <f t="shared" si="17"/>
        <v/>
      </c>
      <c r="M393" s="32" t="str">
        <f t="shared" si="18"/>
        <v/>
      </c>
    </row>
    <row r="394" spans="12:13" x14ac:dyDescent="0.25">
      <c r="L394" s="32" t="str">
        <f t="shared" si="17"/>
        <v/>
      </c>
      <c r="M394" s="32" t="str">
        <f t="shared" si="18"/>
        <v/>
      </c>
    </row>
    <row r="395" spans="12:13" x14ac:dyDescent="0.25">
      <c r="L395" s="32" t="str">
        <f t="shared" si="17"/>
        <v/>
      </c>
      <c r="M395" s="32" t="str">
        <f t="shared" si="18"/>
        <v/>
      </c>
    </row>
    <row r="396" spans="12:13" x14ac:dyDescent="0.25">
      <c r="L396" s="32" t="str">
        <f t="shared" si="17"/>
        <v/>
      </c>
      <c r="M396" s="32" t="str">
        <f t="shared" si="18"/>
        <v/>
      </c>
    </row>
    <row r="397" spans="12:13" x14ac:dyDescent="0.25">
      <c r="L397" s="32" t="str">
        <f t="shared" si="17"/>
        <v/>
      </c>
      <c r="M397" s="32" t="str">
        <f t="shared" si="18"/>
        <v/>
      </c>
    </row>
    <row r="398" spans="12:13" x14ac:dyDescent="0.25">
      <c r="L398" s="32" t="str">
        <f t="shared" si="17"/>
        <v/>
      </c>
      <c r="M398" s="32" t="str">
        <f t="shared" si="18"/>
        <v/>
      </c>
    </row>
    <row r="399" spans="12:13" x14ac:dyDescent="0.25">
      <c r="L399" s="32" t="str">
        <f t="shared" si="17"/>
        <v/>
      </c>
      <c r="M399" s="32" t="str">
        <f t="shared" si="18"/>
        <v/>
      </c>
    </row>
    <row r="400" spans="12:13" x14ac:dyDescent="0.25">
      <c r="L400" s="32" t="str">
        <f t="shared" si="17"/>
        <v/>
      </c>
      <c r="M400" s="32" t="str">
        <f t="shared" si="18"/>
        <v/>
      </c>
    </row>
    <row r="401" spans="12:13" x14ac:dyDescent="0.25">
      <c r="L401" s="32" t="str">
        <f t="shared" si="17"/>
        <v/>
      </c>
      <c r="M401" s="32" t="str">
        <f t="shared" si="18"/>
        <v/>
      </c>
    </row>
    <row r="402" spans="12:13" x14ac:dyDescent="0.25">
      <c r="L402" s="32" t="str">
        <f t="shared" si="17"/>
        <v/>
      </c>
      <c r="M402" s="32" t="str">
        <f t="shared" si="18"/>
        <v/>
      </c>
    </row>
    <row r="403" spans="12:13" x14ac:dyDescent="0.25">
      <c r="L403" s="32" t="str">
        <f t="shared" si="17"/>
        <v/>
      </c>
      <c r="M403" s="32" t="str">
        <f t="shared" si="18"/>
        <v/>
      </c>
    </row>
    <row r="404" spans="12:13" x14ac:dyDescent="0.25">
      <c r="L404" s="32" t="str">
        <f t="shared" si="17"/>
        <v/>
      </c>
      <c r="M404" s="32" t="str">
        <f t="shared" si="18"/>
        <v/>
      </c>
    </row>
    <row r="405" spans="12:13" x14ac:dyDescent="0.25">
      <c r="L405" s="32" t="str">
        <f t="shared" si="17"/>
        <v/>
      </c>
      <c r="M405" s="32" t="str">
        <f t="shared" si="18"/>
        <v/>
      </c>
    </row>
    <row r="406" spans="12:13" x14ac:dyDescent="0.25">
      <c r="L406" s="32" t="str">
        <f t="shared" si="17"/>
        <v/>
      </c>
      <c r="M406" s="32" t="str">
        <f t="shared" si="18"/>
        <v/>
      </c>
    </row>
    <row r="407" spans="12:13" x14ac:dyDescent="0.25">
      <c r="L407" s="32" t="str">
        <f t="shared" si="17"/>
        <v/>
      </c>
      <c r="M407" s="32" t="str">
        <f t="shared" si="18"/>
        <v/>
      </c>
    </row>
    <row r="408" spans="12:13" x14ac:dyDescent="0.25">
      <c r="L408" s="32" t="str">
        <f t="shared" si="17"/>
        <v/>
      </c>
      <c r="M408" s="32" t="str">
        <f t="shared" si="18"/>
        <v/>
      </c>
    </row>
    <row r="409" spans="12:13" x14ac:dyDescent="0.25">
      <c r="L409" s="32" t="str">
        <f t="shared" si="17"/>
        <v/>
      </c>
      <c r="M409" s="32" t="str">
        <f t="shared" si="18"/>
        <v/>
      </c>
    </row>
    <row r="410" spans="12:13" x14ac:dyDescent="0.25">
      <c r="L410" s="32" t="str">
        <f t="shared" si="17"/>
        <v/>
      </c>
      <c r="M410" s="32" t="str">
        <f t="shared" si="18"/>
        <v/>
      </c>
    </row>
    <row r="411" spans="12:13" x14ac:dyDescent="0.25">
      <c r="L411" s="32" t="str">
        <f t="shared" si="17"/>
        <v/>
      </c>
      <c r="M411" s="32" t="str">
        <f t="shared" si="18"/>
        <v/>
      </c>
    </row>
    <row r="412" spans="12:13" x14ac:dyDescent="0.25">
      <c r="L412" s="32" t="str">
        <f t="shared" si="17"/>
        <v/>
      </c>
      <c r="M412" s="32" t="str">
        <f t="shared" si="18"/>
        <v/>
      </c>
    </row>
    <row r="413" spans="12:13" x14ac:dyDescent="0.25">
      <c r="L413" s="32" t="str">
        <f t="shared" si="17"/>
        <v/>
      </c>
      <c r="M413" s="32" t="str">
        <f t="shared" si="18"/>
        <v/>
      </c>
    </row>
    <row r="414" spans="12:13" x14ac:dyDescent="0.25">
      <c r="L414" s="32" t="str">
        <f t="shared" si="17"/>
        <v/>
      </c>
      <c r="M414" s="32" t="str">
        <f t="shared" si="18"/>
        <v/>
      </c>
    </row>
    <row r="415" spans="12:13" x14ac:dyDescent="0.25">
      <c r="L415" s="32" t="str">
        <f t="shared" si="17"/>
        <v/>
      </c>
      <c r="M415" s="32" t="str">
        <f t="shared" si="18"/>
        <v/>
      </c>
    </row>
    <row r="416" spans="12:13" x14ac:dyDescent="0.25">
      <c r="L416" s="32" t="str">
        <f t="shared" si="17"/>
        <v/>
      </c>
      <c r="M416" s="32" t="str">
        <f t="shared" si="18"/>
        <v/>
      </c>
    </row>
    <row r="417" spans="12:13" x14ac:dyDescent="0.25">
      <c r="L417" s="32" t="str">
        <f t="shared" si="17"/>
        <v/>
      </c>
      <c r="M417" s="32" t="str">
        <f t="shared" si="18"/>
        <v/>
      </c>
    </row>
    <row r="418" spans="12:13" x14ac:dyDescent="0.25">
      <c r="L418" s="32" t="str">
        <f t="shared" si="17"/>
        <v/>
      </c>
      <c r="M418" s="32" t="str">
        <f t="shared" si="18"/>
        <v/>
      </c>
    </row>
    <row r="419" spans="12:13" x14ac:dyDescent="0.25">
      <c r="L419" s="32" t="str">
        <f t="shared" si="17"/>
        <v/>
      </c>
      <c r="M419" s="32" t="str">
        <f t="shared" si="18"/>
        <v/>
      </c>
    </row>
    <row r="420" spans="12:13" x14ac:dyDescent="0.25">
      <c r="L420" s="32" t="str">
        <f t="shared" si="17"/>
        <v/>
      </c>
      <c r="M420" s="32" t="str">
        <f t="shared" si="18"/>
        <v/>
      </c>
    </row>
    <row r="421" spans="12:13" x14ac:dyDescent="0.25">
      <c r="L421" s="32" t="str">
        <f t="shared" si="17"/>
        <v/>
      </c>
      <c r="M421" s="32" t="str">
        <f t="shared" si="18"/>
        <v/>
      </c>
    </row>
    <row r="422" spans="12:13" x14ac:dyDescent="0.25">
      <c r="L422" s="32" t="str">
        <f t="shared" si="17"/>
        <v/>
      </c>
      <c r="M422" s="32" t="str">
        <f t="shared" si="18"/>
        <v/>
      </c>
    </row>
    <row r="423" spans="12:13" x14ac:dyDescent="0.25">
      <c r="L423" s="32" t="str">
        <f t="shared" si="17"/>
        <v/>
      </c>
      <c r="M423" s="32" t="str">
        <f t="shared" si="18"/>
        <v/>
      </c>
    </row>
    <row r="424" spans="12:13" x14ac:dyDescent="0.25">
      <c r="L424" s="32" t="str">
        <f t="shared" si="17"/>
        <v/>
      </c>
      <c r="M424" s="32" t="str">
        <f t="shared" si="18"/>
        <v/>
      </c>
    </row>
    <row r="425" spans="12:13" x14ac:dyDescent="0.25">
      <c r="L425" s="32" t="str">
        <f t="shared" ref="L425:L488" si="19">IF(I425="", "", I425 +J425/2)</f>
        <v/>
      </c>
      <c r="M425" s="32" t="str">
        <f t="shared" ref="M425:M488" si="20">IF(J425="", "", SQRT(3)/2*J425)</f>
        <v/>
      </c>
    </row>
    <row r="426" spans="12:13" x14ac:dyDescent="0.25">
      <c r="L426" s="32" t="str">
        <f t="shared" si="19"/>
        <v/>
      </c>
      <c r="M426" s="32" t="str">
        <f t="shared" si="20"/>
        <v/>
      </c>
    </row>
    <row r="427" spans="12:13" x14ac:dyDescent="0.25">
      <c r="L427" s="32" t="str">
        <f t="shared" si="19"/>
        <v/>
      </c>
      <c r="M427" s="32" t="str">
        <f t="shared" si="20"/>
        <v/>
      </c>
    </row>
    <row r="428" spans="12:13" x14ac:dyDescent="0.25">
      <c r="L428" s="32" t="str">
        <f t="shared" si="19"/>
        <v/>
      </c>
      <c r="M428" s="32" t="str">
        <f t="shared" si="20"/>
        <v/>
      </c>
    </row>
    <row r="429" spans="12:13" x14ac:dyDescent="0.25">
      <c r="L429" s="32" t="str">
        <f t="shared" si="19"/>
        <v/>
      </c>
      <c r="M429" s="32" t="str">
        <f t="shared" si="20"/>
        <v/>
      </c>
    </row>
    <row r="430" spans="12:13" x14ac:dyDescent="0.25">
      <c r="L430" s="32" t="str">
        <f t="shared" si="19"/>
        <v/>
      </c>
      <c r="M430" s="32" t="str">
        <f t="shared" si="20"/>
        <v/>
      </c>
    </row>
    <row r="431" spans="12:13" x14ac:dyDescent="0.25">
      <c r="L431" s="32" t="str">
        <f t="shared" si="19"/>
        <v/>
      </c>
      <c r="M431" s="32" t="str">
        <f t="shared" si="20"/>
        <v/>
      </c>
    </row>
    <row r="432" spans="12:13" x14ac:dyDescent="0.25">
      <c r="L432" s="32" t="str">
        <f t="shared" si="19"/>
        <v/>
      </c>
      <c r="M432" s="32" t="str">
        <f t="shared" si="20"/>
        <v/>
      </c>
    </row>
    <row r="433" spans="12:13" x14ac:dyDescent="0.25">
      <c r="L433" s="32" t="str">
        <f t="shared" si="19"/>
        <v/>
      </c>
      <c r="M433" s="32" t="str">
        <f t="shared" si="20"/>
        <v/>
      </c>
    </row>
    <row r="434" spans="12:13" x14ac:dyDescent="0.25">
      <c r="L434" s="32" t="str">
        <f t="shared" si="19"/>
        <v/>
      </c>
      <c r="M434" s="32" t="str">
        <f t="shared" si="20"/>
        <v/>
      </c>
    </row>
    <row r="435" spans="12:13" x14ac:dyDescent="0.25">
      <c r="L435" s="32" t="str">
        <f t="shared" si="19"/>
        <v/>
      </c>
      <c r="M435" s="32" t="str">
        <f t="shared" si="20"/>
        <v/>
      </c>
    </row>
    <row r="436" spans="12:13" x14ac:dyDescent="0.25">
      <c r="L436" s="32" t="str">
        <f t="shared" si="19"/>
        <v/>
      </c>
      <c r="M436" s="32" t="str">
        <f t="shared" si="20"/>
        <v/>
      </c>
    </row>
    <row r="437" spans="12:13" x14ac:dyDescent="0.25">
      <c r="L437" s="32" t="str">
        <f t="shared" si="19"/>
        <v/>
      </c>
      <c r="M437" s="32" t="str">
        <f t="shared" si="20"/>
        <v/>
      </c>
    </row>
    <row r="438" spans="12:13" x14ac:dyDescent="0.25">
      <c r="L438" s="32" t="str">
        <f t="shared" si="19"/>
        <v/>
      </c>
      <c r="M438" s="32" t="str">
        <f t="shared" si="20"/>
        <v/>
      </c>
    </row>
    <row r="439" spans="12:13" x14ac:dyDescent="0.25">
      <c r="L439" s="32" t="str">
        <f t="shared" si="19"/>
        <v/>
      </c>
      <c r="M439" s="32" t="str">
        <f t="shared" si="20"/>
        <v/>
      </c>
    </row>
    <row r="440" spans="12:13" x14ac:dyDescent="0.25">
      <c r="L440" s="32" t="str">
        <f t="shared" si="19"/>
        <v/>
      </c>
      <c r="M440" s="32" t="str">
        <f t="shared" si="20"/>
        <v/>
      </c>
    </row>
    <row r="441" spans="12:13" x14ac:dyDescent="0.25">
      <c r="L441" s="32" t="str">
        <f t="shared" si="19"/>
        <v/>
      </c>
      <c r="M441" s="32" t="str">
        <f t="shared" si="20"/>
        <v/>
      </c>
    </row>
    <row r="442" spans="12:13" x14ac:dyDescent="0.25">
      <c r="L442" s="32" t="str">
        <f t="shared" si="19"/>
        <v/>
      </c>
      <c r="M442" s="32" t="str">
        <f t="shared" si="20"/>
        <v/>
      </c>
    </row>
    <row r="443" spans="12:13" x14ac:dyDescent="0.25">
      <c r="L443" s="32" t="str">
        <f t="shared" si="19"/>
        <v/>
      </c>
      <c r="M443" s="32" t="str">
        <f t="shared" si="20"/>
        <v/>
      </c>
    </row>
    <row r="444" spans="12:13" x14ac:dyDescent="0.25">
      <c r="L444" s="32" t="str">
        <f t="shared" si="19"/>
        <v/>
      </c>
      <c r="M444" s="32" t="str">
        <f t="shared" si="20"/>
        <v/>
      </c>
    </row>
    <row r="445" spans="12:13" x14ac:dyDescent="0.25">
      <c r="L445" s="32" t="str">
        <f t="shared" si="19"/>
        <v/>
      </c>
      <c r="M445" s="32" t="str">
        <f t="shared" si="20"/>
        <v/>
      </c>
    </row>
    <row r="446" spans="12:13" x14ac:dyDescent="0.25">
      <c r="L446" s="32" t="str">
        <f t="shared" si="19"/>
        <v/>
      </c>
      <c r="M446" s="32" t="str">
        <f t="shared" si="20"/>
        <v/>
      </c>
    </row>
    <row r="447" spans="12:13" x14ac:dyDescent="0.25">
      <c r="L447" s="32" t="str">
        <f t="shared" si="19"/>
        <v/>
      </c>
      <c r="M447" s="32" t="str">
        <f t="shared" si="20"/>
        <v/>
      </c>
    </row>
    <row r="448" spans="12:13" x14ac:dyDescent="0.25">
      <c r="L448" s="32" t="str">
        <f t="shared" si="19"/>
        <v/>
      </c>
      <c r="M448" s="32" t="str">
        <f t="shared" si="20"/>
        <v/>
      </c>
    </row>
    <row r="449" spans="12:13" x14ac:dyDescent="0.25">
      <c r="L449" s="32" t="str">
        <f t="shared" si="19"/>
        <v/>
      </c>
      <c r="M449" s="32" t="str">
        <f t="shared" si="20"/>
        <v/>
      </c>
    </row>
    <row r="450" spans="12:13" x14ac:dyDescent="0.25">
      <c r="L450" s="32" t="str">
        <f t="shared" si="19"/>
        <v/>
      </c>
      <c r="M450" s="32" t="str">
        <f t="shared" si="20"/>
        <v/>
      </c>
    </row>
    <row r="451" spans="12:13" x14ac:dyDescent="0.25">
      <c r="L451" s="32" t="str">
        <f t="shared" si="19"/>
        <v/>
      </c>
      <c r="M451" s="32" t="str">
        <f t="shared" si="20"/>
        <v/>
      </c>
    </row>
    <row r="452" spans="12:13" x14ac:dyDescent="0.25">
      <c r="L452" s="32" t="str">
        <f t="shared" si="19"/>
        <v/>
      </c>
      <c r="M452" s="32" t="str">
        <f t="shared" si="20"/>
        <v/>
      </c>
    </row>
    <row r="453" spans="12:13" x14ac:dyDescent="0.25">
      <c r="L453" s="32" t="str">
        <f t="shared" si="19"/>
        <v/>
      </c>
      <c r="M453" s="32" t="str">
        <f t="shared" si="20"/>
        <v/>
      </c>
    </row>
    <row r="454" spans="12:13" x14ac:dyDescent="0.25">
      <c r="L454" s="32" t="str">
        <f t="shared" si="19"/>
        <v/>
      </c>
      <c r="M454" s="32" t="str">
        <f t="shared" si="20"/>
        <v/>
      </c>
    </row>
    <row r="455" spans="12:13" x14ac:dyDescent="0.25">
      <c r="L455" s="32" t="str">
        <f t="shared" si="19"/>
        <v/>
      </c>
      <c r="M455" s="32" t="str">
        <f t="shared" si="20"/>
        <v/>
      </c>
    </row>
    <row r="456" spans="12:13" x14ac:dyDescent="0.25">
      <c r="L456" s="32" t="str">
        <f t="shared" si="19"/>
        <v/>
      </c>
      <c r="M456" s="32" t="str">
        <f t="shared" si="20"/>
        <v/>
      </c>
    </row>
    <row r="457" spans="12:13" x14ac:dyDescent="0.25">
      <c r="L457" s="32" t="str">
        <f t="shared" si="19"/>
        <v/>
      </c>
      <c r="M457" s="32" t="str">
        <f t="shared" si="20"/>
        <v/>
      </c>
    </row>
    <row r="458" spans="12:13" x14ac:dyDescent="0.25">
      <c r="L458" s="32" t="str">
        <f t="shared" si="19"/>
        <v/>
      </c>
      <c r="M458" s="32" t="str">
        <f t="shared" si="20"/>
        <v/>
      </c>
    </row>
    <row r="459" spans="12:13" x14ac:dyDescent="0.25">
      <c r="L459" s="32" t="str">
        <f t="shared" si="19"/>
        <v/>
      </c>
      <c r="M459" s="32" t="str">
        <f t="shared" si="20"/>
        <v/>
      </c>
    </row>
    <row r="460" spans="12:13" x14ac:dyDescent="0.25">
      <c r="L460" s="32" t="str">
        <f t="shared" si="19"/>
        <v/>
      </c>
      <c r="M460" s="32" t="str">
        <f t="shared" si="20"/>
        <v/>
      </c>
    </row>
    <row r="461" spans="12:13" x14ac:dyDescent="0.25">
      <c r="L461" s="32" t="str">
        <f t="shared" si="19"/>
        <v/>
      </c>
      <c r="M461" s="32" t="str">
        <f t="shared" si="20"/>
        <v/>
      </c>
    </row>
    <row r="462" spans="12:13" x14ac:dyDescent="0.25">
      <c r="L462" s="32" t="str">
        <f t="shared" si="19"/>
        <v/>
      </c>
      <c r="M462" s="32" t="str">
        <f t="shared" si="20"/>
        <v/>
      </c>
    </row>
    <row r="463" spans="12:13" x14ac:dyDescent="0.25">
      <c r="L463" s="32" t="str">
        <f t="shared" si="19"/>
        <v/>
      </c>
      <c r="M463" s="32" t="str">
        <f t="shared" si="20"/>
        <v/>
      </c>
    </row>
    <row r="464" spans="12:13" x14ac:dyDescent="0.25">
      <c r="L464" s="32" t="str">
        <f t="shared" si="19"/>
        <v/>
      </c>
      <c r="M464" s="32" t="str">
        <f t="shared" si="20"/>
        <v/>
      </c>
    </row>
    <row r="465" spans="12:13" x14ac:dyDescent="0.25">
      <c r="L465" s="32" t="str">
        <f t="shared" si="19"/>
        <v/>
      </c>
      <c r="M465" s="32" t="str">
        <f t="shared" si="20"/>
        <v/>
      </c>
    </row>
    <row r="466" spans="12:13" x14ac:dyDescent="0.25">
      <c r="L466" s="32" t="str">
        <f t="shared" si="19"/>
        <v/>
      </c>
      <c r="M466" s="32" t="str">
        <f t="shared" si="20"/>
        <v/>
      </c>
    </row>
    <row r="467" spans="12:13" x14ac:dyDescent="0.25">
      <c r="L467" s="32" t="str">
        <f t="shared" si="19"/>
        <v/>
      </c>
      <c r="M467" s="32" t="str">
        <f t="shared" si="20"/>
        <v/>
      </c>
    </row>
    <row r="468" spans="12:13" x14ac:dyDescent="0.25">
      <c r="L468" s="32" t="str">
        <f t="shared" si="19"/>
        <v/>
      </c>
      <c r="M468" s="32" t="str">
        <f t="shared" si="20"/>
        <v/>
      </c>
    </row>
    <row r="469" spans="12:13" x14ac:dyDescent="0.25">
      <c r="L469" s="32" t="str">
        <f t="shared" si="19"/>
        <v/>
      </c>
      <c r="M469" s="32" t="str">
        <f t="shared" si="20"/>
        <v/>
      </c>
    </row>
    <row r="470" spans="12:13" x14ac:dyDescent="0.25">
      <c r="L470" s="32" t="str">
        <f t="shared" si="19"/>
        <v/>
      </c>
      <c r="M470" s="32" t="str">
        <f t="shared" si="20"/>
        <v/>
      </c>
    </row>
    <row r="471" spans="12:13" x14ac:dyDescent="0.25">
      <c r="L471" s="32" t="str">
        <f t="shared" si="19"/>
        <v/>
      </c>
      <c r="M471" s="32" t="str">
        <f t="shared" si="20"/>
        <v/>
      </c>
    </row>
    <row r="472" spans="12:13" x14ac:dyDescent="0.25">
      <c r="L472" s="32" t="str">
        <f t="shared" si="19"/>
        <v/>
      </c>
      <c r="M472" s="32" t="str">
        <f t="shared" si="20"/>
        <v/>
      </c>
    </row>
    <row r="473" spans="12:13" x14ac:dyDescent="0.25">
      <c r="L473" s="32" t="str">
        <f t="shared" si="19"/>
        <v/>
      </c>
      <c r="M473" s="32" t="str">
        <f t="shared" si="20"/>
        <v/>
      </c>
    </row>
    <row r="474" spans="12:13" x14ac:dyDescent="0.25">
      <c r="L474" s="32" t="str">
        <f t="shared" si="19"/>
        <v/>
      </c>
      <c r="M474" s="32" t="str">
        <f t="shared" si="20"/>
        <v/>
      </c>
    </row>
    <row r="475" spans="12:13" x14ac:dyDescent="0.25">
      <c r="L475" s="32" t="str">
        <f t="shared" si="19"/>
        <v/>
      </c>
      <c r="M475" s="32" t="str">
        <f t="shared" si="20"/>
        <v/>
      </c>
    </row>
    <row r="476" spans="12:13" x14ac:dyDescent="0.25">
      <c r="L476" s="32" t="str">
        <f t="shared" si="19"/>
        <v/>
      </c>
      <c r="M476" s="32" t="str">
        <f t="shared" si="20"/>
        <v/>
      </c>
    </row>
    <row r="477" spans="12:13" x14ac:dyDescent="0.25">
      <c r="L477" s="32" t="str">
        <f t="shared" si="19"/>
        <v/>
      </c>
      <c r="M477" s="32" t="str">
        <f t="shared" si="20"/>
        <v/>
      </c>
    </row>
    <row r="478" spans="12:13" x14ac:dyDescent="0.25">
      <c r="L478" s="32" t="str">
        <f t="shared" si="19"/>
        <v/>
      </c>
      <c r="M478" s="32" t="str">
        <f t="shared" si="20"/>
        <v/>
      </c>
    </row>
    <row r="479" spans="12:13" x14ac:dyDescent="0.25">
      <c r="L479" s="32" t="str">
        <f t="shared" si="19"/>
        <v/>
      </c>
      <c r="M479" s="32" t="str">
        <f t="shared" si="20"/>
        <v/>
      </c>
    </row>
    <row r="480" spans="12:13" x14ac:dyDescent="0.25">
      <c r="L480" s="32" t="str">
        <f t="shared" si="19"/>
        <v/>
      </c>
      <c r="M480" s="32" t="str">
        <f t="shared" si="20"/>
        <v/>
      </c>
    </row>
    <row r="481" spans="12:13" x14ac:dyDescent="0.25">
      <c r="L481" s="32" t="str">
        <f t="shared" si="19"/>
        <v/>
      </c>
      <c r="M481" s="32" t="str">
        <f t="shared" si="20"/>
        <v/>
      </c>
    </row>
    <row r="482" spans="12:13" x14ac:dyDescent="0.25">
      <c r="L482" s="32" t="str">
        <f t="shared" si="19"/>
        <v/>
      </c>
      <c r="M482" s="32" t="str">
        <f t="shared" si="20"/>
        <v/>
      </c>
    </row>
    <row r="483" spans="12:13" x14ac:dyDescent="0.25">
      <c r="L483" s="32" t="str">
        <f t="shared" si="19"/>
        <v/>
      </c>
      <c r="M483" s="32" t="str">
        <f t="shared" si="20"/>
        <v/>
      </c>
    </row>
    <row r="484" spans="12:13" x14ac:dyDescent="0.25">
      <c r="L484" s="32" t="str">
        <f t="shared" si="19"/>
        <v/>
      </c>
      <c r="M484" s="32" t="str">
        <f t="shared" si="20"/>
        <v/>
      </c>
    </row>
    <row r="485" spans="12:13" x14ac:dyDescent="0.25">
      <c r="L485" s="32" t="str">
        <f t="shared" si="19"/>
        <v/>
      </c>
      <c r="M485" s="32" t="str">
        <f t="shared" si="20"/>
        <v/>
      </c>
    </row>
    <row r="486" spans="12:13" x14ac:dyDescent="0.25">
      <c r="L486" s="32" t="str">
        <f t="shared" si="19"/>
        <v/>
      </c>
      <c r="M486" s="32" t="str">
        <f t="shared" si="20"/>
        <v/>
      </c>
    </row>
    <row r="487" spans="12:13" x14ac:dyDescent="0.25">
      <c r="L487" s="32" t="str">
        <f t="shared" si="19"/>
        <v/>
      </c>
      <c r="M487" s="32" t="str">
        <f t="shared" si="20"/>
        <v/>
      </c>
    </row>
    <row r="488" spans="12:13" x14ac:dyDescent="0.25">
      <c r="L488" s="32" t="str">
        <f t="shared" si="19"/>
        <v/>
      </c>
      <c r="M488" s="32" t="str">
        <f t="shared" si="20"/>
        <v/>
      </c>
    </row>
    <row r="489" spans="12:13" x14ac:dyDescent="0.25">
      <c r="L489" s="32" t="str">
        <f t="shared" ref="L489:L544" si="21">IF(I489="", "", I489 +J489/2)</f>
        <v/>
      </c>
      <c r="M489" s="32" t="str">
        <f t="shared" ref="M489:M544" si="22">IF(J489="", "", SQRT(3)/2*J489)</f>
        <v/>
      </c>
    </row>
    <row r="490" spans="12:13" x14ac:dyDescent="0.25">
      <c r="L490" s="32" t="str">
        <f t="shared" si="21"/>
        <v/>
      </c>
      <c r="M490" s="32" t="str">
        <f t="shared" si="22"/>
        <v/>
      </c>
    </row>
    <row r="491" spans="12:13" x14ac:dyDescent="0.25">
      <c r="L491" s="32" t="str">
        <f t="shared" si="21"/>
        <v/>
      </c>
      <c r="M491" s="32" t="str">
        <f t="shared" si="22"/>
        <v/>
      </c>
    </row>
    <row r="492" spans="12:13" x14ac:dyDescent="0.25">
      <c r="L492" s="32" t="str">
        <f t="shared" si="21"/>
        <v/>
      </c>
      <c r="M492" s="32" t="str">
        <f t="shared" si="22"/>
        <v/>
      </c>
    </row>
    <row r="493" spans="12:13" x14ac:dyDescent="0.25">
      <c r="L493" s="32" t="str">
        <f t="shared" si="21"/>
        <v/>
      </c>
      <c r="M493" s="32" t="str">
        <f t="shared" si="22"/>
        <v/>
      </c>
    </row>
    <row r="494" spans="12:13" x14ac:dyDescent="0.25">
      <c r="L494" s="32" t="str">
        <f t="shared" si="21"/>
        <v/>
      </c>
      <c r="M494" s="32" t="str">
        <f t="shared" si="22"/>
        <v/>
      </c>
    </row>
    <row r="495" spans="12:13" x14ac:dyDescent="0.25">
      <c r="L495" s="32" t="str">
        <f t="shared" si="21"/>
        <v/>
      </c>
      <c r="M495" s="32" t="str">
        <f t="shared" si="22"/>
        <v/>
      </c>
    </row>
    <row r="496" spans="12:13" x14ac:dyDescent="0.25">
      <c r="L496" s="32" t="str">
        <f t="shared" si="21"/>
        <v/>
      </c>
      <c r="M496" s="32" t="str">
        <f t="shared" si="22"/>
        <v/>
      </c>
    </row>
    <row r="497" spans="12:13" x14ac:dyDescent="0.25">
      <c r="L497" s="32" t="str">
        <f t="shared" si="21"/>
        <v/>
      </c>
      <c r="M497" s="32" t="str">
        <f t="shared" si="22"/>
        <v/>
      </c>
    </row>
    <row r="498" spans="12:13" x14ac:dyDescent="0.25">
      <c r="L498" s="32" t="str">
        <f t="shared" si="21"/>
        <v/>
      </c>
      <c r="M498" s="32" t="str">
        <f t="shared" si="22"/>
        <v/>
      </c>
    </row>
    <row r="499" spans="12:13" x14ac:dyDescent="0.25">
      <c r="L499" s="32" t="str">
        <f t="shared" si="21"/>
        <v/>
      </c>
      <c r="M499" s="32" t="str">
        <f t="shared" si="22"/>
        <v/>
      </c>
    </row>
    <row r="500" spans="12:13" x14ac:dyDescent="0.25">
      <c r="L500" s="32" t="str">
        <f t="shared" si="21"/>
        <v/>
      </c>
      <c r="M500" s="32" t="str">
        <f t="shared" si="22"/>
        <v/>
      </c>
    </row>
    <row r="501" spans="12:13" x14ac:dyDescent="0.25">
      <c r="L501" s="32" t="str">
        <f t="shared" si="21"/>
        <v/>
      </c>
      <c r="M501" s="32" t="str">
        <f t="shared" si="22"/>
        <v/>
      </c>
    </row>
    <row r="502" spans="12:13" x14ac:dyDescent="0.25">
      <c r="L502" s="32" t="str">
        <f t="shared" si="21"/>
        <v/>
      </c>
      <c r="M502" s="32" t="str">
        <f t="shared" si="22"/>
        <v/>
      </c>
    </row>
    <row r="503" spans="12:13" x14ac:dyDescent="0.25">
      <c r="L503" s="32" t="str">
        <f t="shared" si="21"/>
        <v/>
      </c>
      <c r="M503" s="32" t="str">
        <f t="shared" si="22"/>
        <v/>
      </c>
    </row>
    <row r="504" spans="12:13" x14ac:dyDescent="0.25">
      <c r="L504" s="32" t="str">
        <f t="shared" si="21"/>
        <v/>
      </c>
      <c r="M504" s="32" t="str">
        <f t="shared" si="22"/>
        <v/>
      </c>
    </row>
    <row r="505" spans="12:13" x14ac:dyDescent="0.25">
      <c r="L505" s="32" t="str">
        <f t="shared" si="21"/>
        <v/>
      </c>
      <c r="M505" s="32" t="str">
        <f t="shared" si="22"/>
        <v/>
      </c>
    </row>
    <row r="506" spans="12:13" x14ac:dyDescent="0.25">
      <c r="L506" s="32" t="str">
        <f t="shared" si="21"/>
        <v/>
      </c>
      <c r="M506" s="32" t="str">
        <f t="shared" si="22"/>
        <v/>
      </c>
    </row>
    <row r="507" spans="12:13" x14ac:dyDescent="0.25">
      <c r="L507" s="32" t="str">
        <f t="shared" si="21"/>
        <v/>
      </c>
      <c r="M507" s="32" t="str">
        <f t="shared" si="22"/>
        <v/>
      </c>
    </row>
    <row r="508" spans="12:13" x14ac:dyDescent="0.25">
      <c r="L508" s="32" t="str">
        <f t="shared" si="21"/>
        <v/>
      </c>
      <c r="M508" s="32" t="str">
        <f t="shared" si="22"/>
        <v/>
      </c>
    </row>
    <row r="509" spans="12:13" x14ac:dyDescent="0.25">
      <c r="L509" s="32" t="str">
        <f t="shared" si="21"/>
        <v/>
      </c>
      <c r="M509" s="32" t="str">
        <f t="shared" si="22"/>
        <v/>
      </c>
    </row>
    <row r="510" spans="12:13" x14ac:dyDescent="0.25">
      <c r="L510" s="32" t="str">
        <f t="shared" si="21"/>
        <v/>
      </c>
      <c r="M510" s="32" t="str">
        <f t="shared" si="22"/>
        <v/>
      </c>
    </row>
    <row r="511" spans="12:13" x14ac:dyDescent="0.25">
      <c r="L511" s="32" t="str">
        <f t="shared" si="21"/>
        <v/>
      </c>
      <c r="M511" s="32" t="str">
        <f t="shared" si="22"/>
        <v/>
      </c>
    </row>
    <row r="512" spans="12:13" x14ac:dyDescent="0.25">
      <c r="L512" s="32" t="str">
        <f t="shared" si="21"/>
        <v/>
      </c>
      <c r="M512" s="32" t="str">
        <f t="shared" si="22"/>
        <v/>
      </c>
    </row>
    <row r="513" spans="12:13" x14ac:dyDescent="0.25">
      <c r="L513" s="32" t="str">
        <f t="shared" si="21"/>
        <v/>
      </c>
      <c r="M513" s="32" t="str">
        <f t="shared" si="22"/>
        <v/>
      </c>
    </row>
    <row r="514" spans="12:13" x14ac:dyDescent="0.25">
      <c r="L514" s="32" t="str">
        <f t="shared" si="21"/>
        <v/>
      </c>
      <c r="M514" s="32" t="str">
        <f t="shared" si="22"/>
        <v/>
      </c>
    </row>
    <row r="515" spans="12:13" x14ac:dyDescent="0.25">
      <c r="L515" s="32" t="str">
        <f t="shared" si="21"/>
        <v/>
      </c>
      <c r="M515" s="32" t="str">
        <f t="shared" si="22"/>
        <v/>
      </c>
    </row>
    <row r="516" spans="12:13" x14ac:dyDescent="0.25">
      <c r="L516" s="32" t="str">
        <f t="shared" si="21"/>
        <v/>
      </c>
      <c r="M516" s="32" t="str">
        <f t="shared" si="22"/>
        <v/>
      </c>
    </row>
    <row r="517" spans="12:13" x14ac:dyDescent="0.25">
      <c r="L517" s="32" t="str">
        <f t="shared" si="21"/>
        <v/>
      </c>
      <c r="M517" s="32" t="str">
        <f t="shared" si="22"/>
        <v/>
      </c>
    </row>
    <row r="518" spans="12:13" x14ac:dyDescent="0.25">
      <c r="L518" s="32" t="str">
        <f t="shared" si="21"/>
        <v/>
      </c>
      <c r="M518" s="32" t="str">
        <f t="shared" si="22"/>
        <v/>
      </c>
    </row>
    <row r="519" spans="12:13" x14ac:dyDescent="0.25">
      <c r="L519" s="32" t="str">
        <f t="shared" si="21"/>
        <v/>
      </c>
      <c r="M519" s="32" t="str">
        <f t="shared" si="22"/>
        <v/>
      </c>
    </row>
    <row r="520" spans="12:13" x14ac:dyDescent="0.25">
      <c r="L520" s="32" t="str">
        <f t="shared" si="21"/>
        <v/>
      </c>
      <c r="M520" s="32" t="str">
        <f t="shared" si="22"/>
        <v/>
      </c>
    </row>
    <row r="521" spans="12:13" x14ac:dyDescent="0.25">
      <c r="L521" s="32" t="str">
        <f t="shared" si="21"/>
        <v/>
      </c>
      <c r="M521" s="32" t="str">
        <f t="shared" si="22"/>
        <v/>
      </c>
    </row>
    <row r="522" spans="12:13" x14ac:dyDescent="0.25">
      <c r="L522" s="32" t="str">
        <f t="shared" si="21"/>
        <v/>
      </c>
      <c r="M522" s="32" t="str">
        <f t="shared" si="22"/>
        <v/>
      </c>
    </row>
    <row r="523" spans="12:13" x14ac:dyDescent="0.25">
      <c r="L523" s="32" t="str">
        <f t="shared" si="21"/>
        <v/>
      </c>
      <c r="M523" s="32" t="str">
        <f t="shared" si="22"/>
        <v/>
      </c>
    </row>
    <row r="524" spans="12:13" x14ac:dyDescent="0.25">
      <c r="L524" s="32" t="str">
        <f t="shared" si="21"/>
        <v/>
      </c>
      <c r="M524" s="32" t="str">
        <f t="shared" si="22"/>
        <v/>
      </c>
    </row>
    <row r="525" spans="12:13" x14ac:dyDescent="0.25">
      <c r="L525" s="32" t="str">
        <f t="shared" si="21"/>
        <v/>
      </c>
      <c r="M525" s="32" t="str">
        <f t="shared" si="22"/>
        <v/>
      </c>
    </row>
    <row r="526" spans="12:13" x14ac:dyDescent="0.25">
      <c r="L526" s="32" t="str">
        <f t="shared" si="21"/>
        <v/>
      </c>
      <c r="M526" s="32" t="str">
        <f t="shared" si="22"/>
        <v/>
      </c>
    </row>
    <row r="527" spans="12:13" x14ac:dyDescent="0.25">
      <c r="L527" s="32" t="str">
        <f t="shared" si="21"/>
        <v/>
      </c>
      <c r="M527" s="32" t="str">
        <f t="shared" si="22"/>
        <v/>
      </c>
    </row>
    <row r="528" spans="12:13" x14ac:dyDescent="0.25">
      <c r="L528" s="32" t="str">
        <f t="shared" si="21"/>
        <v/>
      </c>
      <c r="M528" s="32" t="str">
        <f t="shared" si="22"/>
        <v/>
      </c>
    </row>
    <row r="529" spans="12:13" x14ac:dyDescent="0.25">
      <c r="L529" s="32" t="str">
        <f t="shared" si="21"/>
        <v/>
      </c>
      <c r="M529" s="32" t="str">
        <f t="shared" si="22"/>
        <v/>
      </c>
    </row>
    <row r="530" spans="12:13" x14ac:dyDescent="0.25">
      <c r="L530" s="32" t="str">
        <f t="shared" si="21"/>
        <v/>
      </c>
      <c r="M530" s="32" t="str">
        <f t="shared" si="22"/>
        <v/>
      </c>
    </row>
    <row r="531" spans="12:13" x14ac:dyDescent="0.25">
      <c r="L531" s="32" t="str">
        <f t="shared" si="21"/>
        <v/>
      </c>
      <c r="M531" s="32" t="str">
        <f t="shared" si="22"/>
        <v/>
      </c>
    </row>
    <row r="532" spans="12:13" x14ac:dyDescent="0.25">
      <c r="L532" s="32" t="str">
        <f t="shared" si="21"/>
        <v/>
      </c>
      <c r="M532" s="32" t="str">
        <f t="shared" si="22"/>
        <v/>
      </c>
    </row>
    <row r="533" spans="12:13" x14ac:dyDescent="0.25">
      <c r="L533" s="32" t="str">
        <f t="shared" si="21"/>
        <v/>
      </c>
      <c r="M533" s="32" t="str">
        <f t="shared" si="22"/>
        <v/>
      </c>
    </row>
    <row r="534" spans="12:13" x14ac:dyDescent="0.25">
      <c r="L534" s="32" t="str">
        <f t="shared" si="21"/>
        <v/>
      </c>
      <c r="M534" s="32" t="str">
        <f t="shared" si="22"/>
        <v/>
      </c>
    </row>
    <row r="535" spans="12:13" x14ac:dyDescent="0.25">
      <c r="L535" s="32" t="str">
        <f t="shared" si="21"/>
        <v/>
      </c>
      <c r="M535" s="32" t="str">
        <f t="shared" si="22"/>
        <v/>
      </c>
    </row>
    <row r="536" spans="12:13" x14ac:dyDescent="0.25">
      <c r="L536" s="32" t="str">
        <f t="shared" si="21"/>
        <v/>
      </c>
      <c r="M536" s="32" t="str">
        <f t="shared" si="22"/>
        <v/>
      </c>
    </row>
    <row r="537" spans="12:13" x14ac:dyDescent="0.25">
      <c r="L537" s="32" t="str">
        <f t="shared" si="21"/>
        <v/>
      </c>
      <c r="M537" s="32" t="str">
        <f t="shared" si="22"/>
        <v/>
      </c>
    </row>
    <row r="538" spans="12:13" x14ac:dyDescent="0.25">
      <c r="L538" s="32" t="str">
        <f t="shared" si="21"/>
        <v/>
      </c>
      <c r="M538" s="32" t="str">
        <f t="shared" si="22"/>
        <v/>
      </c>
    </row>
    <row r="539" spans="12:13" x14ac:dyDescent="0.25">
      <c r="L539" s="32" t="str">
        <f t="shared" si="21"/>
        <v/>
      </c>
      <c r="M539" s="32" t="str">
        <f t="shared" si="22"/>
        <v/>
      </c>
    </row>
    <row r="540" spans="12:13" x14ac:dyDescent="0.25">
      <c r="L540" s="32" t="str">
        <f t="shared" si="21"/>
        <v/>
      </c>
      <c r="M540" s="32" t="str">
        <f t="shared" si="22"/>
        <v/>
      </c>
    </row>
    <row r="541" spans="12:13" x14ac:dyDescent="0.25">
      <c r="L541" s="32" t="str">
        <f t="shared" si="21"/>
        <v/>
      </c>
      <c r="M541" s="32" t="str">
        <f t="shared" si="22"/>
        <v/>
      </c>
    </row>
    <row r="542" spans="12:13" x14ac:dyDescent="0.25">
      <c r="L542" s="32" t="str">
        <f t="shared" si="21"/>
        <v/>
      </c>
      <c r="M542" s="32" t="str">
        <f t="shared" si="22"/>
        <v/>
      </c>
    </row>
    <row r="543" spans="12:13" x14ac:dyDescent="0.25">
      <c r="L543" s="32" t="str">
        <f t="shared" si="21"/>
        <v/>
      </c>
      <c r="M543" s="32" t="str">
        <f t="shared" si="22"/>
        <v/>
      </c>
    </row>
    <row r="544" spans="12:13" x14ac:dyDescent="0.25">
      <c r="L544" s="32" t="str">
        <f t="shared" si="21"/>
        <v/>
      </c>
      <c r="M544" s="32" t="str">
        <f t="shared" si="22"/>
        <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EC724-C32A-4519-99E3-A7B02525A089}">
  <dimension ref="A1:DG109"/>
  <sheetViews>
    <sheetView zoomScale="75" zoomScaleNormal="75" workbookViewId="0">
      <selection activeCell="C2" sqref="C2:C8"/>
    </sheetView>
  </sheetViews>
  <sheetFormatPr defaultRowHeight="15" x14ac:dyDescent="0.25"/>
  <cols>
    <col min="2" max="3" width="9.7109375" bestFit="1" customWidth="1"/>
    <col min="4" max="4" width="20.5703125" bestFit="1" customWidth="1"/>
    <col min="5" max="5" width="12" bestFit="1" customWidth="1"/>
    <col min="6" max="6" width="12.140625" bestFit="1" customWidth="1"/>
    <col min="8" max="8" width="24" bestFit="1" customWidth="1"/>
    <col min="9" max="9" width="10.85546875" bestFit="1" customWidth="1"/>
    <col min="11" max="11" width="14" customWidth="1"/>
    <col min="12" max="12" width="10.42578125" customWidth="1"/>
    <col min="13" max="13" width="13" customWidth="1"/>
    <col min="18" max="19" width="9.7109375" bestFit="1" customWidth="1"/>
    <col min="20" max="20" width="20.5703125" bestFit="1" customWidth="1"/>
    <col min="21" max="21" width="12" bestFit="1" customWidth="1"/>
    <col min="22" max="22" width="12.140625" bestFit="1" customWidth="1"/>
    <col min="24" max="24" width="24" bestFit="1" customWidth="1"/>
    <col min="25" max="25" width="9.5703125" bestFit="1" customWidth="1"/>
    <col min="26" max="26" width="12" customWidth="1"/>
    <col min="28" max="28" width="10.42578125" customWidth="1"/>
    <col min="29" max="29" width="4.5703125" customWidth="1"/>
    <col min="34" max="35" width="9.7109375" bestFit="1" customWidth="1"/>
    <col min="36" max="36" width="20.5703125" bestFit="1" customWidth="1"/>
    <col min="37" max="37" width="12" bestFit="1" customWidth="1"/>
    <col min="38" max="38" width="12.140625" bestFit="1" customWidth="1"/>
    <col min="40" max="40" width="24" bestFit="1" customWidth="1"/>
    <col min="41" max="41" width="9.5703125" bestFit="1" customWidth="1"/>
    <col min="44" max="44" width="10.42578125" customWidth="1"/>
    <col min="45" max="45" width="4.5703125" customWidth="1"/>
    <col min="50" max="51" width="9.7109375" bestFit="1" customWidth="1"/>
    <col min="52" max="52" width="20.5703125" bestFit="1" customWidth="1"/>
    <col min="53" max="53" width="12" bestFit="1" customWidth="1"/>
    <col min="54" max="54" width="12.140625" bestFit="1" customWidth="1"/>
    <col min="56" max="56" width="24" bestFit="1" customWidth="1"/>
    <col min="57" max="57" width="9.5703125" bestFit="1" customWidth="1"/>
    <col min="58" max="58" width="13.42578125" bestFit="1" customWidth="1"/>
    <col min="59" max="59" width="10.85546875" customWidth="1"/>
    <col min="60" max="60" width="10.42578125" customWidth="1"/>
    <col min="61" max="61" width="4.5703125" customWidth="1"/>
    <col min="66" max="67" width="9.7109375" bestFit="1" customWidth="1"/>
    <col min="68" max="68" width="20.5703125" bestFit="1" customWidth="1"/>
    <col min="69" max="69" width="12" bestFit="1" customWidth="1"/>
    <col min="70" max="70" width="12.140625" bestFit="1" customWidth="1"/>
    <col min="72" max="72" width="24" bestFit="1" customWidth="1"/>
    <col min="73" max="73" width="9.5703125" bestFit="1" customWidth="1"/>
    <col min="76" max="76" width="10.42578125" customWidth="1"/>
    <col min="77" max="77" width="4.5703125" customWidth="1"/>
    <col min="82" max="82" width="9.7109375" bestFit="1" customWidth="1"/>
    <col min="83" max="83" width="27.28515625" customWidth="1"/>
    <col min="84" max="84" width="20.5703125" bestFit="1" customWidth="1"/>
    <col min="85" max="85" width="12" bestFit="1" customWidth="1"/>
    <col min="86" max="86" width="12.140625" bestFit="1" customWidth="1"/>
    <col min="88" max="88" width="24" bestFit="1" customWidth="1"/>
    <col min="89" max="89" width="9.5703125" bestFit="1" customWidth="1"/>
    <col min="90" max="90" width="13.42578125" bestFit="1" customWidth="1"/>
    <col min="91" max="91" width="8.28515625" bestFit="1" customWidth="1"/>
    <col min="92" max="92" width="10.42578125" customWidth="1"/>
    <col min="93" max="93" width="4.5703125" customWidth="1"/>
    <col min="98" max="99" width="9.7109375" bestFit="1" customWidth="1"/>
    <col min="100" max="100" width="20.5703125" bestFit="1" customWidth="1"/>
    <col min="101" max="101" width="12" bestFit="1" customWidth="1"/>
    <col min="102" max="102" width="12.140625" bestFit="1" customWidth="1"/>
    <col min="104" max="104" width="24" bestFit="1" customWidth="1"/>
    <col min="105" max="105" width="9.5703125" bestFit="1" customWidth="1"/>
    <col min="108" max="108" width="10.42578125" customWidth="1"/>
    <col min="109" max="109" width="10.140625" customWidth="1"/>
  </cols>
  <sheetData>
    <row r="1" spans="1:105" x14ac:dyDescent="0.25">
      <c r="A1" t="s">
        <v>364</v>
      </c>
      <c r="B1" s="4" t="s">
        <v>365</v>
      </c>
      <c r="C1" t="s">
        <v>489</v>
      </c>
      <c r="D1" t="str">
        <f>C1</f>
        <v>Chert Porosity</v>
      </c>
      <c r="H1" t="str">
        <f>D1</f>
        <v>Chert Porosity</v>
      </c>
      <c r="Q1" t="s">
        <v>364</v>
      </c>
      <c r="R1" s="4" t="s">
        <v>365</v>
      </c>
      <c r="S1" t="s">
        <v>413</v>
      </c>
      <c r="T1" t="s">
        <v>458</v>
      </c>
      <c r="X1" t="str">
        <f>T1</f>
        <v>Cal-Sil Mudstone</v>
      </c>
      <c r="AG1" t="s">
        <v>364</v>
      </c>
      <c r="AH1" s="4" t="s">
        <v>365</v>
      </c>
      <c r="AI1" t="s">
        <v>10</v>
      </c>
      <c r="AJ1" t="str">
        <f>AI1</f>
        <v>Dolostone</v>
      </c>
      <c r="AN1" t="str">
        <f>AJ1</f>
        <v>Dolostone</v>
      </c>
      <c r="AW1" t="s">
        <v>364</v>
      </c>
      <c r="AX1" s="4" t="s">
        <v>365</v>
      </c>
      <c r="AY1" t="s">
        <v>64</v>
      </c>
      <c r="AZ1" t="str">
        <f>AY1</f>
        <v>Porcelanite</v>
      </c>
      <c r="BD1" t="str">
        <f>AZ1</f>
        <v>Porcelanite</v>
      </c>
      <c r="BM1" t="s">
        <v>364</v>
      </c>
      <c r="BN1" s="4" t="s">
        <v>365</v>
      </c>
      <c r="BO1" t="s">
        <v>11</v>
      </c>
      <c r="BP1" t="str">
        <f>BO1</f>
        <v>Diatomaceous Mudstone</v>
      </c>
      <c r="BT1" t="str">
        <f>BP1</f>
        <v>Diatomaceous Mudstone</v>
      </c>
      <c r="CC1" t="s">
        <v>364</v>
      </c>
      <c r="CD1" s="4" t="s">
        <v>365</v>
      </c>
      <c r="CE1" t="s">
        <v>491</v>
      </c>
      <c r="CF1" t="str">
        <f>CE1</f>
        <v>Siliceous Mudstone Porosity</v>
      </c>
      <c r="CJ1" t="s">
        <v>206</v>
      </c>
      <c r="CS1" t="s">
        <v>364</v>
      </c>
      <c r="CT1" s="4" t="s">
        <v>365</v>
      </c>
      <c r="CU1" t="s">
        <v>480</v>
      </c>
      <c r="CV1" t="str">
        <f>CU1</f>
        <v>Porosity</v>
      </c>
      <c r="CZ1" t="s">
        <v>69</v>
      </c>
    </row>
    <row r="2" spans="1:105" ht="15.75" x14ac:dyDescent="0.25">
      <c r="A2">
        <v>1</v>
      </c>
      <c r="B2">
        <f>(A2/($I$15 +1))</f>
        <v>0.125</v>
      </c>
      <c r="C2" s="65">
        <v>0.01</v>
      </c>
      <c r="D2" t="s">
        <v>367</v>
      </c>
      <c r="E2" s="5">
        <v>0.2</v>
      </c>
      <c r="H2" s="6" t="s">
        <v>368</v>
      </c>
      <c r="I2" s="66">
        <f>AVERAGE(C2:C203)</f>
        <v>1.7571428571428571E-2</v>
      </c>
      <c r="Q2">
        <v>1</v>
      </c>
      <c r="R2" s="16">
        <f>(Q2/($Y$15 +1))</f>
        <v>1.5151515151515152E-2</v>
      </c>
      <c r="S2" s="12">
        <v>0.11</v>
      </c>
      <c r="T2" t="s">
        <v>367</v>
      </c>
      <c r="U2" s="5">
        <v>0.2</v>
      </c>
      <c r="X2" s="6" t="s">
        <v>368</v>
      </c>
      <c r="Y2" s="36">
        <f>AVERAGE(S2:S197)</f>
        <v>0.32701538461538449</v>
      </c>
      <c r="AG2">
        <v>1</v>
      </c>
      <c r="AH2" s="16">
        <f>(AG2/($AO$15 +1))</f>
        <v>3.3333333333333333E-2</v>
      </c>
      <c r="AI2" s="12">
        <v>6.0000000000000001E-3</v>
      </c>
      <c r="AJ2" s="23" t="s">
        <v>367</v>
      </c>
      <c r="AK2" s="43">
        <v>0.2</v>
      </c>
      <c r="AN2" s="6" t="s">
        <v>368</v>
      </c>
      <c r="AO2" s="36">
        <f>AVERAGE(AI2:AI157)</f>
        <v>8.2896551724137943E-2</v>
      </c>
      <c r="AW2">
        <v>1</v>
      </c>
      <c r="AX2" s="16">
        <f>(AW2/($BE$15 +1))</f>
        <v>2.2727272727272728E-2</v>
      </c>
      <c r="AY2" s="12">
        <v>0.06</v>
      </c>
      <c r="AZ2" t="s">
        <v>367</v>
      </c>
      <c r="BA2" s="5">
        <v>0.2</v>
      </c>
      <c r="BD2" s="6" t="s">
        <v>368</v>
      </c>
      <c r="BE2" s="36">
        <f>AVERAGE(AY2:AY157)</f>
        <v>0.1906279069767442</v>
      </c>
      <c r="BM2">
        <v>1</v>
      </c>
      <c r="BN2" s="16">
        <f>(BM2/($BU$15 +1))</f>
        <v>3.125E-2</v>
      </c>
      <c r="BO2" s="12">
        <v>0.41</v>
      </c>
      <c r="BP2" t="s">
        <v>367</v>
      </c>
      <c r="BQ2" s="5">
        <v>0.2</v>
      </c>
      <c r="BT2" s="6" t="s">
        <v>368</v>
      </c>
      <c r="BU2" s="36">
        <f>AVERAGE(BO2:BO157)</f>
        <v>0.56464516129032283</v>
      </c>
      <c r="CC2">
        <v>1</v>
      </c>
      <c r="CD2" s="16">
        <f>(CC2/($CK$15 +1))</f>
        <v>1.5151515151515152E-2</v>
      </c>
      <c r="CE2" s="12">
        <v>0.09</v>
      </c>
      <c r="CF2" t="s">
        <v>367</v>
      </c>
      <c r="CG2" s="5">
        <v>0.2</v>
      </c>
      <c r="CJ2" s="6" t="s">
        <v>368</v>
      </c>
      <c r="CK2" s="36">
        <f>AVERAGE(CE2:CE157)</f>
        <v>0.28650769230769224</v>
      </c>
      <c r="CS2">
        <v>1</v>
      </c>
      <c r="CT2" s="16">
        <f>(CS2/($DA$15 +1))</f>
        <v>0.05</v>
      </c>
      <c r="CU2" s="12">
        <v>0.17</v>
      </c>
      <c r="CV2" t="s">
        <v>367</v>
      </c>
      <c r="CW2" s="5">
        <v>0.2</v>
      </c>
      <c r="CZ2" s="6" t="s">
        <v>368</v>
      </c>
      <c r="DA2" s="37">
        <f>AVERAGE(CU2:CU157)</f>
        <v>0.23605263157894738</v>
      </c>
    </row>
    <row r="3" spans="1:105" ht="15.75" x14ac:dyDescent="0.25">
      <c r="A3">
        <f>A2+1</f>
        <v>2</v>
      </c>
      <c r="B3">
        <f t="shared" ref="B3" si="0">(A3/($I$15 +1))</f>
        <v>0.25</v>
      </c>
      <c r="C3" s="65">
        <v>0.01</v>
      </c>
      <c r="D3" t="s">
        <v>369</v>
      </c>
      <c r="E3" s="8">
        <v>0.5</v>
      </c>
      <c r="H3" s="6" t="s">
        <v>370</v>
      </c>
      <c r="I3" s="66">
        <f>_xlfn.STDEV.S(C2:C203)</f>
        <v>1.0438025721005917E-2</v>
      </c>
      <c r="Q3">
        <f>Q2+1</f>
        <v>2</v>
      </c>
      <c r="R3" s="16">
        <f t="shared" ref="R3:R66" si="1">(Q3/($Y$15 +1))</f>
        <v>3.0303030303030304E-2</v>
      </c>
      <c r="S3" s="12">
        <v>0.13</v>
      </c>
      <c r="T3" t="s">
        <v>369</v>
      </c>
      <c r="U3" s="8">
        <v>0.5</v>
      </c>
      <c r="X3" s="6" t="s">
        <v>370</v>
      </c>
      <c r="Y3" s="7">
        <f>_xlfn.STDEV.S(S2:S197)</f>
        <v>8.2234134546521814E-2</v>
      </c>
      <c r="AG3">
        <f>AG2+1</f>
        <v>2</v>
      </c>
      <c r="AH3" s="16">
        <f t="shared" ref="AH3:AH30" si="2">(AG3/($AO$15 +1))</f>
        <v>6.6666666666666666E-2</v>
      </c>
      <c r="AI3" s="12">
        <v>0.02</v>
      </c>
      <c r="AJ3" s="23" t="s">
        <v>369</v>
      </c>
      <c r="AK3" s="44">
        <v>0.5</v>
      </c>
      <c r="AN3" s="6" t="s">
        <v>370</v>
      </c>
      <c r="AO3" s="7">
        <f>_xlfn.STDEV.S(AI2:AI157)</f>
        <v>5.5430358383667964E-2</v>
      </c>
      <c r="AW3">
        <f>AW2+1</f>
        <v>2</v>
      </c>
      <c r="AX3" s="16">
        <f t="shared" ref="AX3:AX44" si="3">(AW3/($BE$15 +1))</f>
        <v>4.5454545454545456E-2</v>
      </c>
      <c r="AY3" s="12">
        <v>7.0000000000000007E-2</v>
      </c>
      <c r="AZ3" t="s">
        <v>369</v>
      </c>
      <c r="BA3" s="8">
        <v>0.5</v>
      </c>
      <c r="BD3" s="6" t="s">
        <v>370</v>
      </c>
      <c r="BE3" s="7">
        <f>_xlfn.STDEV.S(AY2:AY157)</f>
        <v>6.9081395488639383E-2</v>
      </c>
      <c r="BM3">
        <f>BM2+1</f>
        <v>2</v>
      </c>
      <c r="BN3" s="16">
        <f t="shared" ref="BN3:BN32" si="4">(BM3/($BU$15 +1))</f>
        <v>6.25E-2</v>
      </c>
      <c r="BO3" s="12">
        <v>0.43</v>
      </c>
      <c r="BP3" t="s">
        <v>369</v>
      </c>
      <c r="BQ3" s="8">
        <v>0.5</v>
      </c>
      <c r="BT3" s="6" t="s">
        <v>370</v>
      </c>
      <c r="BU3" s="7">
        <f>_xlfn.STDEV.S(BO2:BO157)</f>
        <v>6.7961041971162761E-2</v>
      </c>
      <c r="CC3">
        <f>CC2+1</f>
        <v>2</v>
      </c>
      <c r="CD3" s="16">
        <f t="shared" ref="CD3:CD66" si="5">(CC3/($CK$15 +1))</f>
        <v>3.0303030303030304E-2</v>
      </c>
      <c r="CE3" s="12">
        <v>0.12</v>
      </c>
      <c r="CF3" t="s">
        <v>369</v>
      </c>
      <c r="CG3" s="8">
        <v>0.5</v>
      </c>
      <c r="CJ3" s="6" t="s">
        <v>370</v>
      </c>
      <c r="CK3" s="7">
        <f>_xlfn.STDEV.S(CE2:CE157)</f>
        <v>7.9778232282709249E-2</v>
      </c>
      <c r="CS3">
        <f>CS2+1</f>
        <v>2</v>
      </c>
      <c r="CT3" s="16">
        <f t="shared" ref="CT3:CT18" si="6">(CS3/($DA$15 +1))</f>
        <v>0.1</v>
      </c>
      <c r="CU3" s="12">
        <v>0.17199999999999999</v>
      </c>
      <c r="CV3" t="s">
        <v>369</v>
      </c>
      <c r="CW3" s="8">
        <v>0.5</v>
      </c>
      <c r="CZ3" s="6" t="s">
        <v>370</v>
      </c>
      <c r="DA3" s="7">
        <f>_xlfn.STDEV.S(CU2:CU157)</f>
        <v>4.7571552755600953E-2</v>
      </c>
    </row>
    <row r="4" spans="1:105" ht="15.75" x14ac:dyDescent="0.25">
      <c r="A4">
        <f t="shared" ref="A4" si="7">A3+1</f>
        <v>3</v>
      </c>
      <c r="B4">
        <f t="shared" ref="B4" si="8">(A4/($I$15 +1))</f>
        <v>0.375</v>
      </c>
      <c r="C4" s="65">
        <v>0.01</v>
      </c>
      <c r="D4" t="s">
        <v>371</v>
      </c>
      <c r="E4" s="8">
        <v>0.75</v>
      </c>
      <c r="H4" s="6" t="s">
        <v>372</v>
      </c>
      <c r="I4" s="66">
        <f>_xlfn.VAR.S(C2:C203)</f>
        <v>1.0895238095238109E-4</v>
      </c>
      <c r="Q4">
        <f t="shared" ref="Q4:Q66" si="9">Q3+1</f>
        <v>3</v>
      </c>
      <c r="R4" s="16">
        <f t="shared" si="1"/>
        <v>4.5454545454545456E-2</v>
      </c>
      <c r="S4" s="12">
        <v>0.17</v>
      </c>
      <c r="T4" t="s">
        <v>371</v>
      </c>
      <c r="U4" s="8">
        <v>0.75</v>
      </c>
      <c r="X4" s="6" t="s">
        <v>372</v>
      </c>
      <c r="Y4" s="7">
        <f>_xlfn.VAR.S(S2:S197)</f>
        <v>6.7624528846154525E-3</v>
      </c>
      <c r="AG4">
        <f t="shared" ref="AG4:AG30" si="10">AG3+1</f>
        <v>3</v>
      </c>
      <c r="AH4" s="16">
        <f t="shared" si="2"/>
        <v>0.1</v>
      </c>
      <c r="AI4" s="12">
        <v>0.02</v>
      </c>
      <c r="AJ4" s="23" t="s">
        <v>371</v>
      </c>
      <c r="AK4" s="44">
        <v>0.75</v>
      </c>
      <c r="AN4" s="6" t="s">
        <v>372</v>
      </c>
      <c r="AO4" s="7">
        <f>_xlfn.VAR.S(AI2:AI157)</f>
        <v>3.0725246305418697E-3</v>
      </c>
      <c r="AW4">
        <f t="shared" ref="AW4:AW44" si="11">AW3+1</f>
        <v>3</v>
      </c>
      <c r="AX4" s="16">
        <f t="shared" si="3"/>
        <v>6.8181818181818177E-2</v>
      </c>
      <c r="AY4" s="12">
        <v>9.0999999999999998E-2</v>
      </c>
      <c r="AZ4" t="s">
        <v>371</v>
      </c>
      <c r="BA4" s="8">
        <v>0.75</v>
      </c>
      <c r="BD4" s="6" t="s">
        <v>372</v>
      </c>
      <c r="BE4" s="7">
        <f>_xlfn.VAR.S(AY2:AY157)</f>
        <v>4.7722392026578065E-3</v>
      </c>
      <c r="BM4">
        <f t="shared" ref="BM4:BM32" si="12">BM3+1</f>
        <v>3</v>
      </c>
      <c r="BN4" s="16">
        <f t="shared" si="4"/>
        <v>9.375E-2</v>
      </c>
      <c r="BO4" s="12">
        <v>0.44200000000000006</v>
      </c>
      <c r="BP4" t="s">
        <v>371</v>
      </c>
      <c r="BQ4" s="8">
        <v>0.75</v>
      </c>
      <c r="BT4" s="6" t="s">
        <v>372</v>
      </c>
      <c r="BU4" s="7">
        <f>_xlfn.VAR.S(BO2:BO157)</f>
        <v>4.6187032258061455E-3</v>
      </c>
      <c r="CC4">
        <f t="shared" ref="CC4:CC66" si="13">CC3+1</f>
        <v>3</v>
      </c>
      <c r="CD4" s="16">
        <f t="shared" si="5"/>
        <v>4.5454545454545456E-2</v>
      </c>
      <c r="CE4" s="12">
        <v>0.13</v>
      </c>
      <c r="CF4" t="s">
        <v>371</v>
      </c>
      <c r="CG4" s="8">
        <v>0.75</v>
      </c>
      <c r="CJ4" s="6" t="s">
        <v>372</v>
      </c>
      <c r="CK4" s="7">
        <f>_xlfn.VAR.S(CE2:CE157)</f>
        <v>6.3645663461539131E-3</v>
      </c>
      <c r="CS4">
        <f t="shared" ref="CS4:CS20" si="14">CS3+1</f>
        <v>3</v>
      </c>
      <c r="CT4" s="16">
        <f t="shared" si="6"/>
        <v>0.15</v>
      </c>
      <c r="CU4" s="12">
        <v>0.182</v>
      </c>
      <c r="CV4" t="s">
        <v>371</v>
      </c>
      <c r="CW4" s="8">
        <v>0.75</v>
      </c>
      <c r="CZ4" s="6" t="s">
        <v>372</v>
      </c>
      <c r="DA4" s="7">
        <f>_xlfn.VAR.S(CU2:CU157)</f>
        <v>2.2630526315789248E-3</v>
      </c>
    </row>
    <row r="5" spans="1:105" ht="15.75" x14ac:dyDescent="0.25">
      <c r="A5">
        <f t="shared" ref="A5:A8" si="15">A4+1</f>
        <v>4</v>
      </c>
      <c r="B5">
        <f t="shared" ref="B5:B8" si="16">(A5/($I$15 +1))</f>
        <v>0.5</v>
      </c>
      <c r="C5" s="65">
        <v>1.1000000000000001E-2</v>
      </c>
      <c r="D5" t="s">
        <v>373</v>
      </c>
      <c r="E5" s="8">
        <v>1</v>
      </c>
      <c r="H5" s="6" t="s">
        <v>374</v>
      </c>
      <c r="I5" s="66">
        <f>_xlfn.STDEV.S(C2:C203)/SQRT(I15)</f>
        <v>3.9452028908967601E-3</v>
      </c>
      <c r="Q5">
        <f t="shared" si="9"/>
        <v>4</v>
      </c>
      <c r="R5" s="16">
        <f t="shared" si="1"/>
        <v>6.0606060606060608E-2</v>
      </c>
      <c r="S5" s="12">
        <v>0.19</v>
      </c>
      <c r="T5" t="s">
        <v>373</v>
      </c>
      <c r="U5" s="8">
        <v>1</v>
      </c>
      <c r="X5" s="6" t="s">
        <v>374</v>
      </c>
      <c r="Y5" s="7">
        <f>_xlfn.STDEV.S(S2:S197)/SQRT(Y15)</f>
        <v>1.0199889052651092E-2</v>
      </c>
      <c r="AG5">
        <f t="shared" si="10"/>
        <v>4</v>
      </c>
      <c r="AH5" s="16">
        <f t="shared" si="2"/>
        <v>0.13333333333333333</v>
      </c>
      <c r="AI5" s="12">
        <v>0.02</v>
      </c>
      <c r="AJ5" s="23" t="s">
        <v>373</v>
      </c>
      <c r="AK5" s="44">
        <v>1</v>
      </c>
      <c r="AN5" s="6" t="s">
        <v>374</v>
      </c>
      <c r="AO5" s="7">
        <f>_xlfn.STDEV.S(AI2:AI157)/SQRT(AO15)</f>
        <v>1.0293159145330405E-2</v>
      </c>
      <c r="AW5">
        <f t="shared" si="11"/>
        <v>4</v>
      </c>
      <c r="AX5" s="16">
        <f t="shared" si="3"/>
        <v>9.0909090909090912E-2</v>
      </c>
      <c r="AY5" s="12">
        <v>9.8000000000000004E-2</v>
      </c>
      <c r="AZ5" t="s">
        <v>373</v>
      </c>
      <c r="BA5" s="8">
        <v>1</v>
      </c>
      <c r="BD5" s="6" t="s">
        <v>374</v>
      </c>
      <c r="BE5" s="7">
        <f>_xlfn.STDEV.S(AY2:AY157)/SQRT(BE15)</f>
        <v>1.0534814048598752E-2</v>
      </c>
      <c r="BM5">
        <f t="shared" si="12"/>
        <v>4</v>
      </c>
      <c r="BN5" s="16">
        <f t="shared" si="4"/>
        <v>0.125</v>
      </c>
      <c r="BO5" s="12">
        <v>0.47899999999999998</v>
      </c>
      <c r="BP5" t="s">
        <v>373</v>
      </c>
      <c r="BQ5" s="8">
        <v>1</v>
      </c>
      <c r="BT5" s="6" t="s">
        <v>374</v>
      </c>
      <c r="BU5" s="7">
        <f>_xlfn.STDEV.S(BO2:BO157)/SQRT(BU15)</f>
        <v>1.2206163469285014E-2</v>
      </c>
      <c r="CC5">
        <f t="shared" si="13"/>
        <v>4</v>
      </c>
      <c r="CD5" s="16">
        <f t="shared" si="5"/>
        <v>6.0606060606060608E-2</v>
      </c>
      <c r="CE5" s="12">
        <v>0.14000000000000001</v>
      </c>
      <c r="CF5" t="s">
        <v>373</v>
      </c>
      <c r="CG5" s="8">
        <v>1</v>
      </c>
      <c r="CJ5" s="6" t="s">
        <v>374</v>
      </c>
      <c r="CK5" s="7">
        <f>_xlfn.STDEV.S(CE2:CE157)/SQRT(CK15)</f>
        <v>9.8952718671820646E-3</v>
      </c>
      <c r="CS5">
        <f t="shared" si="14"/>
        <v>4</v>
      </c>
      <c r="CT5" s="16">
        <f t="shared" si="6"/>
        <v>0.2</v>
      </c>
      <c r="CU5" s="12">
        <v>0.184</v>
      </c>
      <c r="CV5" t="s">
        <v>373</v>
      </c>
      <c r="CW5" s="8">
        <v>1</v>
      </c>
      <c r="CZ5" s="6" t="s">
        <v>374</v>
      </c>
      <c r="DA5" s="7">
        <f>_xlfn.STDEV.S(CU2:CU157)/SQRT(DA15)</f>
        <v>1.0913662686788336E-2</v>
      </c>
    </row>
    <row r="6" spans="1:105" ht="15.75" x14ac:dyDescent="0.25">
      <c r="A6">
        <f t="shared" si="15"/>
        <v>5</v>
      </c>
      <c r="B6">
        <f t="shared" si="16"/>
        <v>0.625</v>
      </c>
      <c r="C6" s="65">
        <v>0.02</v>
      </c>
      <c r="D6" t="s">
        <v>375</v>
      </c>
      <c r="E6" s="8">
        <v>1.25</v>
      </c>
      <c r="H6" s="6" t="s">
        <v>376</v>
      </c>
      <c r="I6" s="66">
        <f>MEDIAN(C2:C203)</f>
        <v>1.1000000000000001E-2</v>
      </c>
      <c r="Q6">
        <f t="shared" si="9"/>
        <v>5</v>
      </c>
      <c r="R6" s="16">
        <f t="shared" si="1"/>
        <v>7.575757575757576E-2</v>
      </c>
      <c r="S6" s="12">
        <v>0.21</v>
      </c>
      <c r="T6" t="s">
        <v>375</v>
      </c>
      <c r="U6" s="8">
        <v>1.25</v>
      </c>
      <c r="X6" s="6" t="s">
        <v>376</v>
      </c>
      <c r="Y6" s="7">
        <f>MEDIAN(S2:S197)</f>
        <v>0.33</v>
      </c>
      <c r="AG6">
        <f t="shared" si="10"/>
        <v>5</v>
      </c>
      <c r="AH6" s="16">
        <f t="shared" si="2"/>
        <v>0.16666666666666666</v>
      </c>
      <c r="AI6" s="12">
        <v>3.6000000000000004E-2</v>
      </c>
      <c r="AJ6" s="23" t="s">
        <v>375</v>
      </c>
      <c r="AK6" s="44">
        <v>1.25</v>
      </c>
      <c r="AN6" s="6" t="s">
        <v>376</v>
      </c>
      <c r="AO6" s="7">
        <f>MEDIAN(AI2:AI157)</f>
        <v>0.08</v>
      </c>
      <c r="AW6">
        <f t="shared" si="11"/>
        <v>5</v>
      </c>
      <c r="AX6" s="16">
        <f t="shared" si="3"/>
        <v>0.11363636363636363</v>
      </c>
      <c r="AY6" s="12">
        <v>9.8000000000000004E-2</v>
      </c>
      <c r="AZ6" t="s">
        <v>375</v>
      </c>
      <c r="BA6" s="8">
        <v>1.25</v>
      </c>
      <c r="BD6" s="6" t="s">
        <v>376</v>
      </c>
      <c r="BE6" s="7">
        <f>MEDIAN(AY2:AY157)</f>
        <v>0.19</v>
      </c>
      <c r="BM6">
        <f t="shared" si="12"/>
        <v>5</v>
      </c>
      <c r="BN6" s="16">
        <f t="shared" si="4"/>
        <v>0.15625</v>
      </c>
      <c r="BO6" s="12">
        <v>0.5</v>
      </c>
      <c r="BP6" t="s">
        <v>375</v>
      </c>
      <c r="BQ6" s="8">
        <v>1.25</v>
      </c>
      <c r="BT6" s="6" t="s">
        <v>376</v>
      </c>
      <c r="BU6" s="7">
        <f>MEDIAN(BO2:BO157)</f>
        <v>0.57000000000000006</v>
      </c>
      <c r="CC6">
        <f t="shared" si="13"/>
        <v>5</v>
      </c>
      <c r="CD6" s="16">
        <f t="shared" si="5"/>
        <v>7.575757575757576E-2</v>
      </c>
      <c r="CE6" s="12">
        <v>0.14000000000000001</v>
      </c>
      <c r="CF6" t="s">
        <v>375</v>
      </c>
      <c r="CG6" s="8">
        <v>1.25</v>
      </c>
      <c r="CJ6" s="6" t="s">
        <v>376</v>
      </c>
      <c r="CK6" s="7">
        <f>MEDIAN(CE2:CE157)</f>
        <v>0.31</v>
      </c>
      <c r="CS6">
        <f t="shared" si="14"/>
        <v>5</v>
      </c>
      <c r="CT6" s="16">
        <f t="shared" si="6"/>
        <v>0.25</v>
      </c>
      <c r="CU6" s="12">
        <v>0.20800000000000002</v>
      </c>
      <c r="CV6" t="s">
        <v>375</v>
      </c>
      <c r="CW6" s="8">
        <v>1.25</v>
      </c>
      <c r="CZ6" s="6" t="s">
        <v>376</v>
      </c>
      <c r="DA6" s="7">
        <f>MEDIAN(CU2:CU157)</f>
        <v>0.22899999999999998</v>
      </c>
    </row>
    <row r="7" spans="1:105" ht="15.75" x14ac:dyDescent="0.25">
      <c r="A7">
        <f t="shared" si="15"/>
        <v>6</v>
      </c>
      <c r="B7">
        <f t="shared" si="16"/>
        <v>0.75</v>
      </c>
      <c r="C7" s="65">
        <v>2.5000000000000001E-2</v>
      </c>
      <c r="D7" t="s">
        <v>377</v>
      </c>
      <c r="E7" s="8">
        <v>1.5</v>
      </c>
      <c r="H7" s="6" t="s">
        <v>378</v>
      </c>
      <c r="I7" s="66">
        <f>MODE(C2:C203)</f>
        <v>0.01</v>
      </c>
      <c r="Q7">
        <f t="shared" si="9"/>
        <v>6</v>
      </c>
      <c r="R7" s="16">
        <f t="shared" si="1"/>
        <v>9.0909090909090912E-2</v>
      </c>
      <c r="S7" s="12">
        <v>0.22</v>
      </c>
      <c r="T7" t="s">
        <v>377</v>
      </c>
      <c r="U7" s="8">
        <v>1.5</v>
      </c>
      <c r="X7" s="6" t="s">
        <v>378</v>
      </c>
      <c r="Y7" s="7">
        <f>MODE(S2:S197)</f>
        <v>0.33</v>
      </c>
      <c r="AG7">
        <f t="shared" si="10"/>
        <v>6</v>
      </c>
      <c r="AH7" s="16">
        <f t="shared" si="2"/>
        <v>0.2</v>
      </c>
      <c r="AI7" s="12">
        <v>3.9E-2</v>
      </c>
      <c r="AJ7" s="23" t="s">
        <v>377</v>
      </c>
      <c r="AK7" s="44">
        <v>1.5</v>
      </c>
      <c r="AN7" s="6" t="s">
        <v>378</v>
      </c>
      <c r="AO7" s="7">
        <f>MODE(AI2:AI157)</f>
        <v>0.02</v>
      </c>
      <c r="AW7">
        <f t="shared" si="11"/>
        <v>6</v>
      </c>
      <c r="AX7" s="16">
        <f t="shared" si="3"/>
        <v>0.13636363636363635</v>
      </c>
      <c r="AY7" s="12">
        <v>0.1</v>
      </c>
      <c r="AZ7" t="s">
        <v>377</v>
      </c>
      <c r="BA7" s="8">
        <v>1.5</v>
      </c>
      <c r="BD7" s="6" t="s">
        <v>378</v>
      </c>
      <c r="BE7" s="7">
        <f>MODE(AY2:AY157)</f>
        <v>0.15</v>
      </c>
      <c r="BM7">
        <f t="shared" si="12"/>
        <v>6</v>
      </c>
      <c r="BN7" s="16">
        <f t="shared" si="4"/>
        <v>0.1875</v>
      </c>
      <c r="BO7" s="12">
        <v>0.50600000000000001</v>
      </c>
      <c r="BP7" t="s">
        <v>377</v>
      </c>
      <c r="BQ7" s="8">
        <v>1.5</v>
      </c>
      <c r="BT7" s="6" t="s">
        <v>378</v>
      </c>
      <c r="BU7" s="7">
        <f>MODE(BO2:BO157)</f>
        <v>0.53</v>
      </c>
      <c r="CC7">
        <f t="shared" si="13"/>
        <v>6</v>
      </c>
      <c r="CD7" s="16">
        <f t="shared" si="5"/>
        <v>9.0909090909090912E-2</v>
      </c>
      <c r="CE7" s="12">
        <v>0.15</v>
      </c>
      <c r="CF7" t="s">
        <v>377</v>
      </c>
      <c r="CG7" s="8">
        <v>1.5</v>
      </c>
      <c r="CJ7" s="6" t="s">
        <v>378</v>
      </c>
      <c r="CK7" s="7">
        <f>MODE(CE2:CE157)</f>
        <v>0.31</v>
      </c>
      <c r="CS7">
        <f t="shared" si="14"/>
        <v>6</v>
      </c>
      <c r="CT7" s="16">
        <f t="shared" si="6"/>
        <v>0.3</v>
      </c>
      <c r="CU7" s="12">
        <v>0.20899999999999999</v>
      </c>
      <c r="CV7" t="s">
        <v>377</v>
      </c>
      <c r="CW7" s="8">
        <v>1.5</v>
      </c>
      <c r="CZ7" s="6" t="s">
        <v>378</v>
      </c>
      <c r="DA7" s="7" t="e">
        <f>MODE(CU2:CU157)</f>
        <v>#N/A</v>
      </c>
    </row>
    <row r="8" spans="1:105" ht="15.75" x14ac:dyDescent="0.25">
      <c r="A8">
        <f t="shared" si="15"/>
        <v>7</v>
      </c>
      <c r="B8">
        <f t="shared" si="16"/>
        <v>0.875</v>
      </c>
      <c r="C8" s="65">
        <v>3.7000000000000005E-2</v>
      </c>
      <c r="D8" t="s">
        <v>379</v>
      </c>
      <c r="E8" s="9">
        <f>_xlfn.QUARTILE.EXC(C2:C203,3)</f>
        <v>2.5000000000000001E-2</v>
      </c>
      <c r="H8" s="6" t="s">
        <v>380</v>
      </c>
      <c r="I8" s="66">
        <f>SKEW(C2:C203)</f>
        <v>1.2663404707840278</v>
      </c>
      <c r="Q8">
        <f t="shared" si="9"/>
        <v>7</v>
      </c>
      <c r="R8" s="16">
        <f t="shared" si="1"/>
        <v>0.10606060606060606</v>
      </c>
      <c r="S8" s="12">
        <v>0.22</v>
      </c>
      <c r="T8" t="s">
        <v>379</v>
      </c>
      <c r="U8" s="9">
        <f>_xlfn.QUARTILE.EXC(S2:S197,3)</f>
        <v>0.38500000000000001</v>
      </c>
      <c r="X8" s="6" t="s">
        <v>380</v>
      </c>
      <c r="Y8" s="7">
        <f>SKEW(S2:S197)</f>
        <v>-0.37767874701653348</v>
      </c>
      <c r="AG8">
        <f t="shared" si="10"/>
        <v>7</v>
      </c>
      <c r="AH8" s="16">
        <f t="shared" si="2"/>
        <v>0.23333333333333334</v>
      </c>
      <c r="AI8" s="12">
        <v>4.0999999999999995E-2</v>
      </c>
      <c r="AJ8" s="23" t="s">
        <v>379</v>
      </c>
      <c r="AK8" s="9">
        <f>_xlfn.QUARTILE.EXC(AI2:AI157,3)</f>
        <v>0.10500000000000001</v>
      </c>
      <c r="AN8" s="6" t="s">
        <v>380</v>
      </c>
      <c r="AO8" s="7">
        <f>SKEW(AI2:AI157)</f>
        <v>1.3122775629675452</v>
      </c>
      <c r="AW8">
        <f t="shared" si="11"/>
        <v>7</v>
      </c>
      <c r="AX8" s="16">
        <f t="shared" si="3"/>
        <v>0.15909090909090909</v>
      </c>
      <c r="AY8" s="12">
        <v>0.11</v>
      </c>
      <c r="AZ8" t="s">
        <v>379</v>
      </c>
      <c r="BA8" s="9">
        <f>_xlfn.QUARTILE.EXC(AY2:AY157,3)</f>
        <v>0.26</v>
      </c>
      <c r="BD8" s="6" t="s">
        <v>380</v>
      </c>
      <c r="BE8" s="7">
        <f>SKEW(AY2:AY157)</f>
        <v>-4.345906145036868E-2</v>
      </c>
      <c r="BM8">
        <f t="shared" si="12"/>
        <v>7</v>
      </c>
      <c r="BN8" s="16">
        <f t="shared" si="4"/>
        <v>0.21875</v>
      </c>
      <c r="BO8" s="12">
        <v>0.53</v>
      </c>
      <c r="BP8" t="s">
        <v>379</v>
      </c>
      <c r="BQ8" s="9">
        <f>_xlfn.QUARTILE.EXC(BO2:BO157,3)</f>
        <v>0.61</v>
      </c>
      <c r="BT8" s="6" t="s">
        <v>380</v>
      </c>
      <c r="BU8" s="7">
        <f>SKEW(BO2:BO157)</f>
        <v>-0.41543354568961827</v>
      </c>
      <c r="CC8">
        <f t="shared" si="13"/>
        <v>7</v>
      </c>
      <c r="CD8" s="16">
        <f t="shared" si="5"/>
        <v>0.10606060606060606</v>
      </c>
      <c r="CE8" s="12">
        <v>0.15</v>
      </c>
      <c r="CF8" t="s">
        <v>379</v>
      </c>
      <c r="CG8" s="9">
        <f>_xlfn.QUARTILE.EXC(CE2:CE157,3)</f>
        <v>0.35</v>
      </c>
      <c r="CJ8" s="6" t="s">
        <v>380</v>
      </c>
      <c r="CK8" s="7">
        <f>SKEW(CE2:CE157)</f>
        <v>-0.76175857449691931</v>
      </c>
      <c r="CS8">
        <f t="shared" si="14"/>
        <v>7</v>
      </c>
      <c r="CT8" s="16">
        <f t="shared" si="6"/>
        <v>0.35</v>
      </c>
      <c r="CU8" s="12">
        <v>0.217</v>
      </c>
      <c r="CV8" t="s">
        <v>379</v>
      </c>
      <c r="CW8" s="9">
        <f>_xlfn.QUARTILE.EXC(CU2:CU157,3)</f>
        <v>0.26</v>
      </c>
      <c r="CZ8" s="6" t="s">
        <v>380</v>
      </c>
      <c r="DA8" s="7">
        <f>SKEW(CU2:CU157)</f>
        <v>0.60940527582730897</v>
      </c>
    </row>
    <row r="9" spans="1:105" ht="15.75" x14ac:dyDescent="0.25">
      <c r="C9" s="23"/>
      <c r="D9" t="s">
        <v>381</v>
      </c>
      <c r="E9" s="9">
        <f>MEDIAN(C2:C203)</f>
        <v>1.1000000000000001E-2</v>
      </c>
      <c r="H9" s="6" t="s">
        <v>382</v>
      </c>
      <c r="I9" s="66">
        <f>KURT(C2:C203)</f>
        <v>0.7833825920582953</v>
      </c>
      <c r="Q9">
        <f t="shared" si="9"/>
        <v>8</v>
      </c>
      <c r="R9" s="16">
        <f t="shared" si="1"/>
        <v>0.12121212121212122</v>
      </c>
      <c r="S9" s="12">
        <v>0.23</v>
      </c>
      <c r="T9" t="s">
        <v>381</v>
      </c>
      <c r="U9" s="9">
        <f>MEDIAN(S2:S197)</f>
        <v>0.33</v>
      </c>
      <c r="X9" s="6" t="s">
        <v>382</v>
      </c>
      <c r="Y9" s="7">
        <f>KURT(S2:S197)</f>
        <v>-7.2687822553082704E-2</v>
      </c>
      <c r="AG9">
        <f t="shared" si="10"/>
        <v>8</v>
      </c>
      <c r="AH9" s="16">
        <f t="shared" si="2"/>
        <v>0.26666666666666666</v>
      </c>
      <c r="AI9" s="12">
        <v>0.05</v>
      </c>
      <c r="AJ9" s="23" t="s">
        <v>381</v>
      </c>
      <c r="AK9" s="9">
        <f>MEDIAN(AI2:AI157)</f>
        <v>0.08</v>
      </c>
      <c r="AN9" s="6" t="s">
        <v>382</v>
      </c>
      <c r="AO9" s="7">
        <f>KURT(AI2:AI157)</f>
        <v>2.2372373566807249</v>
      </c>
      <c r="AW9">
        <f t="shared" si="11"/>
        <v>8</v>
      </c>
      <c r="AX9" s="16">
        <f t="shared" si="3"/>
        <v>0.18181818181818182</v>
      </c>
      <c r="AY9" s="12">
        <v>0.12</v>
      </c>
      <c r="AZ9" t="s">
        <v>381</v>
      </c>
      <c r="BA9" s="9">
        <f>MEDIAN(AY2:AY157)</f>
        <v>0.19</v>
      </c>
      <c r="BD9" s="6" t="s">
        <v>382</v>
      </c>
      <c r="BE9" s="7">
        <f>KURT(AY2:AY157)</f>
        <v>-1.105003111268025</v>
      </c>
      <c r="BM9">
        <f t="shared" si="12"/>
        <v>8</v>
      </c>
      <c r="BN9" s="16">
        <f t="shared" si="4"/>
        <v>0.25</v>
      </c>
      <c r="BO9" s="12">
        <v>0.53</v>
      </c>
      <c r="BP9" t="s">
        <v>381</v>
      </c>
      <c r="BQ9" s="9">
        <f>MEDIAN(BO2:BO157)</f>
        <v>0.57000000000000006</v>
      </c>
      <c r="BT9" s="6" t="s">
        <v>382</v>
      </c>
      <c r="BU9" s="7">
        <f>KURT(BO2:BO157)</f>
        <v>9.5279816367817904E-2</v>
      </c>
      <c r="CC9">
        <f t="shared" si="13"/>
        <v>8</v>
      </c>
      <c r="CD9" s="16">
        <f t="shared" si="5"/>
        <v>0.12121212121212122</v>
      </c>
      <c r="CE9" s="12">
        <v>0.16</v>
      </c>
      <c r="CF9" t="s">
        <v>381</v>
      </c>
      <c r="CG9" s="9">
        <f>MEDIAN(CE2:CE157)</f>
        <v>0.31</v>
      </c>
      <c r="CJ9" s="6" t="s">
        <v>382</v>
      </c>
      <c r="CK9" s="7">
        <f>KURT(CE2:CE157)</f>
        <v>-0.4968799976110807</v>
      </c>
      <c r="CS9">
        <f t="shared" si="14"/>
        <v>8</v>
      </c>
      <c r="CT9" s="16">
        <f t="shared" si="6"/>
        <v>0.4</v>
      </c>
      <c r="CU9" s="12">
        <v>0.22399999999999998</v>
      </c>
      <c r="CV9" t="s">
        <v>381</v>
      </c>
      <c r="CW9" s="9">
        <f>MEDIAN(CU2:CU157)</f>
        <v>0.22899999999999998</v>
      </c>
      <c r="CZ9" s="6" t="s">
        <v>382</v>
      </c>
      <c r="DA9" s="7">
        <f>KURT(CU2:CU157)</f>
        <v>-0.27295097542682978</v>
      </c>
    </row>
    <row r="10" spans="1:105" ht="15.75" x14ac:dyDescent="0.25">
      <c r="C10" s="12"/>
      <c r="D10" t="s">
        <v>383</v>
      </c>
      <c r="E10" s="9">
        <f>_xlfn.QUARTILE.EXC(C2:C203,1)</f>
        <v>0.01</v>
      </c>
      <c r="H10" s="6" t="s">
        <v>384</v>
      </c>
      <c r="I10" s="66">
        <f>I12-I11</f>
        <v>2.7000000000000003E-2</v>
      </c>
      <c r="Q10">
        <f t="shared" si="9"/>
        <v>9</v>
      </c>
      <c r="R10" s="16">
        <f t="shared" si="1"/>
        <v>0.13636363636363635</v>
      </c>
      <c r="S10" s="12">
        <v>0.23</v>
      </c>
      <c r="T10" t="s">
        <v>383</v>
      </c>
      <c r="U10" s="9">
        <f>_xlfn.QUARTILE.EXC(S2:S197,1)</f>
        <v>0.27</v>
      </c>
      <c r="X10" s="6" t="s">
        <v>384</v>
      </c>
      <c r="Y10" s="7">
        <f>Y12-Y11</f>
        <v>0.39</v>
      </c>
      <c r="AG10">
        <f t="shared" si="10"/>
        <v>9</v>
      </c>
      <c r="AH10" s="16">
        <f t="shared" si="2"/>
        <v>0.3</v>
      </c>
      <c r="AI10" s="12">
        <v>0.05</v>
      </c>
      <c r="AJ10" s="23" t="s">
        <v>383</v>
      </c>
      <c r="AK10" s="9">
        <f>_xlfn.QUARTILE.EXC(AI2:AI157,1)</f>
        <v>4.5499999999999999E-2</v>
      </c>
      <c r="AN10" s="6" t="s">
        <v>384</v>
      </c>
      <c r="AO10" s="7">
        <f>AO12-AO11</f>
        <v>0.24399999999999999</v>
      </c>
      <c r="AW10">
        <f t="shared" si="11"/>
        <v>9</v>
      </c>
      <c r="AX10" s="16">
        <f t="shared" si="3"/>
        <v>0.20454545454545456</v>
      </c>
      <c r="AY10" s="12">
        <v>0.12</v>
      </c>
      <c r="AZ10" t="s">
        <v>383</v>
      </c>
      <c r="BA10" s="9">
        <f>_xlfn.QUARTILE.EXC(AY2:AY157,1)</f>
        <v>0.13600000000000001</v>
      </c>
      <c r="BD10" s="6" t="s">
        <v>384</v>
      </c>
      <c r="BE10" s="7">
        <f>BE12-BE11</f>
        <v>0.24</v>
      </c>
      <c r="BM10">
        <f t="shared" si="12"/>
        <v>9</v>
      </c>
      <c r="BN10" s="16">
        <f t="shared" si="4"/>
        <v>0.28125</v>
      </c>
      <c r="BO10" s="12">
        <v>0.53</v>
      </c>
      <c r="BP10" t="s">
        <v>383</v>
      </c>
      <c r="BQ10" s="9">
        <f>_xlfn.QUARTILE.EXC(BO2:BO157,1)</f>
        <v>0.53</v>
      </c>
      <c r="BT10" s="6" t="s">
        <v>384</v>
      </c>
      <c r="BU10" s="7">
        <f>BU12-BU11</f>
        <v>0.27999999999999997</v>
      </c>
      <c r="CC10">
        <f t="shared" si="13"/>
        <v>9</v>
      </c>
      <c r="CD10" s="16">
        <f t="shared" si="5"/>
        <v>0.13636363636363635</v>
      </c>
      <c r="CE10" s="12">
        <v>0.18</v>
      </c>
      <c r="CF10" t="s">
        <v>383</v>
      </c>
      <c r="CG10" s="9">
        <f>_xlfn.QUARTILE.EXC(CE2:CE157,1)</f>
        <v>0.22</v>
      </c>
      <c r="CJ10" s="6" t="s">
        <v>384</v>
      </c>
      <c r="CK10" s="7">
        <f>CK12-CK11</f>
        <v>0.30700000000000005</v>
      </c>
      <c r="CS10">
        <f t="shared" si="14"/>
        <v>9</v>
      </c>
      <c r="CT10" s="16">
        <f t="shared" si="6"/>
        <v>0.45</v>
      </c>
      <c r="CU10" s="12">
        <v>0.22600000000000001</v>
      </c>
      <c r="CV10" t="s">
        <v>383</v>
      </c>
      <c r="CW10" s="9">
        <f>_xlfn.QUARTILE.EXC(CU2:CU157,1)</f>
        <v>0.20800000000000002</v>
      </c>
      <c r="CZ10" s="6" t="s">
        <v>384</v>
      </c>
      <c r="DA10" s="7">
        <f>DA12-DA11</f>
        <v>0.16299999999999995</v>
      </c>
    </row>
    <row r="11" spans="1:105" ht="15.75" x14ac:dyDescent="0.25">
      <c r="C11" s="23"/>
      <c r="D11" t="s">
        <v>385</v>
      </c>
      <c r="E11" s="8">
        <f>E8-E10</f>
        <v>1.5000000000000001E-2</v>
      </c>
      <c r="H11" s="6" t="s">
        <v>386</v>
      </c>
      <c r="I11" s="67">
        <f>MIN(C2:C203)</f>
        <v>0.01</v>
      </c>
      <c r="Q11">
        <f t="shared" si="9"/>
        <v>10</v>
      </c>
      <c r="R11" s="16">
        <f t="shared" si="1"/>
        <v>0.15151515151515152</v>
      </c>
      <c r="S11" s="12">
        <v>0.23</v>
      </c>
      <c r="T11" t="s">
        <v>385</v>
      </c>
      <c r="U11" s="8">
        <f>U8-U10</f>
        <v>0.11499999999999999</v>
      </c>
      <c r="X11" s="6" t="s">
        <v>386</v>
      </c>
      <c r="Y11" s="10">
        <f>MIN(S2:S197)</f>
        <v>0.11</v>
      </c>
      <c r="AG11">
        <f t="shared" si="10"/>
        <v>10</v>
      </c>
      <c r="AH11" s="16">
        <f t="shared" si="2"/>
        <v>0.33333333333333331</v>
      </c>
      <c r="AI11" s="12">
        <v>5.4000000000000006E-2</v>
      </c>
      <c r="AJ11" s="23" t="s">
        <v>385</v>
      </c>
      <c r="AK11" s="44">
        <f>AK8-AK10</f>
        <v>5.9500000000000011E-2</v>
      </c>
      <c r="AN11" s="6" t="s">
        <v>386</v>
      </c>
      <c r="AO11" s="10">
        <f>MIN(AI2:AI157)</f>
        <v>6.0000000000000001E-3</v>
      </c>
      <c r="AW11">
        <f t="shared" si="11"/>
        <v>10</v>
      </c>
      <c r="AX11" s="16">
        <f t="shared" si="3"/>
        <v>0.22727272727272727</v>
      </c>
      <c r="AY11" s="12">
        <v>0.13</v>
      </c>
      <c r="AZ11" t="s">
        <v>385</v>
      </c>
      <c r="BA11" s="8">
        <f>BA8-BA10</f>
        <v>0.124</v>
      </c>
      <c r="BD11" s="6" t="s">
        <v>386</v>
      </c>
      <c r="BE11" s="10">
        <f>MIN(AY2:AY157)</f>
        <v>0.06</v>
      </c>
      <c r="BM11">
        <f t="shared" si="12"/>
        <v>10</v>
      </c>
      <c r="BN11" s="16">
        <f t="shared" si="4"/>
        <v>0.3125</v>
      </c>
      <c r="BO11" s="12">
        <v>0.53</v>
      </c>
      <c r="BP11" t="s">
        <v>385</v>
      </c>
      <c r="BQ11" s="8">
        <f>BQ8-BQ10</f>
        <v>7.999999999999996E-2</v>
      </c>
      <c r="BT11" s="6" t="s">
        <v>386</v>
      </c>
      <c r="BU11" s="10">
        <f>MIN(BO2:BO157)</f>
        <v>0.41</v>
      </c>
      <c r="CC11">
        <f t="shared" si="13"/>
        <v>10</v>
      </c>
      <c r="CD11" s="16">
        <f t="shared" si="5"/>
        <v>0.15151515151515152</v>
      </c>
      <c r="CE11" s="12">
        <v>0.18</v>
      </c>
      <c r="CF11" t="s">
        <v>385</v>
      </c>
      <c r="CG11" s="8">
        <f>CG8-CG10</f>
        <v>0.12999999999999998</v>
      </c>
      <c r="CJ11" s="6" t="s">
        <v>386</v>
      </c>
      <c r="CK11" s="10">
        <f>MIN(CE2:CE157)</f>
        <v>0.09</v>
      </c>
      <c r="CS11">
        <f t="shared" si="14"/>
        <v>10</v>
      </c>
      <c r="CT11" s="16">
        <f t="shared" si="6"/>
        <v>0.5</v>
      </c>
      <c r="CU11" s="12">
        <v>0.22899999999999998</v>
      </c>
      <c r="CV11" t="s">
        <v>385</v>
      </c>
      <c r="CW11" s="8">
        <f>CW8-CW10</f>
        <v>5.1999999999999991E-2</v>
      </c>
      <c r="CZ11" s="6" t="s">
        <v>386</v>
      </c>
      <c r="DA11" s="10">
        <f>MIN(CU2:CU157)</f>
        <v>0.17</v>
      </c>
    </row>
    <row r="12" spans="1:105" ht="15.75" x14ac:dyDescent="0.25">
      <c r="C12" s="23"/>
      <c r="D12" t="s">
        <v>387</v>
      </c>
      <c r="E12" s="8">
        <f>E8+(1.5*E11)</f>
        <v>4.7500000000000001E-2</v>
      </c>
      <c r="F12" s="11">
        <f>IF(E17&gt;E12,E12,E17)</f>
        <v>3.7000000000000005E-2</v>
      </c>
      <c r="G12" t="str">
        <f>IF(E17&gt;E12,"add out","")</f>
        <v/>
      </c>
      <c r="H12" s="6" t="s">
        <v>388</v>
      </c>
      <c r="I12" s="66">
        <f>MAX(C2:C203)</f>
        <v>3.7000000000000005E-2</v>
      </c>
      <c r="Q12">
        <f t="shared" si="9"/>
        <v>11</v>
      </c>
      <c r="R12" s="16">
        <f t="shared" si="1"/>
        <v>0.16666666666666666</v>
      </c>
      <c r="S12" s="12">
        <v>0.24</v>
      </c>
      <c r="T12" t="s">
        <v>387</v>
      </c>
      <c r="U12" s="8">
        <f>U8+(1.5*U11)</f>
        <v>0.5575</v>
      </c>
      <c r="V12" s="11">
        <f>IF(U17&gt;U12,U12,U17)</f>
        <v>0.5</v>
      </c>
      <c r="W12" t="str">
        <f>IF(U17&gt;U12,"add out","")</f>
        <v/>
      </c>
      <c r="X12" s="6" t="s">
        <v>388</v>
      </c>
      <c r="Y12" s="7">
        <f>MAX(S2:S197)</f>
        <v>0.5</v>
      </c>
      <c r="AG12">
        <f t="shared" si="10"/>
        <v>11</v>
      </c>
      <c r="AH12" s="16">
        <f t="shared" si="2"/>
        <v>0.36666666666666664</v>
      </c>
      <c r="AI12" s="12">
        <v>5.7000000000000002E-2</v>
      </c>
      <c r="AJ12" s="23" t="s">
        <v>387</v>
      </c>
      <c r="AK12" s="44">
        <f>AK8+(1.5*AK11)</f>
        <v>0.19425000000000003</v>
      </c>
      <c r="AL12" s="11">
        <f>IF(AK17&gt;AK12,AK12,AK17)</f>
        <v>0.19425000000000003</v>
      </c>
      <c r="AM12" t="str">
        <f>IF(AK17&gt;AK12,"add out","")</f>
        <v>add out</v>
      </c>
      <c r="AN12" s="6" t="s">
        <v>388</v>
      </c>
      <c r="AO12" s="7">
        <f>MAX(AI2:AI157)</f>
        <v>0.25</v>
      </c>
      <c r="AW12">
        <f t="shared" si="11"/>
        <v>11</v>
      </c>
      <c r="AX12" s="16">
        <f t="shared" si="3"/>
        <v>0.25</v>
      </c>
      <c r="AY12" s="12">
        <v>0.13600000000000001</v>
      </c>
      <c r="AZ12" t="s">
        <v>387</v>
      </c>
      <c r="BA12" s="8">
        <f>BA8+(1.5*BA11)</f>
        <v>0.44600000000000001</v>
      </c>
      <c r="BB12" s="11">
        <f>IF(BA17&gt;BA12,BA12,BA17)</f>
        <v>0.3</v>
      </c>
      <c r="BC12" t="str">
        <f>IF(BA17&gt;BA12,"add out","")</f>
        <v/>
      </c>
      <c r="BD12" s="6" t="s">
        <v>388</v>
      </c>
      <c r="BE12" s="7">
        <f>MAX(AY2:AY157)</f>
        <v>0.3</v>
      </c>
      <c r="BM12">
        <f t="shared" si="12"/>
        <v>11</v>
      </c>
      <c r="BN12" s="16">
        <f t="shared" si="4"/>
        <v>0.34375</v>
      </c>
      <c r="BO12" s="12">
        <v>0.53700000000000003</v>
      </c>
      <c r="BP12" t="s">
        <v>387</v>
      </c>
      <c r="BQ12" s="8">
        <f>BQ8+(1.5*BQ11)</f>
        <v>0.73</v>
      </c>
      <c r="BR12" s="11">
        <f>IF(BQ17&gt;BQ12,BQ12,BQ17)</f>
        <v>0.69</v>
      </c>
      <c r="BS12" t="str">
        <f>IF(BQ17&gt;BQ12,"add out","")</f>
        <v/>
      </c>
      <c r="BT12" s="6" t="s">
        <v>388</v>
      </c>
      <c r="BU12" s="7">
        <f>MAX(BO2:BO157)</f>
        <v>0.69</v>
      </c>
      <c r="CC12">
        <f t="shared" si="13"/>
        <v>11</v>
      </c>
      <c r="CD12" s="16">
        <f t="shared" si="5"/>
        <v>0.16666666666666666</v>
      </c>
      <c r="CE12" s="12">
        <v>0.2</v>
      </c>
      <c r="CF12" t="s">
        <v>387</v>
      </c>
      <c r="CG12" s="8">
        <f>CG8+(1.5*CG11)</f>
        <v>0.54499999999999993</v>
      </c>
      <c r="CH12" s="11">
        <f>IF(CG17&gt;CG12,CG12,CG17)</f>
        <v>0.39700000000000002</v>
      </c>
      <c r="CI12" t="str">
        <f>IF(CG17&gt;CG12,"add out","")</f>
        <v/>
      </c>
      <c r="CJ12" s="6" t="s">
        <v>388</v>
      </c>
      <c r="CK12" s="7">
        <f>MAX(CE2:CE157)</f>
        <v>0.39700000000000002</v>
      </c>
      <c r="CS12">
        <f t="shared" si="14"/>
        <v>11</v>
      </c>
      <c r="CT12" s="16">
        <f t="shared" si="6"/>
        <v>0.55000000000000004</v>
      </c>
      <c r="CU12" s="12">
        <v>0.23300000000000001</v>
      </c>
      <c r="CV12" t="s">
        <v>387</v>
      </c>
      <c r="CW12" s="8">
        <f>CW8+(1.5*CW11)</f>
        <v>0.33799999999999997</v>
      </c>
      <c r="CX12" s="11">
        <f>IF(CW17&gt;CW12,CW12,CW17)</f>
        <v>0.33299999999999996</v>
      </c>
      <c r="CY12" t="str">
        <f>IF(CW17&gt;CW12,"add out","")</f>
        <v/>
      </c>
      <c r="CZ12" s="6" t="s">
        <v>388</v>
      </c>
      <c r="DA12" s="7">
        <f>MAX(CU2:CU157)</f>
        <v>0.33299999999999996</v>
      </c>
    </row>
    <row r="13" spans="1:105" ht="15.75" x14ac:dyDescent="0.25">
      <c r="D13" t="s">
        <v>389</v>
      </c>
      <c r="E13" s="8">
        <f>E10-(1.5*E11)</f>
        <v>-1.2500000000000002E-2</v>
      </c>
      <c r="F13" s="11">
        <f>IF(E18&gt;E13,E18,E13)</f>
        <v>0.01</v>
      </c>
      <c r="G13" t="str">
        <f>IF(E18&lt;E13,"add out","")</f>
        <v/>
      </c>
      <c r="H13" s="6" t="s">
        <v>390</v>
      </c>
      <c r="I13" s="66">
        <f>I3/I2</f>
        <v>0.59403398412228792</v>
      </c>
      <c r="Q13">
        <f t="shared" si="9"/>
        <v>12</v>
      </c>
      <c r="R13" s="16">
        <f t="shared" si="1"/>
        <v>0.18181818181818182</v>
      </c>
      <c r="S13" s="12">
        <v>0.25</v>
      </c>
      <c r="T13" t="s">
        <v>389</v>
      </c>
      <c r="U13" s="8">
        <f>U10-(1.5*U11)</f>
        <v>9.7500000000000031E-2</v>
      </c>
      <c r="V13" s="11">
        <f>IF(U18&gt;U13,U18,U13)</f>
        <v>0.11</v>
      </c>
      <c r="W13" t="str">
        <f>IF(U18&lt;U13,"add out","")</f>
        <v/>
      </c>
      <c r="X13" s="6" t="s">
        <v>390</v>
      </c>
      <c r="Y13" s="7">
        <f>Y3/Y2</f>
        <v>0.25146870274388033</v>
      </c>
      <c r="AG13">
        <f t="shared" si="10"/>
        <v>12</v>
      </c>
      <c r="AH13" s="16">
        <f t="shared" si="2"/>
        <v>0.4</v>
      </c>
      <c r="AI13" s="12">
        <v>5.7000000000000002E-2</v>
      </c>
      <c r="AJ13" s="23" t="s">
        <v>389</v>
      </c>
      <c r="AK13" s="44">
        <f>AK10-(1.5*AK11)</f>
        <v>-4.3750000000000025E-2</v>
      </c>
      <c r="AL13" s="11">
        <f>IF(AK18&gt;AK13,AK18,AK13)</f>
        <v>6.0000000000000001E-3</v>
      </c>
      <c r="AM13" t="str">
        <f>IF(AK18&lt;AK13,"add out","")</f>
        <v/>
      </c>
      <c r="AN13" s="6" t="s">
        <v>390</v>
      </c>
      <c r="AO13" s="7">
        <f>AO3/AO2</f>
        <v>0.66866904872145205</v>
      </c>
      <c r="AW13">
        <f t="shared" si="11"/>
        <v>12</v>
      </c>
      <c r="AX13" s="16">
        <f t="shared" si="3"/>
        <v>0.27272727272727271</v>
      </c>
      <c r="AY13" s="12">
        <v>0.14899999999999999</v>
      </c>
      <c r="AZ13" t="s">
        <v>389</v>
      </c>
      <c r="BA13" s="8">
        <f>BA10-(1.5*BA11)</f>
        <v>-4.9999999999999989E-2</v>
      </c>
      <c r="BB13" s="11">
        <f>IF(BA18&gt;BA13,BA18,BA13)</f>
        <v>0.06</v>
      </c>
      <c r="BC13" t="str">
        <f>IF(BA18&lt;BA13,"add out","")</f>
        <v/>
      </c>
      <c r="BD13" s="6" t="s">
        <v>390</v>
      </c>
      <c r="BE13" s="7">
        <f>BE3/BE2</f>
        <v>0.36238867951829856</v>
      </c>
      <c r="BM13">
        <f t="shared" si="12"/>
        <v>12</v>
      </c>
      <c r="BN13" s="16">
        <f t="shared" si="4"/>
        <v>0.375</v>
      </c>
      <c r="BO13" s="12">
        <v>0.55000000000000004</v>
      </c>
      <c r="BP13" t="s">
        <v>389</v>
      </c>
      <c r="BQ13" s="8">
        <f>BQ10-(1.5*BQ11)</f>
        <v>0.41000000000000009</v>
      </c>
      <c r="BR13" s="11">
        <f>IF(BQ18&gt;BQ13,BQ18,BQ13)</f>
        <v>0.41000000000000009</v>
      </c>
      <c r="BS13" t="str">
        <f>IF(BQ18&lt;BQ13,"add out","")</f>
        <v/>
      </c>
      <c r="BT13" s="6" t="s">
        <v>390</v>
      </c>
      <c r="BU13" s="7">
        <f>BU3/BU2</f>
        <v>0.1203606204928042</v>
      </c>
      <c r="CC13">
        <f t="shared" si="13"/>
        <v>12</v>
      </c>
      <c r="CD13" s="16">
        <f t="shared" si="5"/>
        <v>0.18181818181818182</v>
      </c>
      <c r="CE13" s="12">
        <v>0.2</v>
      </c>
      <c r="CF13" t="s">
        <v>389</v>
      </c>
      <c r="CG13" s="8">
        <f>CG10-(1.5*CG11)</f>
        <v>2.500000000000005E-2</v>
      </c>
      <c r="CH13" s="11">
        <f>IF(CG18&gt;CG13,CG18,CG13)</f>
        <v>0.09</v>
      </c>
      <c r="CI13" t="str">
        <f>IF(CG18&lt;CG13,"add out","")</f>
        <v/>
      </c>
      <c r="CJ13" s="6" t="s">
        <v>390</v>
      </c>
      <c r="CK13" s="7">
        <f>CK3/CK2</f>
        <v>0.27845057715599542</v>
      </c>
      <c r="CS13">
        <f t="shared" si="14"/>
        <v>12</v>
      </c>
      <c r="CT13" s="16">
        <f t="shared" si="6"/>
        <v>0.6</v>
      </c>
      <c r="CU13" s="12">
        <v>0.23800000000000002</v>
      </c>
      <c r="CV13" t="s">
        <v>389</v>
      </c>
      <c r="CW13" s="8">
        <f>CW10-(1.5*CW11)</f>
        <v>0.13000000000000003</v>
      </c>
      <c r="CX13" s="11">
        <f>IF(CW18&gt;CW13,CW18,CW13)</f>
        <v>0.17</v>
      </c>
      <c r="CY13" t="str">
        <f>IF(CW18&lt;CW13,"add out","")</f>
        <v/>
      </c>
      <c r="CZ13" s="6" t="s">
        <v>390</v>
      </c>
      <c r="DA13" s="7">
        <f>DA3/DA2</f>
        <v>0.20152943196352688</v>
      </c>
    </row>
    <row r="14" spans="1:105" ht="15.75" x14ac:dyDescent="0.25">
      <c r="D14" t="s">
        <v>391</v>
      </c>
      <c r="E14" s="8">
        <f>E9+(1.57*(E11/(E16^0.5)))</f>
        <v>1.9901063339367302E-2</v>
      </c>
      <c r="H14" s="6" t="s">
        <v>392</v>
      </c>
      <c r="I14" s="66">
        <f>SUM(C2:C203)</f>
        <v>0.123</v>
      </c>
      <c r="Q14">
        <f t="shared" si="9"/>
        <v>13</v>
      </c>
      <c r="R14" s="16">
        <f t="shared" si="1"/>
        <v>0.19696969696969696</v>
      </c>
      <c r="S14" s="12">
        <v>0.253</v>
      </c>
      <c r="T14" t="s">
        <v>391</v>
      </c>
      <c r="U14" s="8">
        <f>U9+(1.57*(U11/(U16^0.5)))</f>
        <v>0.35239447133008162</v>
      </c>
      <c r="X14" s="6" t="s">
        <v>392</v>
      </c>
      <c r="Y14" s="7">
        <f>SUM(S2:S197)</f>
        <v>21.255999999999993</v>
      </c>
      <c r="AG14">
        <f t="shared" si="10"/>
        <v>13</v>
      </c>
      <c r="AH14" s="16">
        <f t="shared" si="2"/>
        <v>0.43333333333333335</v>
      </c>
      <c r="AI14" s="12">
        <v>5.7000000000000002E-2</v>
      </c>
      <c r="AJ14" s="23" t="s">
        <v>391</v>
      </c>
      <c r="AK14" s="44">
        <f>AK9+(1.57*(AK11/(AK16^0.5)))</f>
        <v>9.7346730015809305E-2</v>
      </c>
      <c r="AN14" s="6" t="s">
        <v>392</v>
      </c>
      <c r="AO14" s="7">
        <f>SUM(AI2:AI157)</f>
        <v>2.4040000000000004</v>
      </c>
      <c r="AW14">
        <f t="shared" si="11"/>
        <v>13</v>
      </c>
      <c r="AX14" s="16">
        <f t="shared" si="3"/>
        <v>0.29545454545454547</v>
      </c>
      <c r="AY14" s="12">
        <v>0.15</v>
      </c>
      <c r="AZ14" t="s">
        <v>391</v>
      </c>
      <c r="BA14" s="8">
        <f>BA9+(1.57*(BA11/(BA16^0.5)))</f>
        <v>0.21968842167235147</v>
      </c>
      <c r="BD14" s="6" t="s">
        <v>392</v>
      </c>
      <c r="BE14" s="7">
        <f>SUM(AY2:AY157)</f>
        <v>8.197000000000001</v>
      </c>
      <c r="BM14">
        <f t="shared" si="12"/>
        <v>13</v>
      </c>
      <c r="BN14" s="16">
        <f t="shared" si="4"/>
        <v>0.40625</v>
      </c>
      <c r="BO14" s="12">
        <v>0.55500000000000005</v>
      </c>
      <c r="BP14" t="s">
        <v>391</v>
      </c>
      <c r="BQ14" s="8">
        <f>BQ9+(1.57*(BQ11/(BQ16^0.5)))</f>
        <v>0.59255842593456298</v>
      </c>
      <c r="BT14" s="6" t="s">
        <v>392</v>
      </c>
      <c r="BU14" s="7">
        <f>SUM(BO2:BO157)</f>
        <v>17.504000000000008</v>
      </c>
      <c r="CC14">
        <f t="shared" si="13"/>
        <v>13</v>
      </c>
      <c r="CD14" s="16">
        <f t="shared" si="5"/>
        <v>0.19696969696969696</v>
      </c>
      <c r="CE14" s="12">
        <v>0.2</v>
      </c>
      <c r="CF14" t="s">
        <v>391</v>
      </c>
      <c r="CG14" s="8">
        <f>CG9+(1.57*(CG11/(CG16^0.5)))</f>
        <v>0.33531548932965743</v>
      </c>
      <c r="CJ14" s="6" t="s">
        <v>392</v>
      </c>
      <c r="CK14" s="7">
        <f>SUM(CE2:CE157)</f>
        <v>18.622999999999994</v>
      </c>
      <c r="CS14">
        <f t="shared" si="14"/>
        <v>13</v>
      </c>
      <c r="CT14" s="16">
        <f t="shared" si="6"/>
        <v>0.65</v>
      </c>
      <c r="CU14" s="12">
        <v>0.24199999999999999</v>
      </c>
      <c r="CV14" t="s">
        <v>391</v>
      </c>
      <c r="CW14" s="8">
        <f>CW9+(1.57*(CW11/(CW16^0.5)))</f>
        <v>0.24772950051319265</v>
      </c>
      <c r="CZ14" s="6" t="s">
        <v>392</v>
      </c>
      <c r="DA14" s="7">
        <f>SUM(CU2:CU157)</f>
        <v>4.4850000000000003</v>
      </c>
    </row>
    <row r="15" spans="1:105" ht="15.75" x14ac:dyDescent="0.25">
      <c r="D15" t="s">
        <v>393</v>
      </c>
      <c r="E15" s="8">
        <f>E9-(1.57*(E11/(E16^0.5)))</f>
        <v>2.0989366606326988E-3</v>
      </c>
      <c r="H15" s="6" t="s">
        <v>364</v>
      </c>
      <c r="I15" s="68">
        <f>COUNT(C2:C203)</f>
        <v>7</v>
      </c>
      <c r="Q15">
        <f t="shared" si="9"/>
        <v>14</v>
      </c>
      <c r="R15" s="16">
        <f t="shared" si="1"/>
        <v>0.21212121212121213</v>
      </c>
      <c r="S15" s="12">
        <v>0.26</v>
      </c>
      <c r="T15" t="s">
        <v>393</v>
      </c>
      <c r="U15" s="8">
        <f>U9-(1.57*(U11/(U16^0.5)))</f>
        <v>0.30760552866991842</v>
      </c>
      <c r="X15" s="6" t="s">
        <v>364</v>
      </c>
      <c r="Y15" s="7">
        <f>COUNT(S2:S197)</f>
        <v>65</v>
      </c>
      <c r="AG15">
        <f t="shared" si="10"/>
        <v>14</v>
      </c>
      <c r="AH15" s="16">
        <f t="shared" si="2"/>
        <v>0.46666666666666667</v>
      </c>
      <c r="AI15" s="12">
        <v>0.06</v>
      </c>
      <c r="AJ15" s="23" t="s">
        <v>393</v>
      </c>
      <c r="AK15" s="44">
        <f>AK9-(1.57*(AK11/(AK16^0.5)))</f>
        <v>6.2653269984190699E-2</v>
      </c>
      <c r="AN15" s="6" t="s">
        <v>364</v>
      </c>
      <c r="AO15" s="7">
        <f>COUNT(AI2:AI157)</f>
        <v>29</v>
      </c>
      <c r="AW15">
        <f t="shared" si="11"/>
        <v>14</v>
      </c>
      <c r="AX15" s="16">
        <f t="shared" si="3"/>
        <v>0.31818181818181818</v>
      </c>
      <c r="AY15" s="12">
        <v>0.15</v>
      </c>
      <c r="AZ15" t="s">
        <v>393</v>
      </c>
      <c r="BA15" s="8">
        <f>BA9-(1.57*(BA11/(BA16^0.5)))</f>
        <v>0.16031157832764853</v>
      </c>
      <c r="BD15" s="6" t="s">
        <v>364</v>
      </c>
      <c r="BE15" s="7">
        <f>COUNT(AY2:AY157)</f>
        <v>43</v>
      </c>
      <c r="BM15">
        <f t="shared" si="12"/>
        <v>14</v>
      </c>
      <c r="BN15" s="16">
        <f t="shared" si="4"/>
        <v>0.4375</v>
      </c>
      <c r="BO15" s="12">
        <v>0.56999999999999995</v>
      </c>
      <c r="BP15" t="s">
        <v>393</v>
      </c>
      <c r="BQ15" s="8">
        <f>BQ9-(1.57*(BQ11/(BQ16^0.5)))</f>
        <v>0.54744157406543714</v>
      </c>
      <c r="BT15" s="6" t="s">
        <v>364</v>
      </c>
      <c r="BU15" s="7">
        <f>COUNT(BO2:BO157)</f>
        <v>31</v>
      </c>
      <c r="CC15">
        <f t="shared" si="13"/>
        <v>14</v>
      </c>
      <c r="CD15" s="16">
        <f t="shared" si="5"/>
        <v>0.21212121212121213</v>
      </c>
      <c r="CE15" s="12">
        <v>0.21</v>
      </c>
      <c r="CF15" t="s">
        <v>393</v>
      </c>
      <c r="CG15" s="8">
        <f>CG9-(1.57*(CG11/(CG16^0.5)))</f>
        <v>0.28468451067034256</v>
      </c>
      <c r="CJ15" s="6" t="s">
        <v>364</v>
      </c>
      <c r="CK15" s="7">
        <f>COUNT(CE2:CE157)</f>
        <v>65</v>
      </c>
      <c r="CS15">
        <f t="shared" si="14"/>
        <v>14</v>
      </c>
      <c r="CT15" s="16">
        <f t="shared" si="6"/>
        <v>0.7</v>
      </c>
      <c r="CU15" s="12">
        <v>0.245</v>
      </c>
      <c r="CV15" t="s">
        <v>393</v>
      </c>
      <c r="CW15" s="8">
        <f>CW9-(1.57*(CW11/(CW16^0.5)))</f>
        <v>0.21027049948680732</v>
      </c>
      <c r="CZ15" s="6" t="s">
        <v>364</v>
      </c>
      <c r="DA15" s="7">
        <f>COUNT(CU2:CU157)</f>
        <v>19</v>
      </c>
    </row>
    <row r="16" spans="1:105" x14ac:dyDescent="0.25">
      <c r="D16" t="s">
        <v>394</v>
      </c>
      <c r="E16" s="8">
        <f>COUNT(C2:C203)</f>
        <v>7</v>
      </c>
      <c r="Q16">
        <f t="shared" si="9"/>
        <v>15</v>
      </c>
      <c r="R16" s="16">
        <f t="shared" si="1"/>
        <v>0.22727272727272727</v>
      </c>
      <c r="S16" s="12">
        <v>0.26</v>
      </c>
      <c r="T16" t="s">
        <v>394</v>
      </c>
      <c r="U16" s="8">
        <f>COUNT(S2:S197)</f>
        <v>65</v>
      </c>
      <c r="AG16">
        <f t="shared" si="10"/>
        <v>15</v>
      </c>
      <c r="AH16" s="16">
        <f t="shared" si="2"/>
        <v>0.5</v>
      </c>
      <c r="AI16" s="12">
        <v>0.08</v>
      </c>
      <c r="AJ16" s="23" t="s">
        <v>394</v>
      </c>
      <c r="AK16" s="44">
        <f>COUNT(AI2:AI157)</f>
        <v>29</v>
      </c>
      <c r="AW16">
        <f t="shared" si="11"/>
        <v>15</v>
      </c>
      <c r="AX16" s="16">
        <f t="shared" si="3"/>
        <v>0.34090909090909088</v>
      </c>
      <c r="AY16" s="12">
        <v>0.15</v>
      </c>
      <c r="AZ16" t="s">
        <v>394</v>
      </c>
      <c r="BA16" s="8">
        <f>COUNT(AY2:AY157)</f>
        <v>43</v>
      </c>
      <c r="BM16">
        <f t="shared" si="12"/>
        <v>15</v>
      </c>
      <c r="BN16" s="16">
        <f t="shared" si="4"/>
        <v>0.46875</v>
      </c>
      <c r="BO16" s="12">
        <v>0.56999999999999995</v>
      </c>
      <c r="BP16" t="s">
        <v>394</v>
      </c>
      <c r="BQ16" s="8">
        <f>COUNT(BO2:BO157)</f>
        <v>31</v>
      </c>
      <c r="CC16">
        <f t="shared" si="13"/>
        <v>15</v>
      </c>
      <c r="CD16" s="16">
        <f t="shared" si="5"/>
        <v>0.22727272727272727</v>
      </c>
      <c r="CE16" s="12">
        <v>0.21</v>
      </c>
      <c r="CF16" t="s">
        <v>394</v>
      </c>
      <c r="CG16" s="8">
        <f>COUNT(CE2:CE157)</f>
        <v>65</v>
      </c>
      <c r="CS16">
        <f t="shared" si="14"/>
        <v>15</v>
      </c>
      <c r="CT16" s="16">
        <f t="shared" si="6"/>
        <v>0.75</v>
      </c>
      <c r="CU16" s="12">
        <v>0.26</v>
      </c>
      <c r="CV16" t="s">
        <v>394</v>
      </c>
      <c r="CW16" s="8">
        <f>COUNT(CU2:CU157)</f>
        <v>19</v>
      </c>
    </row>
    <row r="17" spans="4:104" x14ac:dyDescent="0.25">
      <c r="D17" t="s">
        <v>395</v>
      </c>
      <c r="E17" s="8">
        <f>MAX(C2:C203)</f>
        <v>3.7000000000000005E-2</v>
      </c>
      <c r="Q17">
        <f t="shared" si="9"/>
        <v>16</v>
      </c>
      <c r="R17" s="16">
        <f t="shared" si="1"/>
        <v>0.24242424242424243</v>
      </c>
      <c r="S17" s="12">
        <v>0.27</v>
      </c>
      <c r="T17" t="s">
        <v>395</v>
      </c>
      <c r="U17" s="8">
        <f>MAX(S2:S197)</f>
        <v>0.5</v>
      </c>
      <c r="AG17">
        <f t="shared" si="10"/>
        <v>16</v>
      </c>
      <c r="AH17" s="16">
        <f t="shared" si="2"/>
        <v>0.53333333333333333</v>
      </c>
      <c r="AI17" s="12">
        <v>8.8000000000000009E-2</v>
      </c>
      <c r="AJ17" s="23" t="s">
        <v>395</v>
      </c>
      <c r="AK17" s="44">
        <f>MAX(AI2:AI157)</f>
        <v>0.25</v>
      </c>
      <c r="AW17">
        <f t="shared" si="11"/>
        <v>16</v>
      </c>
      <c r="AX17" s="16">
        <f t="shared" si="3"/>
        <v>0.36363636363636365</v>
      </c>
      <c r="AY17" s="12">
        <v>0.15</v>
      </c>
      <c r="AZ17" t="s">
        <v>395</v>
      </c>
      <c r="BA17" s="8">
        <f>MAX(AY2:AY157)</f>
        <v>0.3</v>
      </c>
      <c r="BM17">
        <f t="shared" si="12"/>
        <v>16</v>
      </c>
      <c r="BN17" s="16">
        <f t="shared" si="4"/>
        <v>0.5</v>
      </c>
      <c r="BO17" s="12">
        <v>0.57000000000000006</v>
      </c>
      <c r="BP17" t="s">
        <v>395</v>
      </c>
      <c r="BQ17" s="8">
        <f>MAX(BO2:BO157)</f>
        <v>0.69</v>
      </c>
      <c r="CC17">
        <f t="shared" si="13"/>
        <v>16</v>
      </c>
      <c r="CD17" s="16">
        <f t="shared" si="5"/>
        <v>0.24242424242424243</v>
      </c>
      <c r="CE17" s="12">
        <v>0.22</v>
      </c>
      <c r="CF17" t="s">
        <v>395</v>
      </c>
      <c r="CG17" s="8">
        <f>MAX(CE2:CE157)</f>
        <v>0.39700000000000002</v>
      </c>
      <c r="CS17">
        <f t="shared" si="14"/>
        <v>16</v>
      </c>
      <c r="CT17" s="16">
        <f t="shared" si="6"/>
        <v>0.8</v>
      </c>
      <c r="CU17" s="12">
        <v>0.29199999999999998</v>
      </c>
      <c r="CV17" t="s">
        <v>395</v>
      </c>
      <c r="CW17" s="8">
        <f>MAX(CU2:CU157)</f>
        <v>0.33299999999999996</v>
      </c>
    </row>
    <row r="18" spans="4:104" x14ac:dyDescent="0.25">
      <c r="D18" t="s">
        <v>396</v>
      </c>
      <c r="E18" s="8">
        <f>MIN(C2:C203)</f>
        <v>0.01</v>
      </c>
      <c r="H18" s="5">
        <f>AVERAGE(F12,F13,E8,E9,E10)</f>
        <v>1.8599999999999998E-2</v>
      </c>
      <c r="Q18">
        <f t="shared" si="9"/>
        <v>17</v>
      </c>
      <c r="R18" s="16">
        <f t="shared" si="1"/>
        <v>0.25757575757575757</v>
      </c>
      <c r="S18" s="12">
        <v>0.27</v>
      </c>
      <c r="T18" t="s">
        <v>396</v>
      </c>
      <c r="U18" s="8">
        <f>MIN(S2:S197)</f>
        <v>0.11</v>
      </c>
      <c r="X18" s="5">
        <f>AVERAGE(V12,V13,U8,U9,U10)</f>
        <v>0.31900000000000001</v>
      </c>
      <c r="AG18">
        <f t="shared" si="10"/>
        <v>17</v>
      </c>
      <c r="AH18" s="16">
        <f t="shared" si="2"/>
        <v>0.56666666666666665</v>
      </c>
      <c r="AI18" s="12">
        <v>0.09</v>
      </c>
      <c r="AJ18" s="23" t="s">
        <v>396</v>
      </c>
      <c r="AK18" s="44">
        <f>MIN(AI2:AI157)</f>
        <v>6.0000000000000001E-3</v>
      </c>
      <c r="AN18" s="5">
        <f>AVERAGE(AL12,AL13,AK8,AK9,AK10)</f>
        <v>8.6150000000000004E-2</v>
      </c>
      <c r="AW18">
        <f t="shared" si="11"/>
        <v>17</v>
      </c>
      <c r="AX18" s="16">
        <f t="shared" si="3"/>
        <v>0.38636363636363635</v>
      </c>
      <c r="AY18" s="12">
        <v>0.16</v>
      </c>
      <c r="AZ18" t="s">
        <v>396</v>
      </c>
      <c r="BA18" s="8">
        <f>MIN(AY2:AY157)</f>
        <v>0.06</v>
      </c>
      <c r="BD18" s="5">
        <f>AVERAGE(BB12,BB13,BA8,BA9,BA10)</f>
        <v>0.18920000000000001</v>
      </c>
      <c r="BM18">
        <f t="shared" si="12"/>
        <v>17</v>
      </c>
      <c r="BN18" s="16">
        <f t="shared" si="4"/>
        <v>0.53125</v>
      </c>
      <c r="BO18" s="12">
        <v>0.57999999999999996</v>
      </c>
      <c r="BP18" t="s">
        <v>396</v>
      </c>
      <c r="BQ18" s="8">
        <f>MIN(BO2:BO157)</f>
        <v>0.41</v>
      </c>
      <c r="BT18" s="5">
        <f>AVERAGE(BR12,BR13,BQ8,BQ9,BQ10)</f>
        <v>0.56200000000000006</v>
      </c>
      <c r="CC18">
        <f t="shared" si="13"/>
        <v>17</v>
      </c>
      <c r="CD18" s="16">
        <f t="shared" si="5"/>
        <v>0.25757575757575757</v>
      </c>
      <c r="CE18" s="12">
        <v>0.22</v>
      </c>
      <c r="CF18" t="s">
        <v>396</v>
      </c>
      <c r="CG18" s="8">
        <f>MIN(CE2:CE157)</f>
        <v>0.09</v>
      </c>
      <c r="CJ18" s="5">
        <f>AVERAGE(CH12,CH13,CG8,CG9,CG10)</f>
        <v>0.27339999999999998</v>
      </c>
      <c r="CS18">
        <f t="shared" si="14"/>
        <v>17</v>
      </c>
      <c r="CT18" s="16">
        <f t="shared" si="6"/>
        <v>0.85</v>
      </c>
      <c r="CU18" s="12">
        <v>0.30199999999999999</v>
      </c>
      <c r="CV18" t="s">
        <v>396</v>
      </c>
      <c r="CW18" s="8">
        <f>MIN(CU2:CU157)</f>
        <v>0.17</v>
      </c>
      <c r="CZ18" s="5">
        <f>AVERAGE(CX12,CX13,CW8,CW9,CW10)</f>
        <v>0.24</v>
      </c>
    </row>
    <row r="19" spans="4:104" x14ac:dyDescent="0.25">
      <c r="D19" t="s">
        <v>368</v>
      </c>
      <c r="E19" s="5">
        <f>AVERAGE(C2:C203)</f>
        <v>1.7571428571428571E-2</v>
      </c>
      <c r="Q19">
        <f t="shared" si="9"/>
        <v>18</v>
      </c>
      <c r="R19" s="16">
        <f t="shared" si="1"/>
        <v>0.27272727272727271</v>
      </c>
      <c r="S19" s="12">
        <v>0.28000000000000003</v>
      </c>
      <c r="T19" t="s">
        <v>368</v>
      </c>
      <c r="U19" s="5">
        <f>AVERAGE(S2:S197)</f>
        <v>0.32701538461538449</v>
      </c>
      <c r="AG19">
        <f t="shared" si="10"/>
        <v>18</v>
      </c>
      <c r="AH19" s="16">
        <f t="shared" si="2"/>
        <v>0.6</v>
      </c>
      <c r="AI19" s="2">
        <v>0.09</v>
      </c>
      <c r="AJ19" t="s">
        <v>368</v>
      </c>
      <c r="AK19" s="5">
        <f>AVERAGE(AI2:AI157)</f>
        <v>8.2896551724137943E-2</v>
      </c>
      <c r="AW19">
        <f t="shared" si="11"/>
        <v>18</v>
      </c>
      <c r="AX19" s="16">
        <f t="shared" si="3"/>
        <v>0.40909090909090912</v>
      </c>
      <c r="AY19" s="12">
        <v>0.16</v>
      </c>
      <c r="AZ19" t="s">
        <v>368</v>
      </c>
      <c r="BA19" s="5">
        <f>AVERAGE(AY2:AY157)</f>
        <v>0.1906279069767442</v>
      </c>
      <c r="BM19">
        <f t="shared" si="12"/>
        <v>18</v>
      </c>
      <c r="BN19" s="16">
        <f t="shared" si="4"/>
        <v>0.5625</v>
      </c>
      <c r="BO19" s="12">
        <v>0.58100000000000007</v>
      </c>
      <c r="BP19" t="s">
        <v>368</v>
      </c>
      <c r="BQ19" s="5">
        <f>AVERAGE(BO2:BO157)</f>
        <v>0.56464516129032283</v>
      </c>
      <c r="CC19">
        <f t="shared" si="13"/>
        <v>18</v>
      </c>
      <c r="CD19" s="16">
        <f t="shared" si="5"/>
        <v>0.27272727272727271</v>
      </c>
      <c r="CE19" s="12">
        <v>0.23</v>
      </c>
      <c r="CF19" t="s">
        <v>368</v>
      </c>
      <c r="CG19" s="5">
        <f>AVERAGE(CE2:CE157)</f>
        <v>0.28650769230769224</v>
      </c>
      <c r="CS19">
        <f t="shared" si="14"/>
        <v>18</v>
      </c>
      <c r="CT19" s="16">
        <f t="shared" ref="CT19:CT20" si="17">(CS19/($DA$15 +1))</f>
        <v>0.9</v>
      </c>
      <c r="CU19" s="12">
        <v>0.31900000000000001</v>
      </c>
      <c r="CV19" t="s">
        <v>368</v>
      </c>
      <c r="CW19" s="5">
        <f>AVERAGE(CU2:CU157)</f>
        <v>0.23605263157894738</v>
      </c>
    </row>
    <row r="20" spans="4:104" x14ac:dyDescent="0.25">
      <c r="D20" t="s">
        <v>397</v>
      </c>
      <c r="E20" s="5">
        <f>_xlfn.STDEV.S(C2:C203)</f>
        <v>1.0438025721005917E-2</v>
      </c>
      <c r="Q20">
        <f t="shared" si="9"/>
        <v>19</v>
      </c>
      <c r="R20" s="16">
        <f t="shared" si="1"/>
        <v>0.2878787878787879</v>
      </c>
      <c r="S20" s="12">
        <v>0.28000000000000003</v>
      </c>
      <c r="T20" t="s">
        <v>397</v>
      </c>
      <c r="U20" s="5">
        <f>_xlfn.STDEV.S(S2:S197)</f>
        <v>8.2234134546521814E-2</v>
      </c>
      <c r="AG20">
        <f t="shared" si="10"/>
        <v>19</v>
      </c>
      <c r="AH20" s="16">
        <f t="shared" si="2"/>
        <v>0.6333333333333333</v>
      </c>
      <c r="AI20" s="2">
        <v>0.09</v>
      </c>
      <c r="AJ20" t="s">
        <v>397</v>
      </c>
      <c r="AK20" s="5">
        <f>_xlfn.STDEV.S(AI2:AI157)</f>
        <v>5.5430358383667964E-2</v>
      </c>
      <c r="AW20">
        <f t="shared" si="11"/>
        <v>19</v>
      </c>
      <c r="AX20" s="16">
        <f t="shared" si="3"/>
        <v>0.43181818181818182</v>
      </c>
      <c r="AY20" s="12">
        <v>0.17</v>
      </c>
      <c r="AZ20" t="s">
        <v>397</v>
      </c>
      <c r="BA20" s="5">
        <f>_xlfn.STDEV.S(AY2:AY157)</f>
        <v>6.9081395488639383E-2</v>
      </c>
      <c r="BM20">
        <f t="shared" si="12"/>
        <v>19</v>
      </c>
      <c r="BN20" s="16">
        <f t="shared" si="4"/>
        <v>0.59375</v>
      </c>
      <c r="BO20" s="12">
        <v>0.58299999999999996</v>
      </c>
      <c r="BP20" t="s">
        <v>397</v>
      </c>
      <c r="BQ20" s="5">
        <f>_xlfn.STDEV.S(BO2:BO157)</f>
        <v>6.7961041971162761E-2</v>
      </c>
      <c r="CC20">
        <f t="shared" si="13"/>
        <v>19</v>
      </c>
      <c r="CD20" s="16">
        <f t="shared" si="5"/>
        <v>0.2878787878787879</v>
      </c>
      <c r="CE20" s="12">
        <v>0.25</v>
      </c>
      <c r="CF20" t="s">
        <v>397</v>
      </c>
      <c r="CG20" s="5">
        <f>_xlfn.STDEV.S(CE2:CE157)</f>
        <v>7.9778232282709249E-2</v>
      </c>
      <c r="CS20">
        <f t="shared" si="14"/>
        <v>19</v>
      </c>
      <c r="CT20" s="16">
        <f t="shared" si="17"/>
        <v>0.95</v>
      </c>
      <c r="CU20" s="12">
        <v>0.33299999999999996</v>
      </c>
      <c r="CV20" t="s">
        <v>397</v>
      </c>
      <c r="CW20" s="5">
        <f>_xlfn.STDEV.S(CU2:CU157)</f>
        <v>4.7571552755600953E-2</v>
      </c>
    </row>
    <row r="21" spans="4:104" x14ac:dyDescent="0.25">
      <c r="E21" s="12"/>
      <c r="Q21">
        <f t="shared" si="9"/>
        <v>20</v>
      </c>
      <c r="R21" s="16">
        <f t="shared" si="1"/>
        <v>0.30303030303030304</v>
      </c>
      <c r="S21" s="12">
        <v>0.28699999999999998</v>
      </c>
      <c r="U21" s="12"/>
      <c r="AG21">
        <f t="shared" si="10"/>
        <v>20</v>
      </c>
      <c r="AH21" s="16">
        <f t="shared" si="2"/>
        <v>0.66666666666666663</v>
      </c>
      <c r="AI21" s="2">
        <v>0.1</v>
      </c>
      <c r="AK21" s="12"/>
      <c r="AW21">
        <f t="shared" si="11"/>
        <v>20</v>
      </c>
      <c r="AX21" s="16">
        <f t="shared" si="3"/>
        <v>0.45454545454545453</v>
      </c>
      <c r="AY21" s="12">
        <v>0.18</v>
      </c>
      <c r="BA21" s="12"/>
      <c r="BM21">
        <f t="shared" si="12"/>
        <v>20</v>
      </c>
      <c r="BN21" s="16">
        <f t="shared" si="4"/>
        <v>0.625</v>
      </c>
      <c r="BO21" s="12">
        <v>0.58499999999999996</v>
      </c>
      <c r="BQ21" s="12"/>
      <c r="CC21">
        <f t="shared" si="13"/>
        <v>20</v>
      </c>
      <c r="CD21" s="16">
        <f t="shared" si="5"/>
        <v>0.30303030303030304</v>
      </c>
      <c r="CE21" s="12">
        <v>0.26</v>
      </c>
      <c r="CG21" s="12"/>
      <c r="CT21" s="16"/>
      <c r="CU21" s="12"/>
      <c r="CW21" s="12"/>
    </row>
    <row r="22" spans="4:104" x14ac:dyDescent="0.25">
      <c r="D22" t="str">
        <f>D1</f>
        <v>Chert Porosity</v>
      </c>
      <c r="Q22">
        <f t="shared" si="9"/>
        <v>21</v>
      </c>
      <c r="R22" s="16">
        <f t="shared" si="1"/>
        <v>0.31818181818181818</v>
      </c>
      <c r="S22" s="12">
        <v>0.28999999999999998</v>
      </c>
      <c r="T22" t="str">
        <f>T1</f>
        <v>Cal-Sil Mudstone</v>
      </c>
      <c r="AG22">
        <f t="shared" si="10"/>
        <v>21</v>
      </c>
      <c r="AH22" s="16">
        <f t="shared" si="2"/>
        <v>0.7</v>
      </c>
      <c r="AI22" s="2">
        <v>0.1</v>
      </c>
      <c r="AJ22" t="str">
        <f>AJ1</f>
        <v>Dolostone</v>
      </c>
      <c r="AW22">
        <f t="shared" si="11"/>
        <v>21</v>
      </c>
      <c r="AX22" s="16">
        <f t="shared" si="3"/>
        <v>0.47727272727272729</v>
      </c>
      <c r="AY22" s="12">
        <v>0.19</v>
      </c>
      <c r="AZ22" t="str">
        <f>AZ1</f>
        <v>Porcelanite</v>
      </c>
      <c r="BM22">
        <f t="shared" si="12"/>
        <v>21</v>
      </c>
      <c r="BN22" s="16">
        <f t="shared" si="4"/>
        <v>0.65625</v>
      </c>
      <c r="BO22" s="12">
        <v>0.59</v>
      </c>
      <c r="BP22" t="str">
        <f>BP1</f>
        <v>Diatomaceous Mudstone</v>
      </c>
      <c r="CC22">
        <f t="shared" si="13"/>
        <v>21</v>
      </c>
      <c r="CD22" s="16">
        <f t="shared" si="5"/>
        <v>0.31818181818181818</v>
      </c>
      <c r="CE22" s="12">
        <v>0.26</v>
      </c>
      <c r="CF22" t="str">
        <f>CF1</f>
        <v>Siliceous Mudstone Porosity</v>
      </c>
      <c r="CT22" s="16"/>
      <c r="CU22" s="12"/>
      <c r="CV22" t="str">
        <f>CV1</f>
        <v>Porosity</v>
      </c>
    </row>
    <row r="23" spans="4:104" x14ac:dyDescent="0.25">
      <c r="D23" t="s">
        <v>398</v>
      </c>
      <c r="E23" t="s">
        <v>399</v>
      </c>
      <c r="Q23">
        <f t="shared" si="9"/>
        <v>22</v>
      </c>
      <c r="R23" s="16">
        <f t="shared" si="1"/>
        <v>0.33333333333333331</v>
      </c>
      <c r="S23" s="12">
        <v>0.28999999999999998</v>
      </c>
      <c r="T23" t="s">
        <v>398</v>
      </c>
      <c r="U23" t="s">
        <v>399</v>
      </c>
      <c r="AG23">
        <f t="shared" si="10"/>
        <v>22</v>
      </c>
      <c r="AH23" s="16">
        <f t="shared" si="2"/>
        <v>0.73333333333333328</v>
      </c>
      <c r="AI23" s="2">
        <v>0.1</v>
      </c>
      <c r="AJ23" t="s">
        <v>398</v>
      </c>
      <c r="AK23" t="s">
        <v>399</v>
      </c>
      <c r="AW23">
        <f t="shared" si="11"/>
        <v>22</v>
      </c>
      <c r="AX23" s="16">
        <f t="shared" si="3"/>
        <v>0.5</v>
      </c>
      <c r="AY23" s="12">
        <v>0.19</v>
      </c>
      <c r="AZ23" t="s">
        <v>398</v>
      </c>
      <c r="BA23" t="s">
        <v>399</v>
      </c>
      <c r="BM23">
        <f t="shared" si="12"/>
        <v>22</v>
      </c>
      <c r="BN23" s="16">
        <f t="shared" si="4"/>
        <v>0.6875</v>
      </c>
      <c r="BO23" s="12">
        <v>0.59</v>
      </c>
      <c r="BP23" t="s">
        <v>398</v>
      </c>
      <c r="BQ23" t="s">
        <v>399</v>
      </c>
      <c r="CC23">
        <f t="shared" si="13"/>
        <v>22</v>
      </c>
      <c r="CD23" s="16">
        <f t="shared" si="5"/>
        <v>0.33333333333333331</v>
      </c>
      <c r="CE23" s="12">
        <v>0.26</v>
      </c>
      <c r="CF23" t="s">
        <v>398</v>
      </c>
      <c r="CG23" t="s">
        <v>399</v>
      </c>
      <c r="CT23" s="16"/>
      <c r="CU23" s="12"/>
      <c r="CV23" t="s">
        <v>398</v>
      </c>
      <c r="CW23" t="s">
        <v>399</v>
      </c>
    </row>
    <row r="24" spans="4:104" x14ac:dyDescent="0.25">
      <c r="D24">
        <v>0.25</v>
      </c>
      <c r="E24">
        <f>E8</f>
        <v>2.5000000000000001E-2</v>
      </c>
      <c r="F24" t="s">
        <v>400</v>
      </c>
      <c r="Q24">
        <f t="shared" si="9"/>
        <v>23</v>
      </c>
      <c r="R24" s="16">
        <f t="shared" si="1"/>
        <v>0.34848484848484851</v>
      </c>
      <c r="S24" s="12">
        <v>0.3</v>
      </c>
      <c r="T24">
        <v>0.25</v>
      </c>
      <c r="U24">
        <f>U8</f>
        <v>0.38500000000000001</v>
      </c>
      <c r="V24" t="s">
        <v>400</v>
      </c>
      <c r="AG24">
        <f t="shared" si="10"/>
        <v>23</v>
      </c>
      <c r="AH24" s="16">
        <f t="shared" si="2"/>
        <v>0.76666666666666672</v>
      </c>
      <c r="AI24" s="2">
        <v>0.11</v>
      </c>
      <c r="AJ24">
        <v>0.25</v>
      </c>
      <c r="AK24">
        <f>AK8</f>
        <v>0.10500000000000001</v>
      </c>
      <c r="AL24" t="s">
        <v>400</v>
      </c>
      <c r="AW24">
        <f t="shared" si="11"/>
        <v>23</v>
      </c>
      <c r="AX24" s="16">
        <f t="shared" si="3"/>
        <v>0.52272727272727271</v>
      </c>
      <c r="AY24" s="12">
        <v>0.19</v>
      </c>
      <c r="AZ24">
        <v>0.25</v>
      </c>
      <c r="BA24">
        <f>BA8</f>
        <v>0.26</v>
      </c>
      <c r="BB24" t="s">
        <v>400</v>
      </c>
      <c r="BM24">
        <f t="shared" si="12"/>
        <v>23</v>
      </c>
      <c r="BN24" s="16">
        <f t="shared" si="4"/>
        <v>0.71875</v>
      </c>
      <c r="BO24" s="12">
        <v>0.60200000000000009</v>
      </c>
      <c r="BP24">
        <v>0.25</v>
      </c>
      <c r="BQ24">
        <f>BQ8</f>
        <v>0.61</v>
      </c>
      <c r="BR24" t="s">
        <v>400</v>
      </c>
      <c r="CC24">
        <f t="shared" si="13"/>
        <v>23</v>
      </c>
      <c r="CD24" s="16">
        <f t="shared" si="5"/>
        <v>0.34848484848484851</v>
      </c>
      <c r="CE24" s="12">
        <v>0.28000000000000003</v>
      </c>
      <c r="CF24">
        <v>0.25</v>
      </c>
      <c r="CG24">
        <f>CG8</f>
        <v>0.35</v>
      </c>
      <c r="CH24" t="s">
        <v>400</v>
      </c>
      <c r="CT24" s="16"/>
      <c r="CU24" s="12"/>
      <c r="CV24">
        <v>0.25</v>
      </c>
      <c r="CW24">
        <f>CW8</f>
        <v>0.26</v>
      </c>
      <c r="CX24" t="s">
        <v>400</v>
      </c>
    </row>
    <row r="25" spans="4:104" x14ac:dyDescent="0.25">
      <c r="D25">
        <v>0.25</v>
      </c>
      <c r="E25">
        <f>E28</f>
        <v>1.9901063339367302E-2</v>
      </c>
      <c r="F25" t="s">
        <v>401</v>
      </c>
      <c r="Q25">
        <f t="shared" si="9"/>
        <v>24</v>
      </c>
      <c r="R25" s="16">
        <f t="shared" si="1"/>
        <v>0.36363636363636365</v>
      </c>
      <c r="S25" s="12">
        <v>0.3</v>
      </c>
      <c r="T25">
        <v>0.25</v>
      </c>
      <c r="U25">
        <f>U28</f>
        <v>0.35239447133008162</v>
      </c>
      <c r="V25" t="s">
        <v>401</v>
      </c>
      <c r="AG25">
        <f t="shared" si="10"/>
        <v>24</v>
      </c>
      <c r="AH25" s="16">
        <f t="shared" si="2"/>
        <v>0.8</v>
      </c>
      <c r="AI25" s="2">
        <v>0.11</v>
      </c>
      <c r="AJ25">
        <v>0.25</v>
      </c>
      <c r="AK25">
        <f>AK28</f>
        <v>9.7346730015809305E-2</v>
      </c>
      <c r="AL25" t="s">
        <v>401</v>
      </c>
      <c r="AW25">
        <f t="shared" si="11"/>
        <v>24</v>
      </c>
      <c r="AX25" s="16">
        <f t="shared" si="3"/>
        <v>0.54545454545454541</v>
      </c>
      <c r="AY25" s="12">
        <v>0.2</v>
      </c>
      <c r="AZ25">
        <v>0.25</v>
      </c>
      <c r="BA25">
        <f>BA28</f>
        <v>0.21968842167235147</v>
      </c>
      <c r="BB25" t="s">
        <v>401</v>
      </c>
      <c r="BM25">
        <f t="shared" si="12"/>
        <v>24</v>
      </c>
      <c r="BN25" s="16">
        <f t="shared" si="4"/>
        <v>0.75</v>
      </c>
      <c r="BO25" s="12">
        <v>0.61</v>
      </c>
      <c r="BP25">
        <v>0.25</v>
      </c>
      <c r="BQ25">
        <f>BQ28</f>
        <v>0.59255842593456298</v>
      </c>
      <c r="BR25" t="s">
        <v>401</v>
      </c>
      <c r="CC25">
        <f t="shared" si="13"/>
        <v>24</v>
      </c>
      <c r="CD25" s="16">
        <f t="shared" si="5"/>
        <v>0.36363636363636365</v>
      </c>
      <c r="CE25" s="12">
        <v>0.28999999999999998</v>
      </c>
      <c r="CF25">
        <v>0.25</v>
      </c>
      <c r="CG25">
        <f>CG28</f>
        <v>0.33531548932965743</v>
      </c>
      <c r="CH25" t="s">
        <v>401</v>
      </c>
      <c r="CT25" s="16"/>
      <c r="CU25" s="12"/>
      <c r="CV25">
        <v>0.25</v>
      </c>
      <c r="CW25">
        <f>CW28</f>
        <v>0.24772950051319265</v>
      </c>
      <c r="CX25" t="s">
        <v>401</v>
      </c>
    </row>
    <row r="26" spans="4:104" x14ac:dyDescent="0.25">
      <c r="D26">
        <v>0.25</v>
      </c>
      <c r="E26">
        <f>E9</f>
        <v>1.1000000000000001E-2</v>
      </c>
      <c r="F26" t="s">
        <v>402</v>
      </c>
      <c r="I26" s="13">
        <v>0</v>
      </c>
      <c r="J26">
        <v>0</v>
      </c>
      <c r="Q26">
        <f t="shared" si="9"/>
        <v>25</v>
      </c>
      <c r="R26" s="16">
        <f t="shared" si="1"/>
        <v>0.37878787878787878</v>
      </c>
      <c r="S26" s="12">
        <v>0.31</v>
      </c>
      <c r="T26">
        <v>0.25</v>
      </c>
      <c r="U26">
        <f>U9</f>
        <v>0.33</v>
      </c>
      <c r="V26" t="s">
        <v>402</v>
      </c>
      <c r="AG26">
        <f t="shared" si="10"/>
        <v>25</v>
      </c>
      <c r="AH26" s="16">
        <f t="shared" si="2"/>
        <v>0.83333333333333337</v>
      </c>
      <c r="AI26" s="2">
        <v>0.127</v>
      </c>
      <c r="AJ26">
        <v>0.25</v>
      </c>
      <c r="AK26">
        <f>AK9</f>
        <v>0.08</v>
      </c>
      <c r="AL26" t="s">
        <v>402</v>
      </c>
      <c r="AO26" s="13">
        <v>0</v>
      </c>
      <c r="AP26">
        <v>0</v>
      </c>
      <c r="AW26">
        <f t="shared" si="11"/>
        <v>25</v>
      </c>
      <c r="AX26" s="16">
        <f t="shared" si="3"/>
        <v>0.56818181818181823</v>
      </c>
      <c r="AY26" s="12">
        <v>0.21</v>
      </c>
      <c r="AZ26">
        <v>0.25</v>
      </c>
      <c r="BA26">
        <f>BA9</f>
        <v>0.19</v>
      </c>
      <c r="BB26" t="s">
        <v>402</v>
      </c>
      <c r="BM26">
        <f t="shared" si="12"/>
        <v>25</v>
      </c>
      <c r="BN26" s="16">
        <f t="shared" si="4"/>
        <v>0.78125</v>
      </c>
      <c r="BO26" s="12">
        <v>0.61399999999999999</v>
      </c>
      <c r="BP26">
        <v>0.25</v>
      </c>
      <c r="BQ26">
        <f>BQ9</f>
        <v>0.57000000000000006</v>
      </c>
      <c r="BR26" t="s">
        <v>402</v>
      </c>
      <c r="CC26">
        <f t="shared" si="13"/>
        <v>25</v>
      </c>
      <c r="CD26" s="16">
        <f t="shared" si="5"/>
        <v>0.37878787878787878</v>
      </c>
      <c r="CE26" s="12">
        <v>0.28999999999999998</v>
      </c>
      <c r="CF26">
        <v>0.25</v>
      </c>
      <c r="CG26">
        <f>CG9</f>
        <v>0.31</v>
      </c>
      <c r="CH26" t="s">
        <v>402</v>
      </c>
      <c r="CT26" s="16"/>
      <c r="CU26" s="12"/>
      <c r="CV26">
        <v>0.25</v>
      </c>
      <c r="CW26">
        <f>CW9</f>
        <v>0.22899999999999998</v>
      </c>
      <c r="CX26" t="s">
        <v>402</v>
      </c>
    </row>
    <row r="27" spans="4:104" x14ac:dyDescent="0.25">
      <c r="D27">
        <v>0.75</v>
      </c>
      <c r="E27">
        <f>E9</f>
        <v>1.1000000000000001E-2</v>
      </c>
      <c r="F27" t="s">
        <v>402</v>
      </c>
      <c r="I27" s="13">
        <v>0.25</v>
      </c>
      <c r="J27">
        <v>0</v>
      </c>
      <c r="Q27">
        <f t="shared" si="9"/>
        <v>26</v>
      </c>
      <c r="R27" s="16">
        <f t="shared" si="1"/>
        <v>0.39393939393939392</v>
      </c>
      <c r="S27" s="12">
        <v>0.31</v>
      </c>
      <c r="T27">
        <v>0.75</v>
      </c>
      <c r="U27">
        <f>U9</f>
        <v>0.33</v>
      </c>
      <c r="V27" t="s">
        <v>402</v>
      </c>
      <c r="AG27">
        <f t="shared" si="10"/>
        <v>26</v>
      </c>
      <c r="AH27" s="16">
        <f t="shared" si="2"/>
        <v>0.8666666666666667</v>
      </c>
      <c r="AI27" s="2">
        <v>0.14000000000000001</v>
      </c>
      <c r="AJ27">
        <v>0.75</v>
      </c>
      <c r="AK27">
        <f>AK9</f>
        <v>0.08</v>
      </c>
      <c r="AL27" t="s">
        <v>402</v>
      </c>
      <c r="AO27" s="13">
        <v>0.25</v>
      </c>
      <c r="AP27">
        <v>0</v>
      </c>
      <c r="AW27">
        <f t="shared" si="11"/>
        <v>26</v>
      </c>
      <c r="AX27" s="16">
        <f t="shared" si="3"/>
        <v>0.59090909090909094</v>
      </c>
      <c r="AY27" s="12">
        <v>0.22</v>
      </c>
      <c r="AZ27">
        <v>0.75</v>
      </c>
      <c r="BA27">
        <f>BA9</f>
        <v>0.19</v>
      </c>
      <c r="BB27" t="s">
        <v>402</v>
      </c>
      <c r="BM27">
        <f t="shared" si="12"/>
        <v>26</v>
      </c>
      <c r="BN27" s="16">
        <f t="shared" si="4"/>
        <v>0.8125</v>
      </c>
      <c r="BO27" s="12">
        <v>0.63</v>
      </c>
      <c r="BP27">
        <v>0.75</v>
      </c>
      <c r="BQ27">
        <f>BQ9</f>
        <v>0.57000000000000006</v>
      </c>
      <c r="BR27" t="s">
        <v>402</v>
      </c>
      <c r="CC27">
        <f t="shared" si="13"/>
        <v>26</v>
      </c>
      <c r="CD27" s="16">
        <f t="shared" si="5"/>
        <v>0.39393939393939392</v>
      </c>
      <c r="CE27" s="12">
        <v>0.28999999999999998</v>
      </c>
      <c r="CF27">
        <v>0.75</v>
      </c>
      <c r="CG27">
        <f>CG9</f>
        <v>0.31</v>
      </c>
      <c r="CH27" t="s">
        <v>402</v>
      </c>
      <c r="CT27" s="16"/>
      <c r="CU27" s="12"/>
      <c r="CV27">
        <v>0.75</v>
      </c>
      <c r="CW27">
        <f>CW9</f>
        <v>0.22899999999999998</v>
      </c>
      <c r="CX27" t="s">
        <v>402</v>
      </c>
    </row>
    <row r="28" spans="4:104" x14ac:dyDescent="0.25">
      <c r="D28">
        <v>0.75</v>
      </c>
      <c r="E28">
        <f>IF(E8&gt;E14,E14,E8)</f>
        <v>1.9901063339367302E-2</v>
      </c>
      <c r="F28" t="s">
        <v>401</v>
      </c>
      <c r="I28" s="13">
        <v>0.5</v>
      </c>
      <c r="J28">
        <v>0</v>
      </c>
      <c r="L28" t="s">
        <v>490</v>
      </c>
      <c r="M28" s="14">
        <f>I2</f>
        <v>1.7571428571428571E-2</v>
      </c>
      <c r="Q28">
        <f t="shared" si="9"/>
        <v>27</v>
      </c>
      <c r="R28" s="16">
        <f t="shared" si="1"/>
        <v>0.40909090909090912</v>
      </c>
      <c r="S28" s="12">
        <v>0.31</v>
      </c>
      <c r="T28">
        <v>0.75</v>
      </c>
      <c r="U28">
        <f>IF(U8&gt;U14,U14,U8)</f>
        <v>0.35239447133008162</v>
      </c>
      <c r="V28" t="s">
        <v>401</v>
      </c>
      <c r="AG28">
        <f t="shared" si="10"/>
        <v>27</v>
      </c>
      <c r="AH28" s="16">
        <f t="shared" si="2"/>
        <v>0.9</v>
      </c>
      <c r="AI28" s="2">
        <v>0.15</v>
      </c>
      <c r="AJ28">
        <v>0.75</v>
      </c>
      <c r="AK28">
        <f>IF(AK8&gt;AK14,AK14,AK8)</f>
        <v>9.7346730015809305E-2</v>
      </c>
      <c r="AL28" t="s">
        <v>401</v>
      </c>
      <c r="AO28" s="13">
        <v>0.5</v>
      </c>
      <c r="AP28">
        <v>0</v>
      </c>
      <c r="AR28" t="s">
        <v>490</v>
      </c>
      <c r="AS28" s="14">
        <f>AO2</f>
        <v>8.2896551724137943E-2</v>
      </c>
      <c r="AW28">
        <f t="shared" si="11"/>
        <v>27</v>
      </c>
      <c r="AX28" s="16">
        <f t="shared" si="3"/>
        <v>0.61363636363636365</v>
      </c>
      <c r="AY28" s="12">
        <v>0.22</v>
      </c>
      <c r="AZ28">
        <v>0.75</v>
      </c>
      <c r="BA28">
        <f>IF(BA8&gt;BA14,BA14,BA8)</f>
        <v>0.21968842167235147</v>
      </c>
      <c r="BB28" t="s">
        <v>401</v>
      </c>
      <c r="BE28" s="13">
        <v>0</v>
      </c>
      <c r="BF28">
        <v>0</v>
      </c>
      <c r="BH28" t="s">
        <v>490</v>
      </c>
      <c r="BI28" s="14">
        <f>BE2</f>
        <v>0.1906279069767442</v>
      </c>
      <c r="BM28">
        <f t="shared" si="12"/>
        <v>27</v>
      </c>
      <c r="BN28" s="16">
        <f t="shared" si="4"/>
        <v>0.84375</v>
      </c>
      <c r="BO28" s="12">
        <v>0.63</v>
      </c>
      <c r="BP28">
        <v>0.75</v>
      </c>
      <c r="BQ28">
        <f>IF(BQ8&gt;BQ14,BQ14,BQ8)</f>
        <v>0.59255842593456298</v>
      </c>
      <c r="BR28" t="s">
        <v>401</v>
      </c>
      <c r="CC28">
        <f t="shared" si="13"/>
        <v>27</v>
      </c>
      <c r="CD28" s="16">
        <f t="shared" si="5"/>
        <v>0.40909090909090912</v>
      </c>
      <c r="CE28" s="12">
        <v>0.3</v>
      </c>
      <c r="CF28">
        <v>0.75</v>
      </c>
      <c r="CG28">
        <f>IF(CG8&gt;CG14,CG14,CG8)</f>
        <v>0.33531548932965743</v>
      </c>
      <c r="CH28" t="s">
        <v>401</v>
      </c>
      <c r="CT28" s="16"/>
      <c r="CU28" s="12"/>
      <c r="CV28">
        <v>0.75</v>
      </c>
      <c r="CW28">
        <f>IF(CW8&gt;CW14,CW14,CW8)</f>
        <v>0.24772950051319265</v>
      </c>
      <c r="CX28" t="s">
        <v>401</v>
      </c>
    </row>
    <row r="29" spans="4:104" x14ac:dyDescent="0.25">
      <c r="D29">
        <v>0.75</v>
      </c>
      <c r="E29">
        <f>E8</f>
        <v>2.5000000000000001E-2</v>
      </c>
      <c r="F29" t="s">
        <v>400</v>
      </c>
      <c r="I29" s="13">
        <v>0.75</v>
      </c>
      <c r="J29">
        <v>0</v>
      </c>
      <c r="L29" t="s">
        <v>403</v>
      </c>
      <c r="M29" s="14">
        <f>I3</f>
        <v>1.0438025721005917E-2</v>
      </c>
      <c r="Q29">
        <f t="shared" si="9"/>
        <v>28</v>
      </c>
      <c r="R29" s="16">
        <f t="shared" si="1"/>
        <v>0.42424242424242425</v>
      </c>
      <c r="S29" s="12">
        <v>0.32</v>
      </c>
      <c r="T29">
        <v>0.75</v>
      </c>
      <c r="U29">
        <f>U8</f>
        <v>0.38500000000000001</v>
      </c>
      <c r="V29" t="s">
        <v>400</v>
      </c>
      <c r="AG29">
        <f t="shared" si="10"/>
        <v>28</v>
      </c>
      <c r="AH29" s="16">
        <f t="shared" si="2"/>
        <v>0.93333333333333335</v>
      </c>
      <c r="AI29" s="2">
        <v>0.21199999999999999</v>
      </c>
      <c r="AJ29">
        <v>0.75</v>
      </c>
      <c r="AK29">
        <f>AK8</f>
        <v>0.10500000000000001</v>
      </c>
      <c r="AL29" t="s">
        <v>400</v>
      </c>
      <c r="AO29" s="13">
        <v>0.75</v>
      </c>
      <c r="AP29">
        <v>0</v>
      </c>
      <c r="AR29" t="s">
        <v>403</v>
      </c>
      <c r="AS29" s="14">
        <f>AO3</f>
        <v>5.5430358383667964E-2</v>
      </c>
      <c r="AW29">
        <f t="shared" si="11"/>
        <v>28</v>
      </c>
      <c r="AX29" s="16">
        <f t="shared" si="3"/>
        <v>0.63636363636363635</v>
      </c>
      <c r="AY29" s="12">
        <v>0.22</v>
      </c>
      <c r="AZ29">
        <v>0.75</v>
      </c>
      <c r="BA29">
        <f>BA8</f>
        <v>0.26</v>
      </c>
      <c r="BB29" t="s">
        <v>400</v>
      </c>
      <c r="BE29" s="13">
        <v>0.25</v>
      </c>
      <c r="BF29">
        <v>0</v>
      </c>
      <c r="BH29" t="s">
        <v>403</v>
      </c>
      <c r="BI29" s="14">
        <f>BE3</f>
        <v>6.9081395488639383E-2</v>
      </c>
      <c r="BM29">
        <f t="shared" si="12"/>
        <v>28</v>
      </c>
      <c r="BN29" s="16">
        <f t="shared" si="4"/>
        <v>0.875</v>
      </c>
      <c r="BO29" s="12">
        <v>0.64</v>
      </c>
      <c r="BP29">
        <v>0.75</v>
      </c>
      <c r="BQ29">
        <f>BQ8</f>
        <v>0.61</v>
      </c>
      <c r="BR29" t="s">
        <v>400</v>
      </c>
      <c r="CC29">
        <f t="shared" si="13"/>
        <v>28</v>
      </c>
      <c r="CD29" s="16">
        <f t="shared" si="5"/>
        <v>0.42424242424242425</v>
      </c>
      <c r="CE29" s="12">
        <v>0.3</v>
      </c>
      <c r="CF29">
        <v>0.75</v>
      </c>
      <c r="CG29">
        <f>CG8</f>
        <v>0.35</v>
      </c>
      <c r="CH29" t="s">
        <v>400</v>
      </c>
      <c r="CT29" s="16"/>
      <c r="CU29" s="12"/>
      <c r="CV29">
        <v>0.75</v>
      </c>
      <c r="CW29">
        <f>CW8</f>
        <v>0.26</v>
      </c>
      <c r="CX29" t="s">
        <v>400</v>
      </c>
    </row>
    <row r="30" spans="4:104" x14ac:dyDescent="0.25">
      <c r="D30">
        <v>0.25</v>
      </c>
      <c r="E30">
        <f>E8</f>
        <v>2.5000000000000001E-2</v>
      </c>
      <c r="F30" t="s">
        <v>400</v>
      </c>
      <c r="I30" s="13">
        <v>1</v>
      </c>
      <c r="J30">
        <v>0</v>
      </c>
      <c r="L30" t="s">
        <v>404</v>
      </c>
      <c r="M30" s="15">
        <f>E50</f>
        <v>7.7324555778609527E-3</v>
      </c>
      <c r="Q30">
        <f t="shared" si="9"/>
        <v>29</v>
      </c>
      <c r="R30" s="16">
        <f t="shared" si="1"/>
        <v>0.43939393939393939</v>
      </c>
      <c r="S30" s="12">
        <v>0.32</v>
      </c>
      <c r="T30">
        <v>0.25</v>
      </c>
      <c r="U30">
        <f>U8</f>
        <v>0.38500000000000001</v>
      </c>
      <c r="V30" t="s">
        <v>400</v>
      </c>
      <c r="AG30">
        <f t="shared" si="10"/>
        <v>29</v>
      </c>
      <c r="AH30" s="16">
        <f t="shared" si="2"/>
        <v>0.96666666666666667</v>
      </c>
      <c r="AI30" s="2">
        <v>0.25</v>
      </c>
      <c r="AJ30">
        <v>0.25</v>
      </c>
      <c r="AK30">
        <f>AK8</f>
        <v>0.10500000000000001</v>
      </c>
      <c r="AL30" t="s">
        <v>400</v>
      </c>
      <c r="AO30" s="13">
        <v>1</v>
      </c>
      <c r="AP30">
        <v>0</v>
      </c>
      <c r="AR30" t="s">
        <v>404</v>
      </c>
      <c r="AS30" s="15">
        <f>AK50</f>
        <v>2.0174221211986674E-2</v>
      </c>
      <c r="AW30">
        <f t="shared" si="11"/>
        <v>29</v>
      </c>
      <c r="AX30" s="16">
        <f t="shared" si="3"/>
        <v>0.65909090909090906</v>
      </c>
      <c r="AY30" s="12">
        <v>0.22500000000000001</v>
      </c>
      <c r="AZ30">
        <v>0.25</v>
      </c>
      <c r="BA30">
        <f>BA8</f>
        <v>0.26</v>
      </c>
      <c r="BB30" t="s">
        <v>400</v>
      </c>
      <c r="BE30" s="13">
        <v>0.5</v>
      </c>
      <c r="BF30">
        <v>0</v>
      </c>
      <c r="BH30" t="s">
        <v>404</v>
      </c>
      <c r="BI30" s="15">
        <f>BA50</f>
        <v>2.0647856119080144E-2</v>
      </c>
      <c r="BM30">
        <f t="shared" si="12"/>
        <v>29</v>
      </c>
      <c r="BN30" s="16">
        <f t="shared" si="4"/>
        <v>0.90625</v>
      </c>
      <c r="BO30" s="12">
        <v>0.67</v>
      </c>
      <c r="BP30">
        <v>0.25</v>
      </c>
      <c r="BQ30">
        <f>BQ8</f>
        <v>0.61</v>
      </c>
      <c r="BR30" t="s">
        <v>400</v>
      </c>
      <c r="CC30">
        <f t="shared" si="13"/>
        <v>29</v>
      </c>
      <c r="CD30" s="16">
        <f t="shared" si="5"/>
        <v>0.43939393939393939</v>
      </c>
      <c r="CE30" s="12">
        <v>0.3</v>
      </c>
      <c r="CF30">
        <v>0.25</v>
      </c>
      <c r="CG30">
        <f>CG8</f>
        <v>0.35</v>
      </c>
      <c r="CH30" t="s">
        <v>400</v>
      </c>
      <c r="CT30" s="16"/>
      <c r="CU30" s="12"/>
      <c r="CV30">
        <v>0.25</v>
      </c>
      <c r="CW30">
        <f>CW8</f>
        <v>0.26</v>
      </c>
      <c r="CX30" t="s">
        <v>400</v>
      </c>
    </row>
    <row r="31" spans="4:104" x14ac:dyDescent="0.25">
      <c r="L31" t="s">
        <v>405</v>
      </c>
      <c r="M31" s="14">
        <f>I15</f>
        <v>7</v>
      </c>
      <c r="Q31">
        <f t="shared" si="9"/>
        <v>30</v>
      </c>
      <c r="R31" s="16">
        <f t="shared" si="1"/>
        <v>0.45454545454545453</v>
      </c>
      <c r="S31" s="12">
        <v>0.33</v>
      </c>
      <c r="AR31" t="s">
        <v>405</v>
      </c>
      <c r="AS31" s="14">
        <f>AO15</f>
        <v>29</v>
      </c>
      <c r="AW31">
        <f t="shared" si="11"/>
        <v>30</v>
      </c>
      <c r="AX31" s="16">
        <f t="shared" si="3"/>
        <v>0.68181818181818177</v>
      </c>
      <c r="AY31" s="12">
        <v>0.23</v>
      </c>
      <c r="BE31" s="13">
        <v>0.75</v>
      </c>
      <c r="BF31">
        <v>0</v>
      </c>
      <c r="BH31" t="s">
        <v>405</v>
      </c>
      <c r="BI31" s="14">
        <f>BE15</f>
        <v>43</v>
      </c>
      <c r="BM31">
        <f t="shared" si="12"/>
        <v>30</v>
      </c>
      <c r="BN31" s="16">
        <f t="shared" si="4"/>
        <v>0.9375</v>
      </c>
      <c r="BO31" s="12">
        <v>0.67</v>
      </c>
      <c r="CC31">
        <f t="shared" si="13"/>
        <v>30</v>
      </c>
      <c r="CD31" s="16">
        <f t="shared" si="5"/>
        <v>0.45454545454545453</v>
      </c>
      <c r="CE31" s="12">
        <v>0.3</v>
      </c>
      <c r="CT31" s="16"/>
      <c r="CU31" s="12"/>
    </row>
    <row r="32" spans="4:104" x14ac:dyDescent="0.25">
      <c r="D32">
        <v>0.25</v>
      </c>
      <c r="E32">
        <f>E9</f>
        <v>1.1000000000000001E-2</v>
      </c>
      <c r="F32" t="s">
        <v>402</v>
      </c>
      <c r="L32" t="s">
        <v>406</v>
      </c>
      <c r="M32" s="15">
        <f>Z2</f>
        <v>0</v>
      </c>
      <c r="Q32">
        <f t="shared" si="9"/>
        <v>31</v>
      </c>
      <c r="R32" s="16">
        <f t="shared" si="1"/>
        <v>0.46969696969696972</v>
      </c>
      <c r="S32" s="12">
        <v>0.33</v>
      </c>
      <c r="T32">
        <v>0.25</v>
      </c>
      <c r="U32">
        <f>U9</f>
        <v>0.33</v>
      </c>
      <c r="V32" t="s">
        <v>402</v>
      </c>
      <c r="AJ32">
        <v>0.25</v>
      </c>
      <c r="AK32">
        <f>AK9</f>
        <v>0.08</v>
      </c>
      <c r="AL32" t="s">
        <v>402</v>
      </c>
      <c r="AR32" t="s">
        <v>406</v>
      </c>
      <c r="AS32" s="15">
        <f>BE2</f>
        <v>0.1906279069767442</v>
      </c>
      <c r="AW32">
        <f t="shared" si="11"/>
        <v>31</v>
      </c>
      <c r="AX32" s="16">
        <f t="shared" si="3"/>
        <v>0.70454545454545459</v>
      </c>
      <c r="AY32" s="12">
        <v>0.23</v>
      </c>
      <c r="AZ32">
        <v>0.25</v>
      </c>
      <c r="BA32">
        <f>BA9</f>
        <v>0.19</v>
      </c>
      <c r="BB32" t="s">
        <v>402</v>
      </c>
      <c r="BE32" s="13">
        <v>1</v>
      </c>
      <c r="BF32">
        <v>0</v>
      </c>
      <c r="BH32" t="s">
        <v>406</v>
      </c>
      <c r="BI32" s="15">
        <f>BU2</f>
        <v>0.56464516129032283</v>
      </c>
      <c r="BM32">
        <f t="shared" si="12"/>
        <v>31</v>
      </c>
      <c r="BN32" s="16">
        <f t="shared" si="4"/>
        <v>0.96875</v>
      </c>
      <c r="BO32" s="12">
        <v>0.69</v>
      </c>
      <c r="BP32">
        <v>0.25</v>
      </c>
      <c r="BQ32">
        <f>BQ9</f>
        <v>0.57000000000000006</v>
      </c>
      <c r="BR32" t="s">
        <v>402</v>
      </c>
      <c r="BU32" s="13">
        <v>0</v>
      </c>
      <c r="BV32">
        <v>0</v>
      </c>
      <c r="BX32" t="s">
        <v>490</v>
      </c>
      <c r="BY32" s="14">
        <f>BU2</f>
        <v>0.56464516129032283</v>
      </c>
      <c r="CC32">
        <f t="shared" si="13"/>
        <v>31</v>
      </c>
      <c r="CD32" s="16">
        <f t="shared" si="5"/>
        <v>0.46969696969696972</v>
      </c>
      <c r="CE32" s="12">
        <v>0.31</v>
      </c>
      <c r="CF32">
        <v>0.25</v>
      </c>
      <c r="CG32">
        <f>CG9</f>
        <v>0.31</v>
      </c>
      <c r="CH32" t="s">
        <v>402</v>
      </c>
      <c r="CT32" s="16"/>
      <c r="CU32" s="12"/>
      <c r="CV32">
        <v>0.25</v>
      </c>
      <c r="CW32">
        <f>CW9</f>
        <v>0.22899999999999998</v>
      </c>
      <c r="CX32" t="s">
        <v>402</v>
      </c>
    </row>
    <row r="33" spans="4:111" x14ac:dyDescent="0.25">
      <c r="D33">
        <v>0.75</v>
      </c>
      <c r="E33">
        <f>E9</f>
        <v>1.1000000000000001E-2</v>
      </c>
      <c r="F33" t="s">
        <v>402</v>
      </c>
      <c r="Q33">
        <f t="shared" si="9"/>
        <v>32</v>
      </c>
      <c r="R33" s="16">
        <f t="shared" si="1"/>
        <v>0.48484848484848486</v>
      </c>
      <c r="S33" s="12">
        <v>0.33</v>
      </c>
      <c r="T33">
        <v>0.75</v>
      </c>
      <c r="U33">
        <f>U9</f>
        <v>0.33</v>
      </c>
      <c r="V33" t="s">
        <v>402</v>
      </c>
      <c r="AJ33">
        <v>0.75</v>
      </c>
      <c r="AK33">
        <f>AK9</f>
        <v>0.08</v>
      </c>
      <c r="AL33" t="s">
        <v>402</v>
      </c>
      <c r="AW33">
        <f t="shared" si="11"/>
        <v>32</v>
      </c>
      <c r="AX33" s="16">
        <f t="shared" si="3"/>
        <v>0.72727272727272729</v>
      </c>
      <c r="AY33" s="12">
        <v>0.24</v>
      </c>
      <c r="AZ33">
        <v>0.75</v>
      </c>
      <c r="BA33">
        <f>BA9</f>
        <v>0.19</v>
      </c>
      <c r="BB33" t="s">
        <v>402</v>
      </c>
      <c r="BN33" s="16"/>
      <c r="BO33" s="12"/>
      <c r="BP33">
        <v>0.75</v>
      </c>
      <c r="BQ33">
        <f>BQ9</f>
        <v>0.57000000000000006</v>
      </c>
      <c r="BR33" t="s">
        <v>402</v>
      </c>
      <c r="BU33" s="13">
        <v>0.25</v>
      </c>
      <c r="BV33">
        <v>0</v>
      </c>
      <c r="BX33" t="s">
        <v>403</v>
      </c>
      <c r="BY33" s="14">
        <f>BU3</f>
        <v>6.7961041971162761E-2</v>
      </c>
      <c r="CC33">
        <f t="shared" si="13"/>
        <v>32</v>
      </c>
      <c r="CD33" s="16">
        <f t="shared" si="5"/>
        <v>0.48484848484848486</v>
      </c>
      <c r="CE33" s="12">
        <v>0.31</v>
      </c>
      <c r="CF33">
        <v>0.75</v>
      </c>
      <c r="CG33">
        <f>CG9</f>
        <v>0.31</v>
      </c>
      <c r="CH33" t="s">
        <v>402</v>
      </c>
      <c r="CT33" s="16"/>
      <c r="CU33" s="12"/>
      <c r="CV33">
        <v>0.75</v>
      </c>
      <c r="CW33">
        <f>CW9</f>
        <v>0.22899999999999998</v>
      </c>
      <c r="CX33" t="s">
        <v>402</v>
      </c>
    </row>
    <row r="34" spans="4:111" x14ac:dyDescent="0.25">
      <c r="D34">
        <v>0.75</v>
      </c>
      <c r="E34">
        <f>IF(E10&gt;E15,E10,E15)</f>
        <v>0.01</v>
      </c>
      <c r="F34" t="s">
        <v>407</v>
      </c>
      <c r="Q34">
        <f t="shared" si="9"/>
        <v>33</v>
      </c>
      <c r="R34" s="16">
        <f t="shared" si="1"/>
        <v>0.5</v>
      </c>
      <c r="S34" s="12">
        <v>0.33</v>
      </c>
      <c r="T34">
        <v>0.75</v>
      </c>
      <c r="U34">
        <f>IF(U10&gt;U15,U10,U15)</f>
        <v>0.30760552866991842</v>
      </c>
      <c r="V34" t="s">
        <v>407</v>
      </c>
      <c r="Y34" s="13">
        <v>0</v>
      </c>
      <c r="Z34">
        <v>0</v>
      </c>
      <c r="AB34" t="s">
        <v>490</v>
      </c>
      <c r="AC34" s="14">
        <f>Y2</f>
        <v>0.32701538461538449</v>
      </c>
      <c r="AJ34">
        <v>0.75</v>
      </c>
      <c r="AK34">
        <f>IF(AK10&gt;AK15,AK10,AK15)</f>
        <v>6.2653269984190699E-2</v>
      </c>
      <c r="AL34" t="s">
        <v>407</v>
      </c>
      <c r="AW34">
        <f t="shared" si="11"/>
        <v>33</v>
      </c>
      <c r="AX34" s="16">
        <f t="shared" si="3"/>
        <v>0.75</v>
      </c>
      <c r="AY34" s="12">
        <v>0.26</v>
      </c>
      <c r="AZ34">
        <v>0.75</v>
      </c>
      <c r="BA34">
        <f>IF(BA10&gt;BA15,BA10,BA15)</f>
        <v>0.16031157832764853</v>
      </c>
      <c r="BB34" t="s">
        <v>407</v>
      </c>
      <c r="BN34" s="16"/>
      <c r="BO34" s="12"/>
      <c r="BP34">
        <v>0.75</v>
      </c>
      <c r="BQ34">
        <f>IF(BQ10&gt;BQ15,BQ10,BQ15)</f>
        <v>0.54744157406543714</v>
      </c>
      <c r="BR34" t="s">
        <v>407</v>
      </c>
      <c r="BU34" s="13">
        <v>0.5</v>
      </c>
      <c r="BV34">
        <v>0</v>
      </c>
      <c r="BX34" t="s">
        <v>404</v>
      </c>
      <c r="BY34" s="15">
        <f>BQ50</f>
        <v>2.3923640789207102E-2</v>
      </c>
      <c r="CC34">
        <f t="shared" si="13"/>
        <v>33</v>
      </c>
      <c r="CD34" s="16">
        <f t="shared" si="5"/>
        <v>0.5</v>
      </c>
      <c r="CE34" s="12">
        <v>0.31</v>
      </c>
      <c r="CF34">
        <v>0.75</v>
      </c>
      <c r="CG34">
        <f>IF(CG10&gt;CG15,CG10,CG15)</f>
        <v>0.28468451067034256</v>
      </c>
      <c r="CH34" t="s">
        <v>407</v>
      </c>
      <c r="CT34" s="16"/>
      <c r="CU34" s="12"/>
      <c r="CV34">
        <v>0.75</v>
      </c>
      <c r="CW34">
        <f>IF(CW10&gt;CW15,CW10,CW15)</f>
        <v>0.21027049948680732</v>
      </c>
      <c r="CX34" t="s">
        <v>407</v>
      </c>
      <c r="DA34" s="13">
        <v>0</v>
      </c>
      <c r="DB34">
        <v>0</v>
      </c>
      <c r="DD34" t="s">
        <v>490</v>
      </c>
      <c r="DE34" s="14">
        <f>DA2</f>
        <v>0.23605263157894738</v>
      </c>
    </row>
    <row r="35" spans="4:111" x14ac:dyDescent="0.25">
      <c r="D35">
        <v>0.75</v>
      </c>
      <c r="E35">
        <f>E10</f>
        <v>0.01</v>
      </c>
      <c r="F35" t="s">
        <v>383</v>
      </c>
      <c r="I35" s="28" t="s">
        <v>495</v>
      </c>
      <c r="Q35">
        <f t="shared" si="9"/>
        <v>34</v>
      </c>
      <c r="R35" s="16">
        <f t="shared" si="1"/>
        <v>0.51515151515151514</v>
      </c>
      <c r="S35" s="12">
        <v>0.33</v>
      </c>
      <c r="T35">
        <v>0.75</v>
      </c>
      <c r="U35">
        <f>U10</f>
        <v>0.27</v>
      </c>
      <c r="V35" t="s">
        <v>383</v>
      </c>
      <c r="Y35" s="13">
        <v>0.25</v>
      </c>
      <c r="Z35">
        <v>0</v>
      </c>
      <c r="AB35" t="s">
        <v>403</v>
      </c>
      <c r="AC35" s="14">
        <f>Y3</f>
        <v>8.2234134546521814E-2</v>
      </c>
      <c r="AJ35">
        <v>0.75</v>
      </c>
      <c r="AK35">
        <f>AK10</f>
        <v>4.5499999999999999E-2</v>
      </c>
      <c r="AL35" t="s">
        <v>383</v>
      </c>
      <c r="AW35">
        <f t="shared" si="11"/>
        <v>34</v>
      </c>
      <c r="AX35" s="16">
        <f t="shared" si="3"/>
        <v>0.77272727272727271</v>
      </c>
      <c r="AY35" s="12">
        <v>0.26</v>
      </c>
      <c r="AZ35">
        <v>0.75</v>
      </c>
      <c r="BA35">
        <f>BA10</f>
        <v>0.13600000000000001</v>
      </c>
      <c r="BB35" t="s">
        <v>383</v>
      </c>
      <c r="BE35" s="28" t="s">
        <v>497</v>
      </c>
      <c r="BN35" s="16"/>
      <c r="BO35" s="12"/>
      <c r="BP35">
        <v>0.75</v>
      </c>
      <c r="BQ35">
        <f>BQ10</f>
        <v>0.53</v>
      </c>
      <c r="BR35" t="s">
        <v>383</v>
      </c>
      <c r="BU35" s="13">
        <v>0.75</v>
      </c>
      <c r="BV35">
        <v>0</v>
      </c>
      <c r="BX35" t="s">
        <v>405</v>
      </c>
      <c r="BY35" s="14">
        <f>BU15</f>
        <v>31</v>
      </c>
      <c r="CC35">
        <f t="shared" si="13"/>
        <v>34</v>
      </c>
      <c r="CD35" s="16">
        <f t="shared" si="5"/>
        <v>0.51515151515151514</v>
      </c>
      <c r="CE35" s="12">
        <v>0.31</v>
      </c>
      <c r="CF35">
        <v>0.75</v>
      </c>
      <c r="CG35">
        <f>CG10</f>
        <v>0.22</v>
      </c>
      <c r="CH35" t="s">
        <v>383</v>
      </c>
      <c r="CK35" s="13">
        <v>0</v>
      </c>
      <c r="CL35">
        <v>0</v>
      </c>
      <c r="CN35" t="s">
        <v>490</v>
      </c>
      <c r="CO35" s="14">
        <f>CK2</f>
        <v>0.28650769230769224</v>
      </c>
      <c r="CT35" s="16"/>
      <c r="CU35" s="12"/>
      <c r="CV35">
        <v>0.75</v>
      </c>
      <c r="CW35">
        <f>CW10</f>
        <v>0.20800000000000002</v>
      </c>
      <c r="CX35" t="s">
        <v>383</v>
      </c>
      <c r="DA35" s="13">
        <v>0.25</v>
      </c>
      <c r="DB35">
        <v>0</v>
      </c>
      <c r="DD35" t="s">
        <v>403</v>
      </c>
      <c r="DE35" s="14">
        <f>DA3</f>
        <v>4.7571552755600953E-2</v>
      </c>
    </row>
    <row r="36" spans="4:111" s="23" customFormat="1" ht="30" x14ac:dyDescent="0.25">
      <c r="D36" s="23">
        <v>0.25</v>
      </c>
      <c r="E36" s="23">
        <f>E10</f>
        <v>0.01</v>
      </c>
      <c r="F36" s="23" t="s">
        <v>383</v>
      </c>
      <c r="I36" s="23" t="s">
        <v>5</v>
      </c>
      <c r="J36" s="23" t="s">
        <v>493</v>
      </c>
      <c r="K36" s="23" t="s">
        <v>489</v>
      </c>
      <c r="L36" s="23" t="s">
        <v>4</v>
      </c>
      <c r="M36" s="23" t="s">
        <v>494</v>
      </c>
      <c r="Q36" s="23">
        <f t="shared" si="9"/>
        <v>35</v>
      </c>
      <c r="R36" s="62">
        <f t="shared" si="1"/>
        <v>0.53030303030303028</v>
      </c>
      <c r="S36" s="12">
        <v>0.34</v>
      </c>
      <c r="T36" s="23">
        <v>0.25</v>
      </c>
      <c r="U36" s="23">
        <f>U10</f>
        <v>0.27</v>
      </c>
      <c r="V36" s="23" t="s">
        <v>383</v>
      </c>
      <c r="Y36" s="13">
        <v>0.5</v>
      </c>
      <c r="Z36">
        <v>0</v>
      </c>
      <c r="AA36"/>
      <c r="AB36" t="s">
        <v>404</v>
      </c>
      <c r="AC36" s="15">
        <f>U50</f>
        <v>1.9991415189500508E-2</v>
      </c>
      <c r="AD36"/>
      <c r="AE36"/>
      <c r="AF36"/>
      <c r="AJ36" s="23">
        <v>0.25</v>
      </c>
      <c r="AK36" s="23">
        <f>AK10</f>
        <v>4.5499999999999999E-2</v>
      </c>
      <c r="AL36" s="23" t="s">
        <v>383</v>
      </c>
      <c r="AW36" s="23">
        <f t="shared" si="11"/>
        <v>35</v>
      </c>
      <c r="AX36" s="62">
        <f t="shared" si="3"/>
        <v>0.79545454545454541</v>
      </c>
      <c r="AY36" s="12">
        <v>0.27</v>
      </c>
      <c r="AZ36" s="23">
        <v>0.25</v>
      </c>
      <c r="BA36" s="23">
        <f>BA10</f>
        <v>0.13600000000000001</v>
      </c>
      <c r="BB36" s="23" t="s">
        <v>383</v>
      </c>
      <c r="BE36" s="59" t="s">
        <v>5</v>
      </c>
      <c r="BF36" s="59" t="s">
        <v>493</v>
      </c>
      <c r="BG36" s="59" t="s">
        <v>496</v>
      </c>
      <c r="BH36" s="59" t="s">
        <v>4</v>
      </c>
      <c r="BI36" s="23" t="s">
        <v>494</v>
      </c>
      <c r="BN36" s="62"/>
      <c r="BO36" s="12"/>
      <c r="BP36" s="23">
        <v>0.25</v>
      </c>
      <c r="BQ36" s="23">
        <f>BQ10</f>
        <v>0.53</v>
      </c>
      <c r="BR36" s="23" t="s">
        <v>383</v>
      </c>
      <c r="BU36" s="13">
        <v>1</v>
      </c>
      <c r="BV36">
        <v>0</v>
      </c>
      <c r="BW36"/>
      <c r="BX36" t="s">
        <v>406</v>
      </c>
      <c r="BY36" s="15">
        <f>CK2</f>
        <v>0.28650769230769224</v>
      </c>
      <c r="BZ36"/>
      <c r="CA36"/>
      <c r="CC36" s="23">
        <f t="shared" si="13"/>
        <v>35</v>
      </c>
      <c r="CD36" s="62">
        <f t="shared" si="5"/>
        <v>0.53030303030303028</v>
      </c>
      <c r="CE36" s="12">
        <v>0.31</v>
      </c>
      <c r="CF36" s="23">
        <v>0.25</v>
      </c>
      <c r="CG36" s="23">
        <f>CG10</f>
        <v>0.22</v>
      </c>
      <c r="CH36" s="23" t="s">
        <v>383</v>
      </c>
      <c r="CK36" s="13">
        <v>0.25</v>
      </c>
      <c r="CL36">
        <v>0</v>
      </c>
      <c r="CM36"/>
      <c r="CN36" t="s">
        <v>403</v>
      </c>
      <c r="CO36" s="14">
        <f>CK3</f>
        <v>7.9778232282709249E-2</v>
      </c>
      <c r="CP36"/>
      <c r="CQ36"/>
      <c r="CR36"/>
      <c r="CT36" s="62"/>
      <c r="CU36" s="12"/>
      <c r="CV36" s="23">
        <v>0.25</v>
      </c>
      <c r="CW36" s="23">
        <f>CW10</f>
        <v>0.20800000000000002</v>
      </c>
      <c r="CX36" s="23" t="s">
        <v>383</v>
      </c>
      <c r="DA36" s="13">
        <v>0.5</v>
      </c>
      <c r="DB36">
        <v>0</v>
      </c>
      <c r="DC36"/>
      <c r="DD36" t="s">
        <v>404</v>
      </c>
      <c r="DE36" s="15">
        <f>CW50</f>
        <v>2.1390385805523774E-2</v>
      </c>
      <c r="DF36"/>
      <c r="DG36"/>
    </row>
    <row r="37" spans="4:111" x14ac:dyDescent="0.25">
      <c r="D37">
        <v>0.25</v>
      </c>
      <c r="E37">
        <f>E34</f>
        <v>0.01</v>
      </c>
      <c r="F37" t="s">
        <v>407</v>
      </c>
      <c r="I37">
        <v>1</v>
      </c>
      <c r="J37" s="1" t="s">
        <v>295</v>
      </c>
      <c r="K37" s="12">
        <v>0.01</v>
      </c>
      <c r="L37" s="1" t="s">
        <v>271</v>
      </c>
      <c r="M37" s="1" t="s">
        <v>450</v>
      </c>
      <c r="Q37">
        <f t="shared" si="9"/>
        <v>36</v>
      </c>
      <c r="R37" s="16">
        <f t="shared" si="1"/>
        <v>0.54545454545454541</v>
      </c>
      <c r="S37" s="12">
        <v>0.34</v>
      </c>
      <c r="T37">
        <v>0.25</v>
      </c>
      <c r="U37">
        <f>U34</f>
        <v>0.30760552866991842</v>
      </c>
      <c r="V37" t="s">
        <v>407</v>
      </c>
      <c r="Y37" s="13">
        <v>0.75</v>
      </c>
      <c r="Z37">
        <v>0</v>
      </c>
      <c r="AB37" t="s">
        <v>405</v>
      </c>
      <c r="AC37" s="14">
        <f>Y15</f>
        <v>65</v>
      </c>
      <c r="AJ37">
        <v>0.25</v>
      </c>
      <c r="AK37">
        <f>AK34</f>
        <v>6.2653269984190699E-2</v>
      </c>
      <c r="AL37" t="s">
        <v>407</v>
      </c>
      <c r="AW37">
        <f t="shared" si="11"/>
        <v>36</v>
      </c>
      <c r="AX37" s="16">
        <f t="shared" si="3"/>
        <v>0.81818181818181823</v>
      </c>
      <c r="AY37" s="12">
        <v>0.27</v>
      </c>
      <c r="AZ37">
        <v>0.25</v>
      </c>
      <c r="BA37">
        <f>BA34</f>
        <v>0.16031157832764853</v>
      </c>
      <c r="BB37" t="s">
        <v>407</v>
      </c>
      <c r="BE37">
        <v>1</v>
      </c>
      <c r="BF37" s="1" t="s">
        <v>318</v>
      </c>
      <c r="BG37" s="12">
        <v>0.06</v>
      </c>
      <c r="BH37" s="1" t="s">
        <v>271</v>
      </c>
      <c r="BI37" s="1" t="s">
        <v>450</v>
      </c>
      <c r="BN37" s="16"/>
      <c r="BO37" s="12"/>
      <c r="BP37">
        <v>0.25</v>
      </c>
      <c r="BQ37">
        <f>BQ34</f>
        <v>0.54744157406543714</v>
      </c>
      <c r="BR37" t="s">
        <v>407</v>
      </c>
      <c r="CC37">
        <f t="shared" si="13"/>
        <v>36</v>
      </c>
      <c r="CD37" s="16">
        <f t="shared" si="5"/>
        <v>0.54545454545454541</v>
      </c>
      <c r="CE37" s="12">
        <v>0.32</v>
      </c>
      <c r="CF37">
        <v>0.25</v>
      </c>
      <c r="CG37">
        <f>CG34</f>
        <v>0.28468451067034256</v>
      </c>
      <c r="CH37" t="s">
        <v>407</v>
      </c>
      <c r="CK37" s="13">
        <v>0.5</v>
      </c>
      <c r="CL37">
        <v>0</v>
      </c>
      <c r="CN37" t="s">
        <v>404</v>
      </c>
      <c r="CO37" s="15">
        <f>CG50</f>
        <v>1.9394376476909257E-2</v>
      </c>
      <c r="CT37" s="16"/>
      <c r="CU37" s="12"/>
      <c r="CV37">
        <v>0.25</v>
      </c>
      <c r="CW37">
        <f>CW34</f>
        <v>0.21027049948680732</v>
      </c>
      <c r="CX37" t="s">
        <v>407</v>
      </c>
      <c r="DA37" s="13">
        <v>0.75</v>
      </c>
      <c r="DB37">
        <v>0</v>
      </c>
      <c r="DD37" t="s">
        <v>405</v>
      </c>
      <c r="DE37" s="14">
        <f>DA15</f>
        <v>19</v>
      </c>
    </row>
    <row r="38" spans="4:111" x14ac:dyDescent="0.25">
      <c r="D38">
        <v>0.25</v>
      </c>
      <c r="E38">
        <f>E9</f>
        <v>1.1000000000000001E-2</v>
      </c>
      <c r="F38" t="s">
        <v>402</v>
      </c>
      <c r="I38">
        <v>2</v>
      </c>
      <c r="J38" s="1" t="s">
        <v>296</v>
      </c>
      <c r="K38" s="12">
        <v>0.01</v>
      </c>
      <c r="L38" s="1" t="s">
        <v>271</v>
      </c>
      <c r="M38" s="1" t="s">
        <v>450</v>
      </c>
      <c r="Q38">
        <f t="shared" si="9"/>
        <v>37</v>
      </c>
      <c r="R38" s="16">
        <f t="shared" si="1"/>
        <v>0.56060606060606055</v>
      </c>
      <c r="S38" s="12">
        <v>0.35</v>
      </c>
      <c r="T38">
        <v>0.25</v>
      </c>
      <c r="U38">
        <f>U9</f>
        <v>0.33</v>
      </c>
      <c r="V38" t="s">
        <v>402</v>
      </c>
      <c r="Y38" s="13">
        <v>1</v>
      </c>
      <c r="Z38">
        <v>0</v>
      </c>
      <c r="AB38" t="s">
        <v>406</v>
      </c>
      <c r="AC38" s="15">
        <f>AO2</f>
        <v>8.2896551724137943E-2</v>
      </c>
      <c r="AJ38">
        <v>0.25</v>
      </c>
      <c r="AK38">
        <f>AK9</f>
        <v>0.08</v>
      </c>
      <c r="AL38" t="s">
        <v>402</v>
      </c>
      <c r="AW38">
        <f t="shared" si="11"/>
        <v>37</v>
      </c>
      <c r="AX38" s="16">
        <f t="shared" si="3"/>
        <v>0.84090909090909094</v>
      </c>
      <c r="AY38" s="12">
        <v>0.28000000000000003</v>
      </c>
      <c r="AZ38">
        <v>0.25</v>
      </c>
      <c r="BA38">
        <f>BA9</f>
        <v>0.19</v>
      </c>
      <c r="BB38" t="s">
        <v>402</v>
      </c>
      <c r="BE38">
        <v>2</v>
      </c>
      <c r="BF38" s="1" t="s">
        <v>319</v>
      </c>
      <c r="BG38" s="12">
        <v>7.0000000000000007E-2</v>
      </c>
      <c r="BH38" s="1" t="s">
        <v>271</v>
      </c>
      <c r="BI38" s="1" t="s">
        <v>450</v>
      </c>
      <c r="BN38" s="16"/>
      <c r="BO38" s="12"/>
      <c r="BP38">
        <v>0.25</v>
      </c>
      <c r="BQ38">
        <f>BQ9</f>
        <v>0.57000000000000006</v>
      </c>
      <c r="BR38" t="s">
        <v>402</v>
      </c>
      <c r="CC38">
        <f t="shared" si="13"/>
        <v>37</v>
      </c>
      <c r="CD38" s="16">
        <f t="shared" si="5"/>
        <v>0.56060606060606055</v>
      </c>
      <c r="CE38" s="12">
        <v>0.31</v>
      </c>
      <c r="CF38">
        <v>0.25</v>
      </c>
      <c r="CG38">
        <f>CG9</f>
        <v>0.31</v>
      </c>
      <c r="CH38" t="s">
        <v>402</v>
      </c>
      <c r="CK38" s="13">
        <v>0.75</v>
      </c>
      <c r="CL38">
        <v>0</v>
      </c>
      <c r="CN38" t="s">
        <v>405</v>
      </c>
      <c r="CO38" s="14">
        <f>CK15</f>
        <v>65</v>
      </c>
      <c r="CT38" s="16"/>
      <c r="CU38" s="12"/>
      <c r="CV38">
        <v>0.25</v>
      </c>
      <c r="CW38">
        <f>CW9</f>
        <v>0.22899999999999998</v>
      </c>
      <c r="CX38" t="s">
        <v>402</v>
      </c>
      <c r="DA38" s="13">
        <v>1</v>
      </c>
      <c r="DB38">
        <v>0</v>
      </c>
      <c r="DD38" t="s">
        <v>406</v>
      </c>
      <c r="DE38" s="15">
        <f>DQ2</f>
        <v>0</v>
      </c>
    </row>
    <row r="39" spans="4:111" x14ac:dyDescent="0.25">
      <c r="I39">
        <v>3</v>
      </c>
      <c r="J39" s="1" t="s">
        <v>297</v>
      </c>
      <c r="K39" s="12">
        <v>0.01</v>
      </c>
      <c r="L39" s="1" t="s">
        <v>271</v>
      </c>
      <c r="M39" s="1" t="s">
        <v>450</v>
      </c>
      <c r="Q39">
        <f t="shared" si="9"/>
        <v>38</v>
      </c>
      <c r="R39" s="16">
        <f t="shared" si="1"/>
        <v>0.5757575757575758</v>
      </c>
      <c r="S39" s="12">
        <v>0.35000000000000003</v>
      </c>
      <c r="AW39">
        <f t="shared" si="11"/>
        <v>38</v>
      </c>
      <c r="AX39" s="16">
        <f t="shared" si="3"/>
        <v>0.86363636363636365</v>
      </c>
      <c r="AY39" s="12">
        <v>0.28000000000000003</v>
      </c>
      <c r="BE39">
        <v>3</v>
      </c>
      <c r="BF39" s="1">
        <v>40472.14</v>
      </c>
      <c r="BG39" s="12">
        <v>9.0999999999999998E-2</v>
      </c>
      <c r="BH39" s="1" t="s">
        <v>34</v>
      </c>
      <c r="BI39" s="1" t="s">
        <v>447</v>
      </c>
      <c r="BN39" s="16"/>
      <c r="BO39" s="12"/>
      <c r="CC39">
        <f t="shared" si="13"/>
        <v>38</v>
      </c>
      <c r="CD39" s="16">
        <f t="shared" si="5"/>
        <v>0.5757575757575758</v>
      </c>
      <c r="CE39" s="12">
        <v>0.32</v>
      </c>
      <c r="CK39" s="13">
        <v>1</v>
      </c>
      <c r="CL39">
        <v>0</v>
      </c>
      <c r="CN39" t="s">
        <v>406</v>
      </c>
      <c r="CO39" s="15">
        <f>DA2</f>
        <v>0.23605263157894738</v>
      </c>
      <c r="CT39" s="16"/>
      <c r="CU39" s="12"/>
    </row>
    <row r="40" spans="4:111" x14ac:dyDescent="0.25">
      <c r="D40">
        <v>0.5</v>
      </c>
      <c r="E40">
        <f>E8</f>
        <v>2.5000000000000001E-2</v>
      </c>
      <c r="F40" t="s">
        <v>400</v>
      </c>
      <c r="I40">
        <v>4</v>
      </c>
      <c r="J40" s="1">
        <v>4624.8999999999996</v>
      </c>
      <c r="K40" s="2">
        <v>1.1000000000000001E-2</v>
      </c>
      <c r="L40" s="1" t="s">
        <v>34</v>
      </c>
      <c r="M40" s="1" t="s">
        <v>449</v>
      </c>
      <c r="Q40">
        <f t="shared" si="9"/>
        <v>39</v>
      </c>
      <c r="R40" s="16">
        <f t="shared" si="1"/>
        <v>0.59090909090909094</v>
      </c>
      <c r="S40" s="12">
        <v>0.36</v>
      </c>
      <c r="T40">
        <v>0.5</v>
      </c>
      <c r="U40">
        <f>U8</f>
        <v>0.38500000000000001</v>
      </c>
      <c r="V40" t="s">
        <v>400</v>
      </c>
      <c r="AJ40">
        <v>0.5</v>
      </c>
      <c r="AK40">
        <f>AK8</f>
        <v>0.10500000000000001</v>
      </c>
      <c r="AL40" t="s">
        <v>400</v>
      </c>
      <c r="AW40">
        <f t="shared" si="11"/>
        <v>39</v>
      </c>
      <c r="AX40" s="16">
        <f t="shared" si="3"/>
        <v>0.88636363636363635</v>
      </c>
      <c r="AY40" s="12">
        <v>0.28000000000000003</v>
      </c>
      <c r="AZ40">
        <v>0.5</v>
      </c>
      <c r="BA40">
        <f>BA8</f>
        <v>0.26</v>
      </c>
      <c r="BB40" t="s">
        <v>400</v>
      </c>
      <c r="BE40">
        <v>4</v>
      </c>
      <c r="BF40" s="1">
        <v>4538.1000000000004</v>
      </c>
      <c r="BG40" s="2">
        <v>9.8000000000000004E-2</v>
      </c>
      <c r="BH40" s="1" t="s">
        <v>34</v>
      </c>
      <c r="BI40" s="1" t="s">
        <v>449</v>
      </c>
      <c r="BN40" s="16"/>
      <c r="BO40" s="12"/>
      <c r="BP40">
        <v>0.5</v>
      </c>
      <c r="BQ40">
        <f>BQ8</f>
        <v>0.61</v>
      </c>
      <c r="BR40" t="s">
        <v>400</v>
      </c>
      <c r="BU40" s="23"/>
      <c r="BV40" s="23"/>
      <c r="BW40" s="23"/>
      <c r="BX40" s="23"/>
      <c r="BY40" s="23"/>
      <c r="BZ40" s="23"/>
      <c r="CA40" s="23"/>
      <c r="CC40">
        <f t="shared" si="13"/>
        <v>39</v>
      </c>
      <c r="CD40" s="16">
        <f t="shared" si="5"/>
        <v>0.59090909090909094</v>
      </c>
      <c r="CE40" s="12">
        <v>0.32</v>
      </c>
      <c r="CF40">
        <v>0.5</v>
      </c>
      <c r="CG40">
        <f>CG8</f>
        <v>0.35</v>
      </c>
      <c r="CH40" t="s">
        <v>400</v>
      </c>
      <c r="CT40" s="16"/>
      <c r="CU40" s="12"/>
      <c r="CV40">
        <v>0.5</v>
      </c>
      <c r="CW40">
        <f>CW8</f>
        <v>0.26</v>
      </c>
      <c r="CX40" t="s">
        <v>400</v>
      </c>
    </row>
    <row r="41" spans="4:111" x14ac:dyDescent="0.25">
      <c r="D41">
        <v>0.5</v>
      </c>
      <c r="E41">
        <f>F12</f>
        <v>3.7000000000000005E-2</v>
      </c>
      <c r="F41" t="s">
        <v>408</v>
      </c>
      <c r="I41">
        <v>5</v>
      </c>
      <c r="J41" s="1" t="s">
        <v>126</v>
      </c>
      <c r="K41" s="2">
        <v>0.02</v>
      </c>
      <c r="L41" s="1" t="s">
        <v>34</v>
      </c>
      <c r="M41" s="1" t="s">
        <v>450</v>
      </c>
      <c r="Q41">
        <f t="shared" si="9"/>
        <v>40</v>
      </c>
      <c r="R41" s="16">
        <f t="shared" si="1"/>
        <v>0.60606060606060608</v>
      </c>
      <c r="S41" s="12">
        <v>0.36</v>
      </c>
      <c r="T41">
        <v>0.5</v>
      </c>
      <c r="U41">
        <f>V12</f>
        <v>0.5</v>
      </c>
      <c r="V41" t="s">
        <v>408</v>
      </c>
      <c r="Y41" s="28" t="s">
        <v>498</v>
      </c>
      <c r="AJ41">
        <v>0.5</v>
      </c>
      <c r="AK41">
        <f>AL12</f>
        <v>0.19425000000000003</v>
      </c>
      <c r="AL41" t="s">
        <v>408</v>
      </c>
      <c r="AW41">
        <f t="shared" si="11"/>
        <v>40</v>
      </c>
      <c r="AX41" s="16">
        <f t="shared" si="3"/>
        <v>0.90909090909090906</v>
      </c>
      <c r="AY41" s="12">
        <v>0.28999999999999998</v>
      </c>
      <c r="AZ41">
        <v>0.5</v>
      </c>
      <c r="BA41">
        <f>BB12</f>
        <v>0.3</v>
      </c>
      <c r="BB41" t="s">
        <v>408</v>
      </c>
      <c r="BE41">
        <v>5</v>
      </c>
      <c r="BF41" s="1">
        <v>4618</v>
      </c>
      <c r="BG41" s="2">
        <v>9.8000000000000004E-2</v>
      </c>
      <c r="BH41" s="1" t="s">
        <v>34</v>
      </c>
      <c r="BI41" s="1" t="s">
        <v>449</v>
      </c>
      <c r="BN41" s="16"/>
      <c r="BO41" s="12"/>
      <c r="BP41">
        <v>0.5</v>
      </c>
      <c r="BQ41">
        <f>BR12</f>
        <v>0.69</v>
      </c>
      <c r="BR41" t="s">
        <v>408</v>
      </c>
      <c r="CC41">
        <f t="shared" si="13"/>
        <v>40</v>
      </c>
      <c r="CD41" s="16">
        <f t="shared" si="5"/>
        <v>0.60606060606060608</v>
      </c>
      <c r="CE41" s="12">
        <v>0.32</v>
      </c>
      <c r="CF41">
        <v>0.5</v>
      </c>
      <c r="CG41">
        <f>CH12</f>
        <v>0.39700000000000002</v>
      </c>
      <c r="CH41" t="s">
        <v>408</v>
      </c>
      <c r="CT41" s="16"/>
      <c r="CU41" s="12"/>
      <c r="CV41">
        <v>0.5</v>
      </c>
      <c r="CW41">
        <f>CX12</f>
        <v>0.33299999999999996</v>
      </c>
      <c r="CX41" t="s">
        <v>408</v>
      </c>
      <c r="DA41" s="28" t="s">
        <v>502</v>
      </c>
    </row>
    <row r="42" spans="4:111" ht="30" x14ac:dyDescent="0.25">
      <c r="I42">
        <v>6</v>
      </c>
      <c r="J42" s="1">
        <v>40472.480000000003</v>
      </c>
      <c r="K42" s="2">
        <v>2.5000000000000001E-2</v>
      </c>
      <c r="L42" s="1" t="s">
        <v>34</v>
      </c>
      <c r="M42" s="1" t="s">
        <v>447</v>
      </c>
      <c r="Q42">
        <f t="shared" si="9"/>
        <v>41</v>
      </c>
      <c r="R42" s="16">
        <f t="shared" si="1"/>
        <v>0.62121212121212122</v>
      </c>
      <c r="S42" s="12">
        <v>0.36</v>
      </c>
      <c r="Y42" s="59" t="s">
        <v>5</v>
      </c>
      <c r="Z42" s="59" t="s">
        <v>493</v>
      </c>
      <c r="AA42" s="59" t="s">
        <v>499</v>
      </c>
      <c r="AB42" s="59" t="s">
        <v>4</v>
      </c>
      <c r="AC42" s="23" t="s">
        <v>494</v>
      </c>
      <c r="AD42" s="23"/>
      <c r="AE42" s="23"/>
      <c r="AF42" s="23"/>
      <c r="AW42">
        <f t="shared" si="11"/>
        <v>41</v>
      </c>
      <c r="AX42" s="16">
        <f t="shared" si="3"/>
        <v>0.93181818181818177</v>
      </c>
      <c r="AY42" s="12">
        <v>0.28999999999999998</v>
      </c>
      <c r="BE42">
        <v>6</v>
      </c>
      <c r="BF42" s="1">
        <v>41744.269999999997</v>
      </c>
      <c r="BG42" s="2">
        <v>0.1</v>
      </c>
      <c r="BH42" s="1" t="s">
        <v>34</v>
      </c>
      <c r="BI42" s="1" t="s">
        <v>447</v>
      </c>
      <c r="BN42" s="16"/>
      <c r="BO42" s="12"/>
      <c r="CC42">
        <f t="shared" si="13"/>
        <v>41</v>
      </c>
      <c r="CD42" s="16">
        <f t="shared" si="5"/>
        <v>0.62121212121212122</v>
      </c>
      <c r="CE42" s="12">
        <v>0.33</v>
      </c>
      <c r="CK42" s="28" t="s">
        <v>500</v>
      </c>
      <c r="CT42" s="16"/>
      <c r="CU42" s="12"/>
      <c r="DA42" s="59" t="s">
        <v>5</v>
      </c>
      <c r="DB42" s="63" t="s">
        <v>493</v>
      </c>
      <c r="DC42" s="63" t="s">
        <v>503</v>
      </c>
      <c r="DD42" s="59" t="s">
        <v>4</v>
      </c>
      <c r="DE42" s="59" t="s">
        <v>504</v>
      </c>
      <c r="DF42" s="23" t="s">
        <v>494</v>
      </c>
      <c r="DG42" s="23"/>
    </row>
    <row r="43" spans="4:111" ht="30" x14ac:dyDescent="0.25">
      <c r="D43">
        <v>0.5</v>
      </c>
      <c r="E43">
        <f>E10</f>
        <v>0.01</v>
      </c>
      <c r="F43" t="s">
        <v>383</v>
      </c>
      <c r="I43">
        <v>7</v>
      </c>
      <c r="J43" s="1">
        <v>411</v>
      </c>
      <c r="K43" s="2">
        <v>3.7000000000000005E-2</v>
      </c>
      <c r="L43" s="1" t="s">
        <v>271</v>
      </c>
      <c r="M43" s="1" t="s">
        <v>447</v>
      </c>
      <c r="Q43">
        <f t="shared" si="9"/>
        <v>42</v>
      </c>
      <c r="R43" s="16">
        <f t="shared" si="1"/>
        <v>0.63636363636363635</v>
      </c>
      <c r="S43" s="12">
        <v>0.37</v>
      </c>
      <c r="T43">
        <v>0.5</v>
      </c>
      <c r="U43">
        <f>U10</f>
        <v>0.27</v>
      </c>
      <c r="V43" t="s">
        <v>383</v>
      </c>
      <c r="Y43">
        <v>1</v>
      </c>
      <c r="Z43" s="1" t="s">
        <v>273</v>
      </c>
      <c r="AA43" s="12">
        <v>0.11</v>
      </c>
      <c r="AB43" s="1" t="s">
        <v>271</v>
      </c>
      <c r="AC43" s="1" t="s">
        <v>450</v>
      </c>
      <c r="AJ43">
        <v>0.5</v>
      </c>
      <c r="AK43">
        <f>AK10</f>
        <v>4.5499999999999999E-2</v>
      </c>
      <c r="AL43" t="s">
        <v>383</v>
      </c>
      <c r="AW43">
        <f t="shared" si="11"/>
        <v>42</v>
      </c>
      <c r="AX43" s="16">
        <f t="shared" si="3"/>
        <v>0.95454545454545459</v>
      </c>
      <c r="AY43" s="12">
        <v>0.3</v>
      </c>
      <c r="AZ43">
        <v>0.5</v>
      </c>
      <c r="BA43">
        <f>BA10</f>
        <v>0.13600000000000001</v>
      </c>
      <c r="BB43" t="s">
        <v>383</v>
      </c>
      <c r="BE43">
        <v>7</v>
      </c>
      <c r="BF43" s="1" t="s">
        <v>127</v>
      </c>
      <c r="BG43" s="2">
        <v>0.11</v>
      </c>
      <c r="BH43" s="1" t="s">
        <v>34</v>
      </c>
      <c r="BI43" s="1" t="s">
        <v>450</v>
      </c>
      <c r="BN43" s="16"/>
      <c r="BO43" s="12"/>
      <c r="BP43">
        <v>0.5</v>
      </c>
      <c r="BQ43">
        <f>BQ10</f>
        <v>0.53</v>
      </c>
      <c r="BR43" t="s">
        <v>383</v>
      </c>
      <c r="CC43">
        <f t="shared" si="13"/>
        <v>42</v>
      </c>
      <c r="CD43" s="16">
        <f t="shared" si="5"/>
        <v>0.63636363636363635</v>
      </c>
      <c r="CE43" s="12">
        <v>0.33</v>
      </c>
      <c r="CF43">
        <v>0.5</v>
      </c>
      <c r="CG43">
        <f>CG10</f>
        <v>0.22</v>
      </c>
      <c r="CH43" t="s">
        <v>383</v>
      </c>
      <c r="CK43" s="59" t="s">
        <v>5</v>
      </c>
      <c r="CL43" s="63" t="s">
        <v>493</v>
      </c>
      <c r="CM43" s="63" t="s">
        <v>501</v>
      </c>
      <c r="CN43" s="59" t="s">
        <v>4</v>
      </c>
      <c r="CO43" s="23" t="s">
        <v>494</v>
      </c>
      <c r="CP43" s="23"/>
      <c r="CQ43" s="23"/>
      <c r="CR43" s="23"/>
      <c r="CT43" s="16"/>
      <c r="CU43" s="12"/>
      <c r="CV43">
        <v>0.5</v>
      </c>
      <c r="CW43">
        <f>CW10</f>
        <v>0.20800000000000002</v>
      </c>
      <c r="CX43" t="s">
        <v>383</v>
      </c>
      <c r="DA43">
        <v>1</v>
      </c>
      <c r="DB43" s="1">
        <v>4519</v>
      </c>
      <c r="DC43" s="12">
        <v>0.17199999999999999</v>
      </c>
      <c r="DD43" s="1" t="s">
        <v>34</v>
      </c>
      <c r="DE43" s="2">
        <v>0.17199999999999999</v>
      </c>
      <c r="DF43" s="1" t="s">
        <v>449</v>
      </c>
    </row>
    <row r="44" spans="4:111" x14ac:dyDescent="0.25">
      <c r="D44">
        <v>0.5</v>
      </c>
      <c r="E44" s="16">
        <f>F13</f>
        <v>0.01</v>
      </c>
      <c r="F44" t="s">
        <v>409</v>
      </c>
      <c r="Q44">
        <f t="shared" si="9"/>
        <v>43</v>
      </c>
      <c r="R44" s="16">
        <f t="shared" si="1"/>
        <v>0.65151515151515149</v>
      </c>
      <c r="S44" s="12">
        <v>0.37</v>
      </c>
      <c r="T44">
        <v>0.5</v>
      </c>
      <c r="U44" s="16">
        <f>V13</f>
        <v>0.11</v>
      </c>
      <c r="V44" t="s">
        <v>409</v>
      </c>
      <c r="Y44">
        <v>2</v>
      </c>
      <c r="Z44" s="1" t="s">
        <v>274</v>
      </c>
      <c r="AA44" s="12">
        <v>0.13</v>
      </c>
      <c r="AB44" s="1" t="s">
        <v>271</v>
      </c>
      <c r="AC44" s="1" t="s">
        <v>450</v>
      </c>
      <c r="AJ44">
        <v>0.5</v>
      </c>
      <c r="AK44" s="16">
        <f>AL13</f>
        <v>6.0000000000000001E-3</v>
      </c>
      <c r="AL44" t="s">
        <v>409</v>
      </c>
      <c r="AW44">
        <f t="shared" si="11"/>
        <v>43</v>
      </c>
      <c r="AX44" s="16">
        <f t="shared" si="3"/>
        <v>0.97727272727272729</v>
      </c>
      <c r="AY44" s="12">
        <v>0.3</v>
      </c>
      <c r="AZ44">
        <v>0.5</v>
      </c>
      <c r="BA44" s="16">
        <f>BB13</f>
        <v>0.06</v>
      </c>
      <c r="BB44" t="s">
        <v>409</v>
      </c>
      <c r="BE44">
        <v>8</v>
      </c>
      <c r="BF44" s="1" t="s">
        <v>128</v>
      </c>
      <c r="BG44" s="2">
        <v>0.12</v>
      </c>
      <c r="BH44" s="1" t="s">
        <v>34</v>
      </c>
      <c r="BI44" s="1" t="s">
        <v>450</v>
      </c>
      <c r="BN44" s="16"/>
      <c r="BO44" s="12"/>
      <c r="BP44">
        <v>0.5</v>
      </c>
      <c r="BQ44" s="16">
        <f>BR13</f>
        <v>0.41000000000000009</v>
      </c>
      <c r="BR44" t="s">
        <v>409</v>
      </c>
      <c r="CC44">
        <f t="shared" si="13"/>
        <v>43</v>
      </c>
      <c r="CD44" s="16">
        <f t="shared" si="5"/>
        <v>0.65151515151515149</v>
      </c>
      <c r="CE44" s="12">
        <v>0.34</v>
      </c>
      <c r="CF44">
        <v>0.5</v>
      </c>
      <c r="CG44" s="16">
        <f>CH13</f>
        <v>0.09</v>
      </c>
      <c r="CH44" t="s">
        <v>409</v>
      </c>
      <c r="CK44">
        <v>1</v>
      </c>
      <c r="CL44" s="61" t="s">
        <v>334</v>
      </c>
      <c r="CM44" s="12">
        <v>0.09</v>
      </c>
      <c r="CN44" s="1" t="s">
        <v>271</v>
      </c>
      <c r="CO44" s="1" t="s">
        <v>450</v>
      </c>
      <c r="CT44" s="16"/>
      <c r="CU44" s="12"/>
      <c r="CV44">
        <v>0.5</v>
      </c>
      <c r="CW44" s="16">
        <f>CX13</f>
        <v>0.17</v>
      </c>
      <c r="CX44" t="s">
        <v>409</v>
      </c>
      <c r="DA44">
        <v>2</v>
      </c>
      <c r="DB44" s="1">
        <v>4645</v>
      </c>
      <c r="DC44" s="12">
        <v>0.182</v>
      </c>
      <c r="DD44" s="1" t="s">
        <v>271</v>
      </c>
      <c r="DE44" s="2">
        <v>0.182</v>
      </c>
      <c r="DF44" s="1" t="s">
        <v>449</v>
      </c>
    </row>
    <row r="45" spans="4:111" x14ac:dyDescent="0.25">
      <c r="Q45">
        <f t="shared" si="9"/>
        <v>44</v>
      </c>
      <c r="R45" s="16">
        <f t="shared" si="1"/>
        <v>0.66666666666666663</v>
      </c>
      <c r="S45" s="12">
        <v>0.37</v>
      </c>
      <c r="Y45">
        <v>3</v>
      </c>
      <c r="Z45" s="1" t="s">
        <v>275</v>
      </c>
      <c r="AA45" s="12">
        <v>0.17</v>
      </c>
      <c r="AB45" s="1" t="s">
        <v>271</v>
      </c>
      <c r="AC45" s="1" t="s">
        <v>450</v>
      </c>
      <c r="AX45" s="16"/>
      <c r="AY45" s="12"/>
      <c r="BE45">
        <v>9</v>
      </c>
      <c r="BF45" s="1" t="s">
        <v>320</v>
      </c>
      <c r="BG45" s="2">
        <v>0.12</v>
      </c>
      <c r="BH45" s="1" t="s">
        <v>271</v>
      </c>
      <c r="BI45" s="1" t="s">
        <v>450</v>
      </c>
      <c r="BN45" s="16"/>
      <c r="BO45" s="12"/>
      <c r="CC45">
        <f t="shared" si="13"/>
        <v>44</v>
      </c>
      <c r="CD45" s="16">
        <f t="shared" si="5"/>
        <v>0.66666666666666663</v>
      </c>
      <c r="CE45" s="12">
        <v>0.34</v>
      </c>
      <c r="CK45">
        <v>2</v>
      </c>
      <c r="CL45" s="61" t="s">
        <v>335</v>
      </c>
      <c r="CM45" s="12">
        <v>0.12</v>
      </c>
      <c r="CN45" s="1" t="s">
        <v>271</v>
      </c>
      <c r="CO45" s="1" t="s">
        <v>450</v>
      </c>
      <c r="CT45" s="16"/>
      <c r="CU45" s="12"/>
      <c r="DA45">
        <v>3</v>
      </c>
      <c r="DB45" s="1">
        <v>4525.6000000000004</v>
      </c>
      <c r="DC45" s="12">
        <v>0.184</v>
      </c>
      <c r="DD45" s="1" t="s">
        <v>34</v>
      </c>
      <c r="DE45" s="2">
        <v>0.184</v>
      </c>
      <c r="DF45" s="1" t="s">
        <v>449</v>
      </c>
    </row>
    <row r="46" spans="4:111" x14ac:dyDescent="0.25">
      <c r="F46" t="s">
        <v>410</v>
      </c>
      <c r="Q46">
        <f t="shared" si="9"/>
        <v>45</v>
      </c>
      <c r="R46" s="16">
        <f t="shared" si="1"/>
        <v>0.68181818181818177</v>
      </c>
      <c r="S46" s="12">
        <v>0.37</v>
      </c>
      <c r="V46" t="s">
        <v>410</v>
      </c>
      <c r="Y46">
        <v>4</v>
      </c>
      <c r="Z46" s="1" t="s">
        <v>276</v>
      </c>
      <c r="AA46" s="2">
        <v>0.17</v>
      </c>
      <c r="AB46" s="1" t="s">
        <v>271</v>
      </c>
      <c r="AC46" s="1" t="s">
        <v>450</v>
      </c>
      <c r="AL46" t="s">
        <v>410</v>
      </c>
      <c r="AX46" s="16"/>
      <c r="AY46" s="12"/>
      <c r="BB46" t="s">
        <v>410</v>
      </c>
      <c r="BE46">
        <v>10</v>
      </c>
      <c r="BF46" s="1" t="s">
        <v>321</v>
      </c>
      <c r="BG46" s="2">
        <v>0.13</v>
      </c>
      <c r="BH46" s="1" t="s">
        <v>271</v>
      </c>
      <c r="BI46" s="1" t="s">
        <v>450</v>
      </c>
      <c r="BN46" s="16"/>
      <c r="BO46" s="12"/>
      <c r="BR46" t="s">
        <v>410</v>
      </c>
      <c r="CC46">
        <f t="shared" si="13"/>
        <v>45</v>
      </c>
      <c r="CD46" s="16">
        <f t="shared" si="5"/>
        <v>0.68181818181818177</v>
      </c>
      <c r="CE46" s="12">
        <v>0.34</v>
      </c>
      <c r="CH46" t="s">
        <v>410</v>
      </c>
      <c r="CK46">
        <v>3</v>
      </c>
      <c r="CL46" s="61" t="s">
        <v>336</v>
      </c>
      <c r="CM46" s="12">
        <v>0.13</v>
      </c>
      <c r="CN46" s="1" t="s">
        <v>271</v>
      </c>
      <c r="CO46" s="1" t="s">
        <v>450</v>
      </c>
      <c r="CT46" s="16"/>
      <c r="CU46" s="12"/>
      <c r="CX46" t="s">
        <v>410</v>
      </c>
      <c r="DA46">
        <v>4</v>
      </c>
      <c r="DB46" s="1">
        <v>4572.5</v>
      </c>
      <c r="DC46" s="12">
        <v>0.20800000000000002</v>
      </c>
      <c r="DD46" t="s">
        <v>34</v>
      </c>
      <c r="DE46" s="2">
        <v>0.20799999999999999</v>
      </c>
      <c r="DF46" s="1" t="s">
        <v>449</v>
      </c>
    </row>
    <row r="47" spans="4:111" x14ac:dyDescent="0.25">
      <c r="F47" t="s">
        <v>411</v>
      </c>
      <c r="Q47">
        <f t="shared" si="9"/>
        <v>46</v>
      </c>
      <c r="R47" s="16">
        <f t="shared" si="1"/>
        <v>0.69696969696969702</v>
      </c>
      <c r="S47" s="12">
        <v>0.373</v>
      </c>
      <c r="V47" t="s">
        <v>411</v>
      </c>
      <c r="Y47">
        <v>5</v>
      </c>
      <c r="Z47" s="1" t="s">
        <v>35</v>
      </c>
      <c r="AA47" s="2">
        <v>0.19</v>
      </c>
      <c r="AB47" s="1" t="s">
        <v>34</v>
      </c>
      <c r="AC47" s="1" t="s">
        <v>450</v>
      </c>
      <c r="AL47" t="s">
        <v>411</v>
      </c>
      <c r="AX47" s="16"/>
      <c r="AY47" s="12"/>
      <c r="BB47" t="s">
        <v>411</v>
      </c>
      <c r="BE47">
        <v>11</v>
      </c>
      <c r="BF47" s="1">
        <v>4557.8999999999996</v>
      </c>
      <c r="BG47" s="2">
        <v>0.13600000000000001</v>
      </c>
      <c r="BH47" s="1" t="s">
        <v>34</v>
      </c>
      <c r="BI47" s="1" t="s">
        <v>449</v>
      </c>
      <c r="BN47" s="16"/>
      <c r="BO47" s="12"/>
      <c r="BR47" t="s">
        <v>411</v>
      </c>
      <c r="CC47">
        <f t="shared" si="13"/>
        <v>46</v>
      </c>
      <c r="CD47" s="16">
        <f t="shared" si="5"/>
        <v>0.69696969696969702</v>
      </c>
      <c r="CE47" s="12">
        <v>0.34</v>
      </c>
      <c r="CH47" t="s">
        <v>411</v>
      </c>
      <c r="CK47">
        <v>4</v>
      </c>
      <c r="CL47" s="61" t="s">
        <v>337</v>
      </c>
      <c r="CM47" s="2">
        <v>0.14000000000000001</v>
      </c>
      <c r="CN47" s="1" t="s">
        <v>271</v>
      </c>
      <c r="CO47" s="1" t="s">
        <v>450</v>
      </c>
      <c r="CT47" s="16"/>
      <c r="CU47" s="12"/>
      <c r="CX47" t="s">
        <v>411</v>
      </c>
      <c r="DA47">
        <v>5</v>
      </c>
      <c r="DB47" s="1">
        <v>4537.1000000000004</v>
      </c>
      <c r="DC47" s="12">
        <v>0.20899999999999999</v>
      </c>
      <c r="DD47" t="s">
        <v>34</v>
      </c>
      <c r="DE47" s="2">
        <v>0.20899999999999999</v>
      </c>
      <c r="DF47" s="1" t="s">
        <v>449</v>
      </c>
    </row>
    <row r="48" spans="4:111" x14ac:dyDescent="0.25">
      <c r="Q48">
        <f t="shared" si="9"/>
        <v>47</v>
      </c>
      <c r="R48" s="16">
        <f t="shared" si="1"/>
        <v>0.71212121212121215</v>
      </c>
      <c r="S48" s="12">
        <v>0.38</v>
      </c>
      <c r="Y48">
        <v>6</v>
      </c>
      <c r="Z48" s="1" t="s">
        <v>277</v>
      </c>
      <c r="AA48" s="2">
        <v>0.21</v>
      </c>
      <c r="AB48" s="1" t="s">
        <v>271</v>
      </c>
      <c r="AC48" s="1" t="s">
        <v>450</v>
      </c>
      <c r="AX48" s="16"/>
      <c r="AY48" s="12"/>
      <c r="BE48">
        <v>12</v>
      </c>
      <c r="BF48" s="1">
        <v>4576</v>
      </c>
      <c r="BG48" s="2">
        <v>0.14899999999999999</v>
      </c>
      <c r="BH48" s="1" t="s">
        <v>34</v>
      </c>
      <c r="BI48" s="1" t="s">
        <v>449</v>
      </c>
      <c r="BN48" s="16"/>
      <c r="BO48" s="12"/>
      <c r="CC48">
        <f t="shared" si="13"/>
        <v>47</v>
      </c>
      <c r="CD48" s="16">
        <f t="shared" si="5"/>
        <v>0.71212121212121215</v>
      </c>
      <c r="CE48" s="12">
        <v>0.34</v>
      </c>
      <c r="CK48">
        <v>5</v>
      </c>
      <c r="CL48" s="61" t="s">
        <v>338</v>
      </c>
      <c r="CM48" s="2">
        <v>0.14000000000000001</v>
      </c>
      <c r="CN48" s="1" t="s">
        <v>271</v>
      </c>
      <c r="CO48" s="1" t="s">
        <v>450</v>
      </c>
      <c r="CT48" s="16"/>
      <c r="CU48" s="12"/>
      <c r="DA48">
        <v>6</v>
      </c>
      <c r="DB48" s="1">
        <v>4597.5</v>
      </c>
      <c r="DC48" s="12">
        <v>0.217</v>
      </c>
      <c r="DD48" t="s">
        <v>34</v>
      </c>
      <c r="DE48" s="2">
        <v>0.217</v>
      </c>
      <c r="DF48" s="1" t="s">
        <v>449</v>
      </c>
    </row>
    <row r="49" spans="4:110" x14ac:dyDescent="0.25">
      <c r="D49">
        <v>0.5</v>
      </c>
      <c r="E49" s="2">
        <f>I2</f>
        <v>1.7571428571428571E-2</v>
      </c>
      <c r="F49" t="s">
        <v>368</v>
      </c>
      <c r="Q49">
        <f t="shared" si="9"/>
        <v>48</v>
      </c>
      <c r="R49" s="16">
        <f t="shared" si="1"/>
        <v>0.72727272727272729</v>
      </c>
      <c r="S49" s="12">
        <v>0.38</v>
      </c>
      <c r="T49">
        <v>0.5</v>
      </c>
      <c r="U49" s="2">
        <f>Y2</f>
        <v>0.32701538461538449</v>
      </c>
      <c r="V49" t="s">
        <v>368</v>
      </c>
      <c r="Y49">
        <v>7</v>
      </c>
      <c r="Z49" s="1" t="s">
        <v>278</v>
      </c>
      <c r="AA49" s="2">
        <v>0.22</v>
      </c>
      <c r="AB49" s="1" t="s">
        <v>271</v>
      </c>
      <c r="AC49" s="1" t="s">
        <v>450</v>
      </c>
      <c r="AJ49">
        <v>0.5</v>
      </c>
      <c r="AK49" s="2">
        <f>AO2</f>
        <v>8.2896551724137943E-2</v>
      </c>
      <c r="AL49" t="s">
        <v>368</v>
      </c>
      <c r="AX49" s="16"/>
      <c r="AY49" s="12"/>
      <c r="AZ49">
        <v>0.5</v>
      </c>
      <c r="BA49" s="2">
        <f>BE2</f>
        <v>0.1906279069767442</v>
      </c>
      <c r="BB49" t="s">
        <v>368</v>
      </c>
      <c r="BE49">
        <v>13</v>
      </c>
      <c r="BF49" s="1" t="s">
        <v>92</v>
      </c>
      <c r="BG49" s="2">
        <v>0.15</v>
      </c>
      <c r="BH49" s="1" t="s">
        <v>34</v>
      </c>
      <c r="BI49" s="1" t="s">
        <v>450</v>
      </c>
      <c r="BN49" s="16"/>
      <c r="BO49" s="12"/>
      <c r="BP49">
        <v>0.5</v>
      </c>
      <c r="BQ49" s="2">
        <f>BU2</f>
        <v>0.56464516129032283</v>
      </c>
      <c r="BR49" t="s">
        <v>368</v>
      </c>
      <c r="CC49">
        <f t="shared" si="13"/>
        <v>48</v>
      </c>
      <c r="CD49" s="16">
        <f t="shared" si="5"/>
        <v>0.72727272727272729</v>
      </c>
      <c r="CE49" s="12">
        <v>0.35</v>
      </c>
      <c r="CF49">
        <v>0.5</v>
      </c>
      <c r="CG49" s="2">
        <f>CK2</f>
        <v>0.28650769230769224</v>
      </c>
      <c r="CH49" t="s">
        <v>368</v>
      </c>
      <c r="CK49">
        <v>6</v>
      </c>
      <c r="CL49" s="2" t="s">
        <v>339</v>
      </c>
      <c r="CM49" s="2">
        <v>0.15</v>
      </c>
      <c r="CN49" s="1" t="s">
        <v>271</v>
      </c>
      <c r="CO49" s="1" t="s">
        <v>450</v>
      </c>
      <c r="CT49" s="16"/>
      <c r="CU49" s="12"/>
      <c r="CV49">
        <v>0.5</v>
      </c>
      <c r="CW49" s="2">
        <f>DA2</f>
        <v>0.23605263157894738</v>
      </c>
      <c r="CX49" t="s">
        <v>368</v>
      </c>
      <c r="DA49">
        <v>7</v>
      </c>
      <c r="DB49" s="1">
        <v>4585</v>
      </c>
      <c r="DC49" s="12">
        <v>0.22399999999999998</v>
      </c>
      <c r="DD49" t="s">
        <v>34</v>
      </c>
      <c r="DE49" s="2">
        <v>0.224</v>
      </c>
      <c r="DF49" s="1" t="s">
        <v>449</v>
      </c>
    </row>
    <row r="50" spans="4:110" x14ac:dyDescent="0.25">
      <c r="D50">
        <v>0.5</v>
      </c>
      <c r="E50" s="12">
        <f>_xlfn.CONFIDENCE.NORM(0.05,I3,I15)</f>
        <v>7.7324555778609527E-3</v>
      </c>
      <c r="F50" t="s">
        <v>412</v>
      </c>
      <c r="Q50">
        <f t="shared" si="9"/>
        <v>49</v>
      </c>
      <c r="R50" s="16">
        <f t="shared" si="1"/>
        <v>0.74242424242424243</v>
      </c>
      <c r="S50" s="12">
        <v>0.38</v>
      </c>
      <c r="T50">
        <v>0.5</v>
      </c>
      <c r="U50" s="65">
        <f>_xlfn.CONFIDENCE.NORM(0.05,Y3,Y15)</f>
        <v>1.9991415189500508E-2</v>
      </c>
      <c r="V50" t="s">
        <v>412</v>
      </c>
      <c r="Y50">
        <v>8</v>
      </c>
      <c r="Z50" t="s">
        <v>279</v>
      </c>
      <c r="AA50" s="2">
        <v>0.22</v>
      </c>
      <c r="AB50" s="1" t="s">
        <v>271</v>
      </c>
      <c r="AC50" s="1" t="s">
        <v>450</v>
      </c>
      <c r="AJ50">
        <v>0.5</v>
      </c>
      <c r="AK50" s="12">
        <f>_xlfn.CONFIDENCE.NORM(0.05,AO3,AO15)</f>
        <v>2.0174221211986674E-2</v>
      </c>
      <c r="AL50" t="s">
        <v>412</v>
      </c>
      <c r="AX50" s="16"/>
      <c r="AY50" s="12"/>
      <c r="AZ50">
        <v>0.5</v>
      </c>
      <c r="BA50" s="12">
        <f>_xlfn.CONFIDENCE.NORM(0.05,BE3,BE15)</f>
        <v>2.0647856119080144E-2</v>
      </c>
      <c r="BB50" t="s">
        <v>412</v>
      </c>
      <c r="BE50">
        <v>14</v>
      </c>
      <c r="BF50" s="1" t="s">
        <v>129</v>
      </c>
      <c r="BG50" s="2">
        <v>0.15</v>
      </c>
      <c r="BH50" s="1" t="s">
        <v>34</v>
      </c>
      <c r="BI50" s="1" t="s">
        <v>450</v>
      </c>
      <c r="BN50" s="16"/>
      <c r="BO50" s="12"/>
      <c r="BP50">
        <v>0.5</v>
      </c>
      <c r="BQ50" s="12">
        <f>_xlfn.CONFIDENCE.NORM(0.05,BU3,BU15)</f>
        <v>2.3923640789207102E-2</v>
      </c>
      <c r="BR50" t="s">
        <v>412</v>
      </c>
      <c r="CC50">
        <f t="shared" si="13"/>
        <v>49</v>
      </c>
      <c r="CD50" s="16">
        <f t="shared" si="5"/>
        <v>0.74242424242424243</v>
      </c>
      <c r="CE50" s="12">
        <v>0.35</v>
      </c>
      <c r="CF50">
        <v>0.5</v>
      </c>
      <c r="CG50" s="12">
        <f>_xlfn.CONFIDENCE.NORM(0.05,CK3,CK15)</f>
        <v>1.9394376476909257E-2</v>
      </c>
      <c r="CH50" t="s">
        <v>412</v>
      </c>
      <c r="CK50">
        <v>7</v>
      </c>
      <c r="CL50" s="2" t="s">
        <v>340</v>
      </c>
      <c r="CM50" s="2">
        <v>0.15</v>
      </c>
      <c r="CN50" s="1" t="s">
        <v>271</v>
      </c>
      <c r="CO50" s="1" t="s">
        <v>450</v>
      </c>
      <c r="CT50" s="16"/>
      <c r="CU50" s="12"/>
      <c r="CV50">
        <v>0.5</v>
      </c>
      <c r="CW50" s="12">
        <f>_xlfn.CONFIDENCE.NORM(0.05,DA3,DA15)</f>
        <v>2.1390385805523774E-2</v>
      </c>
      <c r="CX50" t="s">
        <v>412</v>
      </c>
      <c r="DA50">
        <v>8</v>
      </c>
      <c r="DB50" s="1">
        <v>4655.8999999999996</v>
      </c>
      <c r="DC50" s="12">
        <v>0.22600000000000001</v>
      </c>
      <c r="DD50" t="s">
        <v>271</v>
      </c>
      <c r="DE50" s="2">
        <v>0.22600000000000001</v>
      </c>
      <c r="DF50" s="1" t="s">
        <v>449</v>
      </c>
    </row>
    <row r="51" spans="4:110" x14ac:dyDescent="0.25">
      <c r="Q51">
        <f t="shared" si="9"/>
        <v>50</v>
      </c>
      <c r="R51" s="16">
        <f t="shared" si="1"/>
        <v>0.75757575757575757</v>
      </c>
      <c r="S51" s="12">
        <v>0.39</v>
      </c>
      <c r="Y51">
        <v>9</v>
      </c>
      <c r="Z51" t="s">
        <v>36</v>
      </c>
      <c r="AA51" s="2">
        <v>0.23</v>
      </c>
      <c r="AB51" s="1" t="s">
        <v>34</v>
      </c>
      <c r="AC51" s="1" t="s">
        <v>450</v>
      </c>
      <c r="AX51" s="16"/>
      <c r="AY51" s="12"/>
      <c r="BE51">
        <v>15</v>
      </c>
      <c r="BF51" s="1" t="s">
        <v>130</v>
      </c>
      <c r="BG51" s="2">
        <v>0.15</v>
      </c>
      <c r="BH51" s="1" t="s">
        <v>34</v>
      </c>
      <c r="BI51" s="1" t="s">
        <v>450</v>
      </c>
      <c r="BN51" s="16"/>
      <c r="BO51" s="12"/>
      <c r="CC51">
        <f t="shared" si="13"/>
        <v>50</v>
      </c>
      <c r="CD51" s="16">
        <f t="shared" si="5"/>
        <v>0.75757575757575757</v>
      </c>
      <c r="CE51" s="12">
        <v>0.35</v>
      </c>
      <c r="CK51">
        <v>8</v>
      </c>
      <c r="CL51" s="2" t="s">
        <v>205</v>
      </c>
      <c r="CM51" s="2">
        <v>0.16</v>
      </c>
      <c r="CN51" s="1" t="s">
        <v>34</v>
      </c>
      <c r="CO51" s="1" t="s">
        <v>450</v>
      </c>
      <c r="CT51" s="16"/>
      <c r="CU51" s="12"/>
      <c r="DA51">
        <v>9</v>
      </c>
      <c r="DB51" s="1">
        <v>4634.6000000000004</v>
      </c>
      <c r="DC51" s="12">
        <v>0.22899999999999998</v>
      </c>
      <c r="DD51" t="s">
        <v>34</v>
      </c>
      <c r="DE51" s="2">
        <v>0.22900000000000001</v>
      </c>
      <c r="DF51" s="1" t="s">
        <v>449</v>
      </c>
    </row>
    <row r="52" spans="4:110" x14ac:dyDescent="0.25">
      <c r="Q52">
        <f t="shared" si="9"/>
        <v>51</v>
      </c>
      <c r="R52" s="16">
        <f t="shared" si="1"/>
        <v>0.77272727272727271</v>
      </c>
      <c r="S52" s="12">
        <v>0.39</v>
      </c>
      <c r="Y52">
        <v>10</v>
      </c>
      <c r="Z52" t="s">
        <v>88</v>
      </c>
      <c r="AA52" s="2">
        <v>0.23</v>
      </c>
      <c r="AB52" s="1" t="s">
        <v>34</v>
      </c>
      <c r="AC52" s="1" t="s">
        <v>450</v>
      </c>
      <c r="AX52" s="16"/>
      <c r="AY52" s="12"/>
      <c r="BE52">
        <v>16</v>
      </c>
      <c r="BF52" s="1" t="s">
        <v>322</v>
      </c>
      <c r="BG52" s="2">
        <v>0.15</v>
      </c>
      <c r="BH52" s="1" t="s">
        <v>271</v>
      </c>
      <c r="BI52" s="1" t="s">
        <v>450</v>
      </c>
      <c r="BN52" s="16"/>
      <c r="BO52" s="12"/>
      <c r="CC52">
        <f t="shared" si="13"/>
        <v>51</v>
      </c>
      <c r="CD52" s="16">
        <f t="shared" si="5"/>
        <v>0.77272727272727271</v>
      </c>
      <c r="CE52" s="12">
        <v>0.35</v>
      </c>
      <c r="CK52">
        <v>9</v>
      </c>
      <c r="CL52" s="2" t="s">
        <v>207</v>
      </c>
      <c r="CM52" s="2">
        <v>0.18</v>
      </c>
      <c r="CN52" s="1" t="s">
        <v>34</v>
      </c>
      <c r="CO52" s="1" t="s">
        <v>450</v>
      </c>
      <c r="CT52" s="16"/>
      <c r="CU52" s="12"/>
      <c r="DA52">
        <v>10</v>
      </c>
      <c r="DB52" s="1">
        <v>4782.5</v>
      </c>
      <c r="DC52" s="12">
        <v>0.23300000000000001</v>
      </c>
      <c r="DD52" t="s">
        <v>271</v>
      </c>
      <c r="DE52" s="2">
        <v>0.23300000000000001</v>
      </c>
      <c r="DF52" s="1" t="s">
        <v>449</v>
      </c>
    </row>
    <row r="53" spans="4:110" x14ac:dyDescent="0.25">
      <c r="Q53">
        <f t="shared" si="9"/>
        <v>52</v>
      </c>
      <c r="R53" s="16">
        <f t="shared" si="1"/>
        <v>0.78787878787878785</v>
      </c>
      <c r="S53" s="12">
        <v>0.39</v>
      </c>
      <c r="Y53">
        <v>11</v>
      </c>
      <c r="Z53" t="s">
        <v>280</v>
      </c>
      <c r="AA53" s="2">
        <v>0.23</v>
      </c>
      <c r="AB53" s="1" t="s">
        <v>271</v>
      </c>
      <c r="AC53" s="1" t="s">
        <v>450</v>
      </c>
      <c r="AX53" s="16"/>
      <c r="AY53" s="12"/>
      <c r="BE53">
        <v>17</v>
      </c>
      <c r="BF53" s="1" t="s">
        <v>125</v>
      </c>
      <c r="BG53" s="2">
        <v>0.16</v>
      </c>
      <c r="BH53" s="1" t="s">
        <v>34</v>
      </c>
      <c r="BI53" s="1" t="s">
        <v>450</v>
      </c>
      <c r="BN53" s="16"/>
      <c r="BO53" s="12"/>
      <c r="CC53">
        <f t="shared" si="13"/>
        <v>52</v>
      </c>
      <c r="CD53" s="16">
        <f t="shared" si="5"/>
        <v>0.78787878787878785</v>
      </c>
      <c r="CE53" s="12">
        <v>0.36</v>
      </c>
      <c r="CK53">
        <v>10</v>
      </c>
      <c r="CL53" s="2" t="s">
        <v>341</v>
      </c>
      <c r="CM53" s="2">
        <v>0.18</v>
      </c>
      <c r="CN53" s="1" t="s">
        <v>271</v>
      </c>
      <c r="CO53" s="1" t="s">
        <v>450</v>
      </c>
      <c r="CT53" s="16"/>
      <c r="CU53" s="12"/>
      <c r="DA53">
        <v>11</v>
      </c>
      <c r="DB53" s="1">
        <v>4501.2</v>
      </c>
      <c r="DC53" s="12">
        <v>0.23800000000000002</v>
      </c>
      <c r="DD53" t="s">
        <v>34</v>
      </c>
      <c r="DE53" s="2">
        <v>9.6500000000000002E-2</v>
      </c>
      <c r="DF53" s="1" t="s">
        <v>449</v>
      </c>
    </row>
    <row r="54" spans="4:110" x14ac:dyDescent="0.25">
      <c r="Q54">
        <f t="shared" si="9"/>
        <v>53</v>
      </c>
      <c r="R54" s="16">
        <f t="shared" si="1"/>
        <v>0.80303030303030298</v>
      </c>
      <c r="S54" s="12">
        <v>0.4</v>
      </c>
      <c r="Y54">
        <v>12</v>
      </c>
      <c r="Z54" t="s">
        <v>281</v>
      </c>
      <c r="AA54" s="2">
        <v>0.24</v>
      </c>
      <c r="AB54" s="1" t="s">
        <v>271</v>
      </c>
      <c r="AC54" s="1" t="s">
        <v>450</v>
      </c>
      <c r="AX54" s="16"/>
      <c r="AY54" s="12"/>
      <c r="BE54">
        <v>18</v>
      </c>
      <c r="BF54" s="1" t="s">
        <v>323</v>
      </c>
      <c r="BG54" s="2">
        <v>0.16</v>
      </c>
      <c r="BH54" s="1" t="s">
        <v>271</v>
      </c>
      <c r="BI54" s="1" t="s">
        <v>450</v>
      </c>
      <c r="BN54" s="16"/>
      <c r="BO54" s="12"/>
      <c r="CC54">
        <f t="shared" si="13"/>
        <v>53</v>
      </c>
      <c r="CD54" s="16">
        <f t="shared" si="5"/>
        <v>0.80303030303030298</v>
      </c>
      <c r="CE54" s="12">
        <v>0.36</v>
      </c>
      <c r="CK54">
        <v>11</v>
      </c>
      <c r="CL54" s="2" t="s">
        <v>208</v>
      </c>
      <c r="CM54" s="2">
        <v>0.2</v>
      </c>
      <c r="CN54" s="1" t="s">
        <v>34</v>
      </c>
      <c r="CO54" s="1" t="s">
        <v>450</v>
      </c>
      <c r="CT54" s="16"/>
      <c r="CU54" s="12"/>
      <c r="DA54">
        <v>12</v>
      </c>
      <c r="DB54" s="1">
        <v>4546.8999999999996</v>
      </c>
      <c r="DC54" s="12">
        <v>0.24199999999999999</v>
      </c>
      <c r="DD54" t="s">
        <v>34</v>
      </c>
      <c r="DE54" s="2">
        <v>0.24199999999999999</v>
      </c>
      <c r="DF54" s="1" t="s">
        <v>449</v>
      </c>
    </row>
    <row r="55" spans="4:110" x14ac:dyDescent="0.25">
      <c r="Q55">
        <f t="shared" si="9"/>
        <v>54</v>
      </c>
      <c r="R55" s="16">
        <f t="shared" si="1"/>
        <v>0.81818181818181823</v>
      </c>
      <c r="S55" s="12">
        <v>0.41</v>
      </c>
      <c r="Y55">
        <v>13</v>
      </c>
      <c r="Z55" t="s">
        <v>312</v>
      </c>
      <c r="AA55" s="2">
        <v>0.25</v>
      </c>
      <c r="AB55" s="1" t="s">
        <v>271</v>
      </c>
      <c r="AC55" s="1" t="s">
        <v>450</v>
      </c>
      <c r="AX55" s="16"/>
      <c r="AY55" s="12"/>
      <c r="BE55">
        <v>19</v>
      </c>
      <c r="BF55" s="1" t="s">
        <v>131</v>
      </c>
      <c r="BG55" s="2">
        <v>0.17</v>
      </c>
      <c r="BH55" s="1" t="s">
        <v>34</v>
      </c>
      <c r="BI55" s="1" t="s">
        <v>450</v>
      </c>
      <c r="BN55" s="16"/>
      <c r="BO55" s="12"/>
      <c r="CC55">
        <f t="shared" si="13"/>
        <v>54</v>
      </c>
      <c r="CD55" s="16">
        <f t="shared" si="5"/>
        <v>0.81818181818181823</v>
      </c>
      <c r="CE55" s="12">
        <v>0.36</v>
      </c>
      <c r="CK55">
        <v>12</v>
      </c>
      <c r="CL55" s="2" t="s">
        <v>342</v>
      </c>
      <c r="CM55" s="2">
        <v>0.2</v>
      </c>
      <c r="CN55" s="1" t="s">
        <v>271</v>
      </c>
      <c r="CO55" s="1" t="s">
        <v>450</v>
      </c>
      <c r="CT55" s="16"/>
      <c r="CU55" s="12"/>
      <c r="DA55">
        <v>13</v>
      </c>
      <c r="DB55" s="1">
        <v>4661.1000000000004</v>
      </c>
      <c r="DC55" s="12">
        <v>0.245</v>
      </c>
      <c r="DD55" t="s">
        <v>271</v>
      </c>
      <c r="DE55" s="2">
        <v>0.245</v>
      </c>
      <c r="DF55" s="1" t="s">
        <v>449</v>
      </c>
    </row>
    <row r="56" spans="4:110" x14ac:dyDescent="0.25">
      <c r="Q56">
        <f t="shared" si="9"/>
        <v>55</v>
      </c>
      <c r="R56" s="16">
        <f t="shared" si="1"/>
        <v>0.83333333333333337</v>
      </c>
      <c r="S56" s="12">
        <v>0.41</v>
      </c>
      <c r="Y56">
        <v>14</v>
      </c>
      <c r="Z56">
        <v>4641.8999999999996</v>
      </c>
      <c r="AA56" s="2">
        <v>0.253</v>
      </c>
      <c r="AB56" s="1" t="s">
        <v>271</v>
      </c>
      <c r="AC56" s="1" t="s">
        <v>449</v>
      </c>
      <c r="AX56" s="16"/>
      <c r="AY56" s="12"/>
      <c r="BE56">
        <v>20</v>
      </c>
      <c r="BF56" s="1" t="s">
        <v>132</v>
      </c>
      <c r="BG56" s="2">
        <v>0.18</v>
      </c>
      <c r="BH56" s="1" t="s">
        <v>34</v>
      </c>
      <c r="BI56" s="1" t="s">
        <v>450</v>
      </c>
      <c r="BN56" s="16"/>
      <c r="BO56" s="12"/>
      <c r="CC56">
        <f t="shared" si="13"/>
        <v>55</v>
      </c>
      <c r="CD56" s="16">
        <f t="shared" si="5"/>
        <v>0.83333333333333337</v>
      </c>
      <c r="CE56" s="12">
        <v>0.36</v>
      </c>
      <c r="CK56">
        <v>13</v>
      </c>
      <c r="CL56" s="2" t="s">
        <v>343</v>
      </c>
      <c r="CM56" s="2">
        <v>0.2</v>
      </c>
      <c r="CN56" s="1" t="s">
        <v>271</v>
      </c>
      <c r="CO56" s="1" t="s">
        <v>450</v>
      </c>
      <c r="CT56" s="16"/>
      <c r="CU56" s="12"/>
      <c r="DA56">
        <v>14</v>
      </c>
      <c r="DB56" s="1">
        <v>4608.3</v>
      </c>
      <c r="DC56" s="12">
        <v>0.29199999999999998</v>
      </c>
      <c r="DD56" t="s">
        <v>34</v>
      </c>
      <c r="DE56" s="2">
        <v>0.29199999999999998</v>
      </c>
      <c r="DF56" s="1" t="s">
        <v>449</v>
      </c>
    </row>
    <row r="57" spans="4:110" x14ac:dyDescent="0.25">
      <c r="Q57">
        <f t="shared" si="9"/>
        <v>56</v>
      </c>
      <c r="R57" s="16">
        <f t="shared" si="1"/>
        <v>0.84848484848484851</v>
      </c>
      <c r="S57" s="12">
        <v>0.41</v>
      </c>
      <c r="Y57">
        <v>15</v>
      </c>
      <c r="Z57" t="s">
        <v>37</v>
      </c>
      <c r="AA57" s="2">
        <v>0.26</v>
      </c>
      <c r="AB57" s="1" t="s">
        <v>34</v>
      </c>
      <c r="AC57" s="1" t="s">
        <v>450</v>
      </c>
      <c r="AY57" s="23"/>
      <c r="BE57">
        <v>21</v>
      </c>
      <c r="BF57" s="1" t="s">
        <v>133</v>
      </c>
      <c r="BG57" s="2">
        <v>0.19</v>
      </c>
      <c r="BH57" s="1" t="s">
        <v>34</v>
      </c>
      <c r="BI57" s="1" t="s">
        <v>450</v>
      </c>
      <c r="CC57">
        <f t="shared" si="13"/>
        <v>56</v>
      </c>
      <c r="CD57" s="16">
        <f t="shared" si="5"/>
        <v>0.84848484848484851</v>
      </c>
      <c r="CE57" s="12">
        <v>0.36600000000000005</v>
      </c>
      <c r="CK57">
        <v>14</v>
      </c>
      <c r="CL57" s="2" t="s">
        <v>344</v>
      </c>
      <c r="CM57" s="2">
        <v>0.21</v>
      </c>
      <c r="CN57" s="1" t="s">
        <v>271</v>
      </c>
      <c r="CO57" s="1" t="s">
        <v>450</v>
      </c>
      <c r="CT57" s="16"/>
      <c r="CU57" s="12"/>
      <c r="DA57">
        <v>15</v>
      </c>
      <c r="DB57" s="1">
        <v>4778.1000000000004</v>
      </c>
      <c r="DC57" s="12">
        <v>0.30199999999999999</v>
      </c>
      <c r="DD57" t="s">
        <v>271</v>
      </c>
      <c r="DE57" s="2">
        <v>0.30199999999999999</v>
      </c>
      <c r="DF57" s="1" t="s">
        <v>449</v>
      </c>
    </row>
    <row r="58" spans="4:110" x14ac:dyDescent="0.25">
      <c r="Q58">
        <f t="shared" si="9"/>
        <v>57</v>
      </c>
      <c r="R58" s="16">
        <f t="shared" si="1"/>
        <v>0.86363636363636365</v>
      </c>
      <c r="S58" s="12">
        <v>0.42299999999999999</v>
      </c>
      <c r="Y58">
        <v>16</v>
      </c>
      <c r="Z58" t="s">
        <v>89</v>
      </c>
      <c r="AA58" s="2">
        <v>0.26</v>
      </c>
      <c r="AB58" s="1" t="s">
        <v>34</v>
      </c>
      <c r="AC58" s="1" t="s">
        <v>450</v>
      </c>
      <c r="BE58">
        <v>22</v>
      </c>
      <c r="BF58" s="1" t="s">
        <v>134</v>
      </c>
      <c r="BG58" s="2">
        <v>0.19</v>
      </c>
      <c r="BH58" s="1" t="s">
        <v>34</v>
      </c>
      <c r="BI58" s="1" t="s">
        <v>450</v>
      </c>
      <c r="CC58">
        <f t="shared" si="13"/>
        <v>57</v>
      </c>
      <c r="CD58" s="16">
        <f t="shared" si="5"/>
        <v>0.86363636363636365</v>
      </c>
      <c r="CE58" s="12">
        <v>0.37</v>
      </c>
      <c r="CK58">
        <v>15</v>
      </c>
      <c r="CL58" s="2" t="s">
        <v>345</v>
      </c>
      <c r="CM58" s="2">
        <v>0.21</v>
      </c>
      <c r="CN58" s="1" t="s">
        <v>271</v>
      </c>
      <c r="CO58" s="1" t="s">
        <v>450</v>
      </c>
      <c r="CT58" s="16"/>
      <c r="CU58" s="12"/>
      <c r="DA58">
        <v>16</v>
      </c>
      <c r="DB58" s="1">
        <v>4675.3</v>
      </c>
      <c r="DC58" s="12">
        <v>0.31900000000000001</v>
      </c>
      <c r="DD58" t="s">
        <v>271</v>
      </c>
      <c r="DE58" s="2">
        <v>0.31900000000000001</v>
      </c>
      <c r="DF58" s="1" t="s">
        <v>449</v>
      </c>
    </row>
    <row r="59" spans="4:110" x14ac:dyDescent="0.25">
      <c r="Q59">
        <f t="shared" si="9"/>
        <v>58</v>
      </c>
      <c r="R59" s="16">
        <f t="shared" si="1"/>
        <v>0.87878787878787878</v>
      </c>
      <c r="S59" s="12">
        <v>0.43</v>
      </c>
      <c r="Y59">
        <v>17</v>
      </c>
      <c r="Z59" t="s">
        <v>282</v>
      </c>
      <c r="AA59" s="2">
        <v>0.26</v>
      </c>
      <c r="AB59" s="1" t="s">
        <v>271</v>
      </c>
      <c r="AC59" s="1" t="s">
        <v>450</v>
      </c>
      <c r="BE59">
        <v>23</v>
      </c>
      <c r="BF59" s="1" t="s">
        <v>135</v>
      </c>
      <c r="BG59" s="2">
        <v>0.19</v>
      </c>
      <c r="BH59" s="1" t="s">
        <v>34</v>
      </c>
      <c r="BI59" s="1" t="s">
        <v>450</v>
      </c>
      <c r="CC59">
        <f t="shared" si="13"/>
        <v>58</v>
      </c>
      <c r="CD59" s="16">
        <f t="shared" si="5"/>
        <v>0.87878787878787878</v>
      </c>
      <c r="CE59" s="12">
        <v>0.37</v>
      </c>
      <c r="CK59">
        <v>16</v>
      </c>
      <c r="CL59" s="2" t="s">
        <v>346</v>
      </c>
      <c r="CM59" s="2">
        <v>0.22</v>
      </c>
      <c r="CN59" s="1" t="s">
        <v>271</v>
      </c>
      <c r="CO59" s="1" t="s">
        <v>450</v>
      </c>
      <c r="CT59" s="16"/>
      <c r="CU59" s="12"/>
      <c r="DA59">
        <v>17</v>
      </c>
      <c r="DB59" s="1">
        <v>4696.1000000000004</v>
      </c>
      <c r="DC59" s="12">
        <v>0.33299999999999996</v>
      </c>
      <c r="DD59" t="s">
        <v>271</v>
      </c>
      <c r="DE59" s="2">
        <v>0.33300000000000002</v>
      </c>
      <c r="DF59" s="1" t="s">
        <v>449</v>
      </c>
    </row>
    <row r="60" spans="4:110" x14ac:dyDescent="0.25">
      <c r="Q60">
        <f t="shared" si="9"/>
        <v>59</v>
      </c>
      <c r="R60" s="16">
        <f t="shared" si="1"/>
        <v>0.89393939393939392</v>
      </c>
      <c r="S60" s="12">
        <v>0.43</v>
      </c>
      <c r="Y60">
        <v>18</v>
      </c>
      <c r="Z60" t="s">
        <v>38</v>
      </c>
      <c r="AA60" s="2">
        <v>0.27</v>
      </c>
      <c r="AB60" s="1" t="s">
        <v>34</v>
      </c>
      <c r="AC60" s="1" t="s">
        <v>450</v>
      </c>
      <c r="BE60">
        <v>24</v>
      </c>
      <c r="BF60" s="1" t="s">
        <v>136</v>
      </c>
      <c r="BG60" s="2">
        <v>0.2</v>
      </c>
      <c r="BH60" s="1" t="s">
        <v>34</v>
      </c>
      <c r="BI60" s="1" t="s">
        <v>450</v>
      </c>
      <c r="CC60">
        <f t="shared" si="13"/>
        <v>59</v>
      </c>
      <c r="CD60" s="16">
        <f t="shared" si="5"/>
        <v>0.89393939393939392</v>
      </c>
      <c r="CE60" s="12">
        <v>0.37</v>
      </c>
      <c r="CK60">
        <v>17</v>
      </c>
      <c r="CL60" s="2" t="s">
        <v>347</v>
      </c>
      <c r="CM60" s="2">
        <v>0.22</v>
      </c>
      <c r="CN60" s="1" t="s">
        <v>271</v>
      </c>
      <c r="CO60" s="1" t="s">
        <v>450</v>
      </c>
      <c r="CT60" s="16"/>
      <c r="CU60" s="12"/>
    </row>
    <row r="61" spans="4:110" x14ac:dyDescent="0.25">
      <c r="Q61">
        <f t="shared" si="9"/>
        <v>60</v>
      </c>
      <c r="R61" s="16">
        <f t="shared" si="1"/>
        <v>0.90909090909090906</v>
      </c>
      <c r="S61" s="12">
        <v>0.43</v>
      </c>
      <c r="Y61">
        <v>19</v>
      </c>
      <c r="Z61" t="s">
        <v>283</v>
      </c>
      <c r="AA61" s="2">
        <v>0.27</v>
      </c>
      <c r="AB61" s="1" t="s">
        <v>271</v>
      </c>
      <c r="AC61" s="1" t="s">
        <v>450</v>
      </c>
      <c r="BE61">
        <v>25</v>
      </c>
      <c r="BF61" s="1" t="s">
        <v>137</v>
      </c>
      <c r="BG61" s="2">
        <v>0.21</v>
      </c>
      <c r="BH61" s="1" t="s">
        <v>34</v>
      </c>
      <c r="BI61" s="1" t="s">
        <v>450</v>
      </c>
      <c r="CC61">
        <f t="shared" si="13"/>
        <v>60</v>
      </c>
      <c r="CD61" s="16">
        <f t="shared" si="5"/>
        <v>0.90909090909090906</v>
      </c>
      <c r="CE61" s="12">
        <v>0.37</v>
      </c>
      <c r="CK61">
        <v>18</v>
      </c>
      <c r="CL61" s="2" t="s">
        <v>209</v>
      </c>
      <c r="CM61" s="2">
        <v>0.23</v>
      </c>
      <c r="CN61" s="1" t="s">
        <v>34</v>
      </c>
      <c r="CO61" s="1" t="s">
        <v>450</v>
      </c>
      <c r="CT61" s="16"/>
      <c r="CU61" s="12"/>
    </row>
    <row r="62" spans="4:110" x14ac:dyDescent="0.25">
      <c r="Q62">
        <f t="shared" si="9"/>
        <v>61</v>
      </c>
      <c r="R62" s="16">
        <f t="shared" si="1"/>
        <v>0.9242424242424242</v>
      </c>
      <c r="S62" s="12">
        <v>0.43</v>
      </c>
      <c r="Y62">
        <v>20</v>
      </c>
      <c r="Z62" t="s">
        <v>39</v>
      </c>
      <c r="AA62" s="2">
        <v>0.28000000000000003</v>
      </c>
      <c r="AB62" s="1" t="s">
        <v>34</v>
      </c>
      <c r="AC62" s="1" t="s">
        <v>450</v>
      </c>
      <c r="BE62">
        <v>26</v>
      </c>
      <c r="BF62" s="1" t="s">
        <v>138</v>
      </c>
      <c r="BG62" s="2">
        <v>0.22</v>
      </c>
      <c r="BH62" s="1" t="s">
        <v>34</v>
      </c>
      <c r="BI62" s="1" t="s">
        <v>450</v>
      </c>
      <c r="CC62">
        <f t="shared" si="13"/>
        <v>61</v>
      </c>
      <c r="CD62" s="16">
        <f t="shared" si="5"/>
        <v>0.9242424242424242</v>
      </c>
      <c r="CE62" s="12">
        <v>0.37</v>
      </c>
      <c r="CK62">
        <v>19</v>
      </c>
      <c r="CL62" s="2" t="s">
        <v>210</v>
      </c>
      <c r="CM62" s="2">
        <v>0.25</v>
      </c>
      <c r="CN62" s="1" t="s">
        <v>34</v>
      </c>
      <c r="CO62" s="1" t="s">
        <v>450</v>
      </c>
      <c r="CT62" s="16"/>
      <c r="CU62" s="12"/>
    </row>
    <row r="63" spans="4:110" x14ac:dyDescent="0.25">
      <c r="Q63">
        <f t="shared" si="9"/>
        <v>62</v>
      </c>
      <c r="R63" s="16">
        <f t="shared" si="1"/>
        <v>0.93939393939393945</v>
      </c>
      <c r="S63" s="12">
        <v>0.44</v>
      </c>
      <c r="Y63">
        <v>21</v>
      </c>
      <c r="Z63" t="s">
        <v>40</v>
      </c>
      <c r="AA63" s="2">
        <v>0.28000000000000003</v>
      </c>
      <c r="AB63" s="1" t="s">
        <v>34</v>
      </c>
      <c r="AC63" s="1" t="s">
        <v>450</v>
      </c>
      <c r="BE63">
        <v>27</v>
      </c>
      <c r="BF63" s="1" t="s">
        <v>139</v>
      </c>
      <c r="BG63" s="2">
        <v>0.22</v>
      </c>
      <c r="BH63" s="1" t="s">
        <v>34</v>
      </c>
      <c r="BI63" s="1" t="s">
        <v>450</v>
      </c>
      <c r="CC63">
        <f t="shared" si="13"/>
        <v>62</v>
      </c>
      <c r="CD63" s="16">
        <f t="shared" si="5"/>
        <v>0.93939393939393945</v>
      </c>
      <c r="CE63" s="12">
        <v>0.38</v>
      </c>
      <c r="CK63">
        <v>20</v>
      </c>
      <c r="CL63" s="2" t="s">
        <v>211</v>
      </c>
      <c r="CM63" s="2">
        <v>0.26</v>
      </c>
      <c r="CN63" s="1" t="s">
        <v>34</v>
      </c>
      <c r="CO63" s="1" t="s">
        <v>450</v>
      </c>
      <c r="CT63" s="16"/>
      <c r="CU63" s="12"/>
    </row>
    <row r="64" spans="4:110" x14ac:dyDescent="0.25">
      <c r="Q64">
        <f t="shared" si="9"/>
        <v>63</v>
      </c>
      <c r="R64" s="16">
        <f t="shared" si="1"/>
        <v>0.95454545454545459</v>
      </c>
      <c r="S64" s="12">
        <v>0.46</v>
      </c>
      <c r="Y64">
        <v>22</v>
      </c>
      <c r="Z64">
        <v>40472.28</v>
      </c>
      <c r="AA64" s="2">
        <v>0.28699999999999998</v>
      </c>
      <c r="AB64" s="1" t="s">
        <v>10</v>
      </c>
      <c r="AC64" s="1" t="s">
        <v>447</v>
      </c>
      <c r="BE64">
        <v>28</v>
      </c>
      <c r="BF64" s="1" t="s">
        <v>140</v>
      </c>
      <c r="BG64" s="2">
        <v>0.22</v>
      </c>
      <c r="BH64" s="1" t="s">
        <v>34</v>
      </c>
      <c r="BI64" s="1" t="s">
        <v>450</v>
      </c>
      <c r="CC64">
        <f t="shared" si="13"/>
        <v>63</v>
      </c>
      <c r="CD64" s="16">
        <f t="shared" si="5"/>
        <v>0.95454545454545459</v>
      </c>
      <c r="CE64" s="12">
        <v>0.39</v>
      </c>
      <c r="CK64">
        <v>21</v>
      </c>
      <c r="CL64" s="2" t="s">
        <v>212</v>
      </c>
      <c r="CM64" s="2">
        <v>0.26</v>
      </c>
      <c r="CN64" s="1" t="s">
        <v>34</v>
      </c>
      <c r="CO64" s="1" t="s">
        <v>450</v>
      </c>
      <c r="CT64" s="16"/>
      <c r="CU64" s="12"/>
    </row>
    <row r="65" spans="17:99" x14ac:dyDescent="0.25">
      <c r="Q65">
        <f t="shared" si="9"/>
        <v>64</v>
      </c>
      <c r="R65" s="16">
        <f t="shared" si="1"/>
        <v>0.96969696969696972</v>
      </c>
      <c r="S65" s="12">
        <v>0.47</v>
      </c>
      <c r="Y65">
        <v>23</v>
      </c>
      <c r="Z65" t="s">
        <v>41</v>
      </c>
      <c r="AA65" s="2">
        <v>0.28999999999999998</v>
      </c>
      <c r="AB65" s="1" t="s">
        <v>34</v>
      </c>
      <c r="AC65" s="1" t="s">
        <v>450</v>
      </c>
      <c r="BE65">
        <v>29</v>
      </c>
      <c r="BF65" s="1">
        <v>4509.2</v>
      </c>
      <c r="BG65" s="2">
        <v>0.22500000000000001</v>
      </c>
      <c r="BH65" s="1" t="s">
        <v>34</v>
      </c>
      <c r="BI65" s="1" t="s">
        <v>449</v>
      </c>
      <c r="CC65">
        <f t="shared" si="13"/>
        <v>64</v>
      </c>
      <c r="CD65" s="16">
        <f t="shared" si="5"/>
        <v>0.96969696969696972</v>
      </c>
      <c r="CE65" s="12">
        <v>0.39</v>
      </c>
      <c r="CK65">
        <v>22</v>
      </c>
      <c r="CL65" s="2" t="s">
        <v>213</v>
      </c>
      <c r="CM65" s="2">
        <v>0.26</v>
      </c>
      <c r="CN65" s="1" t="s">
        <v>34</v>
      </c>
      <c r="CO65" s="1" t="s">
        <v>450</v>
      </c>
      <c r="CT65" s="16"/>
      <c r="CU65" s="12"/>
    </row>
    <row r="66" spans="17:99" x14ac:dyDescent="0.25">
      <c r="Q66">
        <f t="shared" si="9"/>
        <v>65</v>
      </c>
      <c r="R66" s="16">
        <f t="shared" si="1"/>
        <v>0.98484848484848486</v>
      </c>
      <c r="S66" s="12">
        <v>0.5</v>
      </c>
      <c r="Y66">
        <v>24</v>
      </c>
      <c r="Z66" t="s">
        <v>42</v>
      </c>
      <c r="AA66" s="2">
        <v>0.28999999999999998</v>
      </c>
      <c r="AB66" s="1" t="s">
        <v>34</v>
      </c>
      <c r="AC66" s="1" t="s">
        <v>450</v>
      </c>
      <c r="BE66">
        <v>30</v>
      </c>
      <c r="BF66" s="1" t="s">
        <v>141</v>
      </c>
      <c r="BG66" s="2">
        <v>0.23</v>
      </c>
      <c r="BH66" s="1" t="s">
        <v>34</v>
      </c>
      <c r="BI66" s="1" t="s">
        <v>450</v>
      </c>
      <c r="CC66">
        <f t="shared" si="13"/>
        <v>65</v>
      </c>
      <c r="CD66" s="16">
        <f t="shared" si="5"/>
        <v>0.98484848484848486</v>
      </c>
      <c r="CE66" s="12">
        <v>0.39700000000000002</v>
      </c>
      <c r="CK66">
        <v>23</v>
      </c>
      <c r="CL66" s="2" t="s">
        <v>348</v>
      </c>
      <c r="CM66" s="2">
        <v>0.28000000000000003</v>
      </c>
      <c r="CN66" s="1" t="s">
        <v>271</v>
      </c>
      <c r="CO66" s="1" t="s">
        <v>450</v>
      </c>
      <c r="CT66" s="16"/>
      <c r="CU66" s="12"/>
    </row>
    <row r="67" spans="17:99" x14ac:dyDescent="0.25">
      <c r="R67" s="16"/>
      <c r="S67" s="12"/>
      <c r="Y67">
        <v>25</v>
      </c>
      <c r="Z67" t="s">
        <v>43</v>
      </c>
      <c r="AA67" s="2">
        <v>0.3</v>
      </c>
      <c r="AB67" s="1" t="s">
        <v>34</v>
      </c>
      <c r="AC67" s="1" t="s">
        <v>450</v>
      </c>
      <c r="BE67">
        <v>31</v>
      </c>
      <c r="BF67" s="1" t="s">
        <v>142</v>
      </c>
      <c r="BG67" s="2">
        <v>0.23</v>
      </c>
      <c r="BH67" s="1" t="s">
        <v>34</v>
      </c>
      <c r="BI67" s="1" t="s">
        <v>450</v>
      </c>
      <c r="CK67">
        <v>24</v>
      </c>
      <c r="CL67" s="2" t="s">
        <v>214</v>
      </c>
      <c r="CM67" s="2">
        <v>0.28999999999999998</v>
      </c>
      <c r="CN67" s="1" t="s">
        <v>34</v>
      </c>
      <c r="CO67" s="1" t="s">
        <v>450</v>
      </c>
    </row>
    <row r="68" spans="17:99" x14ac:dyDescent="0.25">
      <c r="R68" s="16"/>
      <c r="S68" s="12"/>
      <c r="Y68">
        <v>26</v>
      </c>
      <c r="Z68" t="s">
        <v>284</v>
      </c>
      <c r="AA68" s="2">
        <v>0.3</v>
      </c>
      <c r="AB68" s="1" t="s">
        <v>271</v>
      </c>
      <c r="AC68" s="1" t="s">
        <v>450</v>
      </c>
      <c r="BE68">
        <v>32</v>
      </c>
      <c r="BF68" s="1">
        <v>41744.32</v>
      </c>
      <c r="BG68" s="2">
        <v>0.24</v>
      </c>
      <c r="BH68" s="1" t="s">
        <v>34</v>
      </c>
      <c r="BI68" s="1" t="s">
        <v>447</v>
      </c>
      <c r="CK68">
        <v>25</v>
      </c>
      <c r="CL68" s="2" t="s">
        <v>215</v>
      </c>
      <c r="CM68" s="2">
        <v>0.28999999999999998</v>
      </c>
      <c r="CN68" s="1" t="s">
        <v>34</v>
      </c>
      <c r="CO68" s="1" t="s">
        <v>450</v>
      </c>
    </row>
    <row r="69" spans="17:99" x14ac:dyDescent="0.25">
      <c r="Y69">
        <v>27</v>
      </c>
      <c r="Z69" t="s">
        <v>44</v>
      </c>
      <c r="AA69" s="2">
        <v>0.31</v>
      </c>
      <c r="AB69" s="1" t="s">
        <v>34</v>
      </c>
      <c r="AC69" s="1" t="s">
        <v>450</v>
      </c>
      <c r="BE69">
        <v>33</v>
      </c>
      <c r="BF69" s="1" t="s">
        <v>143</v>
      </c>
      <c r="BG69" s="2">
        <v>0.26</v>
      </c>
      <c r="BH69" s="1" t="s">
        <v>34</v>
      </c>
      <c r="BI69" s="1" t="s">
        <v>450</v>
      </c>
      <c r="CK69">
        <v>26</v>
      </c>
      <c r="CL69" s="2" t="s">
        <v>216</v>
      </c>
      <c r="CM69" s="2">
        <v>0.28999999999999998</v>
      </c>
      <c r="CN69" s="1" t="s">
        <v>34</v>
      </c>
      <c r="CO69" s="1" t="s">
        <v>450</v>
      </c>
    </row>
    <row r="70" spans="17:99" x14ac:dyDescent="0.25">
      <c r="Y70">
        <v>28</v>
      </c>
      <c r="Z70" t="s">
        <v>45</v>
      </c>
      <c r="AA70" s="2">
        <v>0.31</v>
      </c>
      <c r="AB70" s="1" t="s">
        <v>34</v>
      </c>
      <c r="AC70" s="1" t="s">
        <v>450</v>
      </c>
      <c r="BE70">
        <v>34</v>
      </c>
      <c r="BF70" s="1" t="s">
        <v>144</v>
      </c>
      <c r="BG70" s="2">
        <v>0.26</v>
      </c>
      <c r="BH70" s="1" t="s">
        <v>34</v>
      </c>
      <c r="BI70" s="1" t="s">
        <v>450</v>
      </c>
      <c r="CK70">
        <v>27</v>
      </c>
      <c r="CL70" s="2" t="s">
        <v>217</v>
      </c>
      <c r="CM70" s="2">
        <v>0.3</v>
      </c>
      <c r="CN70" s="1" t="s">
        <v>34</v>
      </c>
      <c r="CO70" s="1" t="s">
        <v>450</v>
      </c>
    </row>
    <row r="71" spans="17:99" x14ac:dyDescent="0.25">
      <c r="Y71">
        <v>29</v>
      </c>
      <c r="Z71" t="s">
        <v>285</v>
      </c>
      <c r="AA71" s="2">
        <v>0.31</v>
      </c>
      <c r="AB71" s="1" t="s">
        <v>271</v>
      </c>
      <c r="AC71" s="1" t="s">
        <v>450</v>
      </c>
      <c r="BE71">
        <v>35</v>
      </c>
      <c r="BF71" s="1" t="s">
        <v>145</v>
      </c>
      <c r="BG71" s="2">
        <v>0.27</v>
      </c>
      <c r="BH71" s="1" t="s">
        <v>34</v>
      </c>
      <c r="BI71" s="1" t="s">
        <v>450</v>
      </c>
      <c r="CK71">
        <v>28</v>
      </c>
      <c r="CL71" s="2" t="s">
        <v>218</v>
      </c>
      <c r="CM71" s="2">
        <v>0.3</v>
      </c>
      <c r="CN71" s="1" t="s">
        <v>34</v>
      </c>
      <c r="CO71" s="1" t="s">
        <v>450</v>
      </c>
    </row>
    <row r="72" spans="17:99" x14ac:dyDescent="0.25">
      <c r="Y72">
        <v>30</v>
      </c>
      <c r="Z72">
        <v>41744.26</v>
      </c>
      <c r="AA72" s="2">
        <v>0.32</v>
      </c>
      <c r="AB72" s="1" t="s">
        <v>34</v>
      </c>
      <c r="AC72" s="1" t="s">
        <v>447</v>
      </c>
      <c r="BE72">
        <v>36</v>
      </c>
      <c r="BF72" s="1" t="s">
        <v>146</v>
      </c>
      <c r="BG72" s="2">
        <v>0.27</v>
      </c>
      <c r="BH72" s="1" t="s">
        <v>34</v>
      </c>
      <c r="BI72" s="1" t="s">
        <v>450</v>
      </c>
      <c r="CK72">
        <v>29</v>
      </c>
      <c r="CL72" s="2" t="s">
        <v>219</v>
      </c>
      <c r="CM72" s="2">
        <v>0.3</v>
      </c>
      <c r="CN72" s="1" t="s">
        <v>34</v>
      </c>
      <c r="CO72" s="1" t="s">
        <v>450</v>
      </c>
    </row>
    <row r="73" spans="17:99" x14ac:dyDescent="0.25">
      <c r="Y73">
        <v>31</v>
      </c>
      <c r="Z73" t="s">
        <v>46</v>
      </c>
      <c r="AA73" s="2">
        <v>0.32</v>
      </c>
      <c r="AB73" s="1" t="s">
        <v>34</v>
      </c>
      <c r="AC73" s="1" t="s">
        <v>450</v>
      </c>
      <c r="BE73">
        <v>37</v>
      </c>
      <c r="BF73" s="1" t="s">
        <v>124</v>
      </c>
      <c r="BG73" s="2">
        <v>0.28000000000000003</v>
      </c>
      <c r="BH73" s="1" t="s">
        <v>34</v>
      </c>
      <c r="BI73" s="1" t="s">
        <v>450</v>
      </c>
      <c r="CK73">
        <v>30</v>
      </c>
      <c r="CL73" s="2" t="s">
        <v>349</v>
      </c>
      <c r="CM73" s="2">
        <v>0.3</v>
      </c>
      <c r="CN73" s="1" t="s">
        <v>271</v>
      </c>
      <c r="CO73" s="1" t="s">
        <v>450</v>
      </c>
    </row>
    <row r="74" spans="17:99" x14ac:dyDescent="0.25">
      <c r="Y74">
        <v>32</v>
      </c>
      <c r="Z74" t="s">
        <v>121</v>
      </c>
      <c r="AA74" s="2">
        <v>0.33</v>
      </c>
      <c r="AB74" s="1" t="s">
        <v>34</v>
      </c>
      <c r="AC74" s="1" t="s">
        <v>450</v>
      </c>
      <c r="BE74">
        <v>38</v>
      </c>
      <c r="BF74" s="1" t="s">
        <v>147</v>
      </c>
      <c r="BG74" s="2">
        <v>0.28000000000000003</v>
      </c>
      <c r="BH74" s="1" t="s">
        <v>34</v>
      </c>
      <c r="BI74" s="1" t="s">
        <v>450</v>
      </c>
      <c r="CK74">
        <v>31</v>
      </c>
      <c r="CL74" s="2" t="s">
        <v>220</v>
      </c>
      <c r="CM74" s="2">
        <v>0.31</v>
      </c>
      <c r="CN74" s="1" t="s">
        <v>34</v>
      </c>
      <c r="CO74" s="1" t="s">
        <v>450</v>
      </c>
    </row>
    <row r="75" spans="17:99" x14ac:dyDescent="0.25">
      <c r="Y75">
        <v>33</v>
      </c>
      <c r="Z75" t="s">
        <v>47</v>
      </c>
      <c r="AA75" s="2">
        <v>0.33</v>
      </c>
      <c r="AB75" s="1" t="s">
        <v>34</v>
      </c>
      <c r="AC75" s="1" t="s">
        <v>450</v>
      </c>
      <c r="BE75">
        <v>39</v>
      </c>
      <c r="BF75" s="1" t="s">
        <v>148</v>
      </c>
      <c r="BG75" s="2">
        <v>0.28000000000000003</v>
      </c>
      <c r="BH75" s="1" t="s">
        <v>34</v>
      </c>
      <c r="BI75" s="1" t="s">
        <v>450</v>
      </c>
      <c r="CK75">
        <v>32</v>
      </c>
      <c r="CL75" s="2" t="s">
        <v>221</v>
      </c>
      <c r="CM75" s="2">
        <v>0.31</v>
      </c>
      <c r="CN75" s="1" t="s">
        <v>34</v>
      </c>
      <c r="CO75" s="1" t="s">
        <v>450</v>
      </c>
    </row>
    <row r="76" spans="17:99" x14ac:dyDescent="0.25">
      <c r="Y76">
        <v>34</v>
      </c>
      <c r="Z76" t="s">
        <v>48</v>
      </c>
      <c r="AA76" s="2">
        <v>0.33</v>
      </c>
      <c r="AB76" s="1" t="s">
        <v>34</v>
      </c>
      <c r="AC76" s="1" t="s">
        <v>450</v>
      </c>
      <c r="BE76">
        <v>40</v>
      </c>
      <c r="BF76" s="1" t="s">
        <v>149</v>
      </c>
      <c r="BG76" s="2">
        <v>0.28999999999999998</v>
      </c>
      <c r="BH76" s="1" t="s">
        <v>34</v>
      </c>
      <c r="BI76" s="1" t="s">
        <v>450</v>
      </c>
      <c r="CK76">
        <v>33</v>
      </c>
      <c r="CL76" s="2" t="s">
        <v>222</v>
      </c>
      <c r="CM76" s="2">
        <v>0.31</v>
      </c>
      <c r="CN76" s="1" t="s">
        <v>34</v>
      </c>
      <c r="CO76" s="1" t="s">
        <v>450</v>
      </c>
    </row>
    <row r="77" spans="17:99" x14ac:dyDescent="0.25">
      <c r="Y77">
        <v>35</v>
      </c>
      <c r="Z77" t="s">
        <v>49</v>
      </c>
      <c r="AA77" s="2">
        <v>0.33</v>
      </c>
      <c r="AB77" s="1" t="s">
        <v>34</v>
      </c>
      <c r="AC77" s="1" t="s">
        <v>450</v>
      </c>
      <c r="BE77">
        <v>41</v>
      </c>
      <c r="BF77" s="1" t="s">
        <v>150</v>
      </c>
      <c r="BG77" s="2">
        <v>0.28999999999999998</v>
      </c>
      <c r="BH77" s="1" t="s">
        <v>34</v>
      </c>
      <c r="BI77" s="1" t="s">
        <v>450</v>
      </c>
      <c r="CK77">
        <v>34</v>
      </c>
      <c r="CL77" s="2" t="s">
        <v>223</v>
      </c>
      <c r="CM77" s="2">
        <v>0.31</v>
      </c>
      <c r="CN77" s="1" t="s">
        <v>34</v>
      </c>
      <c r="CO77" s="1" t="s">
        <v>450</v>
      </c>
    </row>
    <row r="78" spans="17:99" x14ac:dyDescent="0.25">
      <c r="Y78">
        <v>36</v>
      </c>
      <c r="Z78" t="s">
        <v>50</v>
      </c>
      <c r="AA78" s="2">
        <v>0.33</v>
      </c>
      <c r="AB78" s="1" t="s">
        <v>34</v>
      </c>
      <c r="AC78" s="1" t="s">
        <v>450</v>
      </c>
      <c r="BE78">
        <v>42</v>
      </c>
      <c r="BF78" s="1" t="s">
        <v>151</v>
      </c>
      <c r="BG78" s="2">
        <v>0.3</v>
      </c>
      <c r="BH78" s="1" t="s">
        <v>34</v>
      </c>
      <c r="BI78" s="1" t="s">
        <v>450</v>
      </c>
      <c r="CK78">
        <v>35</v>
      </c>
      <c r="CL78" s="2" t="s">
        <v>350</v>
      </c>
      <c r="CM78" s="2">
        <v>0.31</v>
      </c>
      <c r="CN78" s="1" t="s">
        <v>271</v>
      </c>
      <c r="CO78" s="1" t="s">
        <v>450</v>
      </c>
    </row>
    <row r="79" spans="17:99" x14ac:dyDescent="0.25">
      <c r="Y79">
        <v>37</v>
      </c>
      <c r="Z79" t="s">
        <v>51</v>
      </c>
      <c r="AA79" s="2">
        <v>0.34</v>
      </c>
      <c r="AB79" s="1" t="s">
        <v>34</v>
      </c>
      <c r="AC79" s="1" t="s">
        <v>450</v>
      </c>
      <c r="BE79">
        <v>43</v>
      </c>
      <c r="BF79" s="1" t="s">
        <v>152</v>
      </c>
      <c r="BG79" s="2">
        <v>0.3</v>
      </c>
      <c r="BH79" s="1" t="s">
        <v>34</v>
      </c>
      <c r="BI79" s="1" t="s">
        <v>450</v>
      </c>
      <c r="CK79">
        <v>36</v>
      </c>
      <c r="CL79" s="2" t="s">
        <v>153</v>
      </c>
      <c r="CM79" s="2">
        <v>0.31</v>
      </c>
      <c r="CN79" s="1" t="s">
        <v>34</v>
      </c>
      <c r="CO79" s="1" t="s">
        <v>450</v>
      </c>
    </row>
    <row r="80" spans="17:99" x14ac:dyDescent="0.25">
      <c r="Y80">
        <v>38</v>
      </c>
      <c r="Z80" t="s">
        <v>158</v>
      </c>
      <c r="AA80" s="2">
        <v>0.34</v>
      </c>
      <c r="AB80" s="1" t="s">
        <v>34</v>
      </c>
      <c r="AC80" s="1" t="s">
        <v>450</v>
      </c>
      <c r="CK80">
        <v>37</v>
      </c>
      <c r="CL80" s="2" t="s">
        <v>224</v>
      </c>
      <c r="CM80" s="2">
        <v>0.32</v>
      </c>
      <c r="CN80" s="1" t="s">
        <v>34</v>
      </c>
      <c r="CO80" s="1" t="s">
        <v>450</v>
      </c>
    </row>
    <row r="81" spans="25:93" x14ac:dyDescent="0.25">
      <c r="Y81">
        <v>39</v>
      </c>
      <c r="Z81" t="s">
        <v>52</v>
      </c>
      <c r="AA81" s="2">
        <v>0.35</v>
      </c>
      <c r="AB81" s="1" t="s">
        <v>34</v>
      </c>
      <c r="AC81" s="1" t="s">
        <v>450</v>
      </c>
      <c r="CK81">
        <v>38</v>
      </c>
      <c r="CL81" s="2" t="s">
        <v>154</v>
      </c>
      <c r="CM81" s="2">
        <v>0.32</v>
      </c>
      <c r="CN81" s="1" t="s">
        <v>34</v>
      </c>
      <c r="CO81" s="1" t="s">
        <v>450</v>
      </c>
    </row>
    <row r="82" spans="25:93" x14ac:dyDescent="0.25">
      <c r="Y82">
        <v>40</v>
      </c>
      <c r="Z82">
        <v>41744.15</v>
      </c>
      <c r="AA82" s="2">
        <v>0.35000000000000003</v>
      </c>
      <c r="AB82" s="1" t="s">
        <v>34</v>
      </c>
      <c r="AC82" s="1" t="s">
        <v>447</v>
      </c>
      <c r="CK82">
        <v>39</v>
      </c>
      <c r="CL82" s="2" t="s">
        <v>155</v>
      </c>
      <c r="CM82" s="2">
        <v>0.32</v>
      </c>
      <c r="CN82" s="1" t="s">
        <v>34</v>
      </c>
      <c r="CO82" s="1" t="s">
        <v>450</v>
      </c>
    </row>
    <row r="83" spans="25:93" x14ac:dyDescent="0.25">
      <c r="Y83">
        <v>41</v>
      </c>
      <c r="Z83" t="s">
        <v>53</v>
      </c>
      <c r="AA83" s="2">
        <v>0.36</v>
      </c>
      <c r="AB83" s="1" t="s">
        <v>34</v>
      </c>
      <c r="AC83" s="1" t="s">
        <v>450</v>
      </c>
      <c r="CK83">
        <v>40</v>
      </c>
      <c r="CL83" s="2" t="s">
        <v>156</v>
      </c>
      <c r="CM83" s="2">
        <v>0.32</v>
      </c>
      <c r="CN83" s="1" t="s">
        <v>34</v>
      </c>
      <c r="CO83" s="1" t="s">
        <v>450</v>
      </c>
    </row>
    <row r="84" spans="25:93" x14ac:dyDescent="0.25">
      <c r="Y84">
        <v>42</v>
      </c>
      <c r="Z84" t="s">
        <v>54</v>
      </c>
      <c r="AA84" s="2">
        <v>0.36</v>
      </c>
      <c r="AB84" s="1" t="s">
        <v>34</v>
      </c>
      <c r="AC84" s="1" t="s">
        <v>450</v>
      </c>
      <c r="CK84">
        <v>41</v>
      </c>
      <c r="CL84" s="2" t="s">
        <v>157</v>
      </c>
      <c r="CM84" s="2">
        <v>0.33</v>
      </c>
      <c r="CN84" s="1" t="s">
        <v>34</v>
      </c>
      <c r="CO84" s="1" t="s">
        <v>450</v>
      </c>
    </row>
    <row r="85" spans="25:93" x14ac:dyDescent="0.25">
      <c r="Y85">
        <v>43</v>
      </c>
      <c r="Z85" t="s">
        <v>55</v>
      </c>
      <c r="AA85" s="2">
        <v>0.36</v>
      </c>
      <c r="AB85" s="1" t="s">
        <v>34</v>
      </c>
      <c r="AC85" s="1" t="s">
        <v>450</v>
      </c>
      <c r="CK85">
        <v>42</v>
      </c>
      <c r="CL85" s="2" t="s">
        <v>351</v>
      </c>
      <c r="CM85" s="2">
        <v>0.33</v>
      </c>
      <c r="CN85" s="1" t="s">
        <v>271</v>
      </c>
      <c r="CO85" s="1" t="s">
        <v>450</v>
      </c>
    </row>
    <row r="86" spans="25:93" x14ac:dyDescent="0.25">
      <c r="Y86">
        <v>44</v>
      </c>
      <c r="Z86" t="s">
        <v>56</v>
      </c>
      <c r="AA86" s="2">
        <v>0.37</v>
      </c>
      <c r="AB86" s="1" t="s">
        <v>34</v>
      </c>
      <c r="AC86" s="1" t="s">
        <v>450</v>
      </c>
      <c r="CK86">
        <v>43</v>
      </c>
      <c r="CL86" s="2" t="s">
        <v>225</v>
      </c>
      <c r="CM86" s="2">
        <v>0.34</v>
      </c>
      <c r="CN86" s="1" t="s">
        <v>34</v>
      </c>
      <c r="CO86" s="1" t="s">
        <v>450</v>
      </c>
    </row>
    <row r="87" spans="25:93" x14ac:dyDescent="0.25">
      <c r="Y87">
        <v>45</v>
      </c>
      <c r="Z87" t="s">
        <v>57</v>
      </c>
      <c r="AA87" s="2">
        <v>0.37</v>
      </c>
      <c r="AB87" s="1" t="s">
        <v>34</v>
      </c>
      <c r="AC87" s="1" t="s">
        <v>450</v>
      </c>
      <c r="CK87">
        <v>44</v>
      </c>
      <c r="CL87" s="2" t="s">
        <v>226</v>
      </c>
      <c r="CM87" s="2">
        <v>0.34</v>
      </c>
      <c r="CN87" s="1" t="s">
        <v>34</v>
      </c>
      <c r="CO87" s="1" t="s">
        <v>450</v>
      </c>
    </row>
    <row r="88" spans="25:93" x14ac:dyDescent="0.25">
      <c r="Y88">
        <v>46</v>
      </c>
      <c r="Z88" t="s">
        <v>58</v>
      </c>
      <c r="AA88" s="2">
        <v>0.37</v>
      </c>
      <c r="AB88" s="1" t="s">
        <v>34</v>
      </c>
      <c r="AC88" s="1" t="s">
        <v>450</v>
      </c>
      <c r="CK88">
        <v>45</v>
      </c>
      <c r="CL88" s="2" t="s">
        <v>227</v>
      </c>
      <c r="CM88" s="2">
        <v>0.34</v>
      </c>
      <c r="CN88" s="1" t="s">
        <v>34</v>
      </c>
      <c r="CO88" s="1" t="s">
        <v>450</v>
      </c>
    </row>
    <row r="89" spans="25:93" x14ac:dyDescent="0.25">
      <c r="Y89">
        <v>47</v>
      </c>
      <c r="Z89" t="s">
        <v>161</v>
      </c>
      <c r="AA89" s="2">
        <v>0.37</v>
      </c>
      <c r="AB89" s="1" t="s">
        <v>34</v>
      </c>
      <c r="AC89" s="1" t="s">
        <v>450</v>
      </c>
      <c r="CK89">
        <v>46</v>
      </c>
      <c r="CL89" s="2" t="s">
        <v>228</v>
      </c>
      <c r="CM89" s="2">
        <v>0.34</v>
      </c>
      <c r="CN89" s="1" t="s">
        <v>34</v>
      </c>
      <c r="CO89" s="1" t="s">
        <v>450</v>
      </c>
    </row>
    <row r="90" spans="25:93" x14ac:dyDescent="0.25">
      <c r="Y90">
        <v>48</v>
      </c>
      <c r="Z90">
        <v>40472.1</v>
      </c>
      <c r="AA90" s="2">
        <v>0.373</v>
      </c>
      <c r="AB90" s="1" t="s">
        <v>34</v>
      </c>
      <c r="AC90" s="1" t="s">
        <v>447</v>
      </c>
      <c r="CK90">
        <v>47</v>
      </c>
      <c r="CL90" s="2" t="s">
        <v>229</v>
      </c>
      <c r="CM90" s="2">
        <v>0.34</v>
      </c>
      <c r="CN90" s="1" t="s">
        <v>34</v>
      </c>
      <c r="CO90" s="1" t="s">
        <v>450</v>
      </c>
    </row>
    <row r="91" spans="25:93" x14ac:dyDescent="0.25">
      <c r="Y91">
        <v>49</v>
      </c>
      <c r="Z91" t="s">
        <v>162</v>
      </c>
      <c r="AA91" s="2">
        <v>0.38</v>
      </c>
      <c r="AB91" s="1" t="s">
        <v>34</v>
      </c>
      <c r="AC91" s="1" t="s">
        <v>450</v>
      </c>
      <c r="CK91">
        <v>48</v>
      </c>
      <c r="CL91" s="2" t="s">
        <v>230</v>
      </c>
      <c r="CM91" s="2">
        <v>0.35</v>
      </c>
      <c r="CN91" s="1" t="s">
        <v>34</v>
      </c>
      <c r="CO91" s="1" t="s">
        <v>450</v>
      </c>
    </row>
    <row r="92" spans="25:93" x14ac:dyDescent="0.25">
      <c r="Y92">
        <v>50</v>
      </c>
      <c r="Z92" t="s">
        <v>163</v>
      </c>
      <c r="AA92" s="2">
        <v>0.38</v>
      </c>
      <c r="AB92" s="1" t="s">
        <v>34</v>
      </c>
      <c r="AC92" s="1" t="s">
        <v>450</v>
      </c>
      <c r="CK92">
        <v>49</v>
      </c>
      <c r="CL92" s="2" t="s">
        <v>231</v>
      </c>
      <c r="CM92" s="2">
        <v>0.35</v>
      </c>
      <c r="CN92" s="1" t="s">
        <v>34</v>
      </c>
      <c r="CO92" s="1" t="s">
        <v>450</v>
      </c>
    </row>
    <row r="93" spans="25:93" x14ac:dyDescent="0.25">
      <c r="Y93">
        <v>51</v>
      </c>
      <c r="Z93" t="s">
        <v>164</v>
      </c>
      <c r="AA93" s="2">
        <v>0.38</v>
      </c>
      <c r="AB93" s="1" t="s">
        <v>34</v>
      </c>
      <c r="AC93" s="1" t="s">
        <v>450</v>
      </c>
      <c r="CK93">
        <v>50</v>
      </c>
      <c r="CL93" s="2" t="s">
        <v>232</v>
      </c>
      <c r="CM93" s="2">
        <v>0.35</v>
      </c>
      <c r="CN93" s="1" t="s">
        <v>34</v>
      </c>
      <c r="CO93" s="1" t="s">
        <v>450</v>
      </c>
    </row>
    <row r="94" spans="25:93" x14ac:dyDescent="0.25">
      <c r="Y94">
        <v>52</v>
      </c>
      <c r="Z94" t="s">
        <v>59</v>
      </c>
      <c r="AA94" s="2">
        <v>0.39</v>
      </c>
      <c r="AB94" s="1" t="s">
        <v>34</v>
      </c>
      <c r="AC94" s="1" t="s">
        <v>450</v>
      </c>
      <c r="CK94">
        <v>51</v>
      </c>
      <c r="CL94" s="2" t="s">
        <v>233</v>
      </c>
      <c r="CM94" s="2">
        <v>0.35</v>
      </c>
      <c r="CN94" s="1" t="s">
        <v>34</v>
      </c>
      <c r="CO94" s="1" t="s">
        <v>450</v>
      </c>
    </row>
    <row r="95" spans="25:93" x14ac:dyDescent="0.25">
      <c r="Y95">
        <v>53</v>
      </c>
      <c r="Z95" t="s">
        <v>60</v>
      </c>
      <c r="AA95" s="2">
        <v>0.39</v>
      </c>
      <c r="AB95" s="1" t="s">
        <v>34</v>
      </c>
      <c r="AC95" s="1" t="s">
        <v>450</v>
      </c>
      <c r="CK95">
        <v>52</v>
      </c>
      <c r="CL95" s="2" t="s">
        <v>234</v>
      </c>
      <c r="CM95" s="2">
        <v>0.36</v>
      </c>
      <c r="CN95" s="1" t="s">
        <v>34</v>
      </c>
      <c r="CO95" s="1" t="s">
        <v>450</v>
      </c>
    </row>
    <row r="96" spans="25:93" x14ac:dyDescent="0.25">
      <c r="Y96">
        <v>54</v>
      </c>
      <c r="Z96" t="s">
        <v>90</v>
      </c>
      <c r="AA96" s="2">
        <v>0.39</v>
      </c>
      <c r="AB96" s="1" t="s">
        <v>34</v>
      </c>
      <c r="AC96" s="1" t="s">
        <v>450</v>
      </c>
      <c r="CK96">
        <v>53</v>
      </c>
      <c r="CL96" s="2" t="s">
        <v>235</v>
      </c>
      <c r="CM96" s="2">
        <v>0.36</v>
      </c>
      <c r="CN96" s="1" t="s">
        <v>34</v>
      </c>
      <c r="CO96" s="1" t="s">
        <v>450</v>
      </c>
    </row>
    <row r="97" spans="25:93" x14ac:dyDescent="0.25">
      <c r="Y97">
        <v>55</v>
      </c>
      <c r="Z97" t="s">
        <v>165</v>
      </c>
      <c r="AA97" s="2">
        <v>0.4</v>
      </c>
      <c r="AB97" s="1" t="s">
        <v>34</v>
      </c>
      <c r="AC97" s="1" t="s">
        <v>450</v>
      </c>
      <c r="CK97">
        <v>54</v>
      </c>
      <c r="CL97" s="2" t="s">
        <v>236</v>
      </c>
      <c r="CM97" s="2">
        <v>0.36</v>
      </c>
      <c r="CN97" s="1" t="s">
        <v>34</v>
      </c>
      <c r="CO97" s="1" t="s">
        <v>450</v>
      </c>
    </row>
    <row r="98" spans="25:93" x14ac:dyDescent="0.25">
      <c r="Y98">
        <v>56</v>
      </c>
      <c r="Z98" t="s">
        <v>61</v>
      </c>
      <c r="AA98" s="2">
        <v>0.41</v>
      </c>
      <c r="AB98" s="1" t="s">
        <v>34</v>
      </c>
      <c r="AC98" s="1" t="s">
        <v>450</v>
      </c>
      <c r="CK98">
        <v>55</v>
      </c>
      <c r="CL98" s="2" t="s">
        <v>237</v>
      </c>
      <c r="CM98" s="2">
        <v>0.36</v>
      </c>
      <c r="CN98" s="1" t="s">
        <v>34</v>
      </c>
      <c r="CO98" s="1" t="s">
        <v>450</v>
      </c>
    </row>
    <row r="99" spans="25:93" x14ac:dyDescent="0.25">
      <c r="Y99">
        <v>57</v>
      </c>
      <c r="Z99" t="s">
        <v>62</v>
      </c>
      <c r="AA99" s="2">
        <v>0.41</v>
      </c>
      <c r="AB99" s="1" t="s">
        <v>34</v>
      </c>
      <c r="AC99" s="1" t="s">
        <v>450</v>
      </c>
      <c r="CK99">
        <v>56</v>
      </c>
      <c r="CL99" s="2">
        <v>40472.400000000001</v>
      </c>
      <c r="CM99" s="2">
        <v>0.36600000000000005</v>
      </c>
      <c r="CN99" s="1" t="s">
        <v>34</v>
      </c>
      <c r="CO99" s="1" t="s">
        <v>447</v>
      </c>
    </row>
    <row r="100" spans="25:93" x14ac:dyDescent="0.25">
      <c r="Y100">
        <v>58</v>
      </c>
      <c r="Z100" t="s">
        <v>63</v>
      </c>
      <c r="AA100" s="2">
        <v>0.41</v>
      </c>
      <c r="AB100" s="1" t="s">
        <v>34</v>
      </c>
      <c r="AC100" s="1" t="s">
        <v>450</v>
      </c>
      <c r="CK100">
        <v>57</v>
      </c>
      <c r="CL100" s="2" t="s">
        <v>159</v>
      </c>
      <c r="CM100" s="2">
        <v>0.37</v>
      </c>
      <c r="CN100" s="1" t="s">
        <v>34</v>
      </c>
      <c r="CO100" s="1" t="s">
        <v>450</v>
      </c>
    </row>
    <row r="101" spans="25:93" x14ac:dyDescent="0.25">
      <c r="Y101">
        <v>59</v>
      </c>
      <c r="Z101">
        <v>40701.300000000003</v>
      </c>
      <c r="AA101" s="2">
        <v>0.42299999999999999</v>
      </c>
      <c r="AB101" s="1" t="s">
        <v>34</v>
      </c>
      <c r="AC101" s="1" t="s">
        <v>447</v>
      </c>
      <c r="CK101">
        <v>58</v>
      </c>
      <c r="CL101" s="2" t="s">
        <v>160</v>
      </c>
      <c r="CM101" s="2">
        <v>0.37</v>
      </c>
      <c r="CN101" s="1" t="s">
        <v>34</v>
      </c>
      <c r="CO101" s="1" t="s">
        <v>450</v>
      </c>
    </row>
    <row r="102" spans="25:93" x14ac:dyDescent="0.25">
      <c r="Y102">
        <v>60</v>
      </c>
      <c r="Z102" t="s">
        <v>65</v>
      </c>
      <c r="AA102" s="2">
        <v>0.43</v>
      </c>
      <c r="AB102" s="1" t="s">
        <v>34</v>
      </c>
      <c r="AC102" s="1" t="s">
        <v>450</v>
      </c>
      <c r="CK102">
        <v>59</v>
      </c>
      <c r="CL102" s="2" t="s">
        <v>238</v>
      </c>
      <c r="CM102" s="2">
        <v>0.37</v>
      </c>
      <c r="CN102" s="1" t="s">
        <v>34</v>
      </c>
      <c r="CO102" s="1" t="s">
        <v>450</v>
      </c>
    </row>
    <row r="103" spans="25:93" x14ac:dyDescent="0.25">
      <c r="Y103">
        <v>61</v>
      </c>
      <c r="Z103" t="s">
        <v>66</v>
      </c>
      <c r="AA103" s="2">
        <v>0.43</v>
      </c>
      <c r="AB103" s="1" t="s">
        <v>34</v>
      </c>
      <c r="AC103" s="1" t="s">
        <v>450</v>
      </c>
      <c r="CK103">
        <v>60</v>
      </c>
      <c r="CL103" s="2" t="s">
        <v>239</v>
      </c>
      <c r="CM103" s="2">
        <v>0.37</v>
      </c>
      <c r="CN103" s="1" t="s">
        <v>34</v>
      </c>
      <c r="CO103" s="1" t="s">
        <v>450</v>
      </c>
    </row>
    <row r="104" spans="25:93" x14ac:dyDescent="0.25">
      <c r="Y104">
        <v>62</v>
      </c>
      <c r="Z104" t="s">
        <v>67</v>
      </c>
      <c r="AA104" s="2">
        <v>0.43</v>
      </c>
      <c r="AB104" s="1" t="s">
        <v>34</v>
      </c>
      <c r="AC104" s="1" t="s">
        <v>450</v>
      </c>
      <c r="CK104">
        <v>61</v>
      </c>
      <c r="CL104" s="2" t="s">
        <v>240</v>
      </c>
      <c r="CM104" s="2">
        <v>0.37</v>
      </c>
      <c r="CN104" s="1" t="s">
        <v>34</v>
      </c>
      <c r="CO104" s="1" t="s">
        <v>450</v>
      </c>
    </row>
    <row r="105" spans="25:93" x14ac:dyDescent="0.25">
      <c r="Y105">
        <v>63</v>
      </c>
      <c r="Z105" t="s">
        <v>68</v>
      </c>
      <c r="AA105" s="2">
        <v>0.43</v>
      </c>
      <c r="AB105" s="1" t="s">
        <v>34</v>
      </c>
      <c r="AC105" s="1" t="s">
        <v>450</v>
      </c>
      <c r="CK105">
        <v>62</v>
      </c>
      <c r="CL105" s="2" t="s">
        <v>241</v>
      </c>
      <c r="CM105" s="2">
        <v>0.38</v>
      </c>
      <c r="CN105" s="1" t="s">
        <v>34</v>
      </c>
      <c r="CO105" s="1" t="s">
        <v>450</v>
      </c>
    </row>
    <row r="106" spans="25:93" x14ac:dyDescent="0.25">
      <c r="Y106">
        <v>64</v>
      </c>
      <c r="Z106" t="s">
        <v>70</v>
      </c>
      <c r="AA106" s="2">
        <v>0.44</v>
      </c>
      <c r="AB106" s="1" t="s">
        <v>34</v>
      </c>
      <c r="AC106" s="1" t="s">
        <v>450</v>
      </c>
      <c r="CK106">
        <v>63</v>
      </c>
      <c r="CL106" s="2" t="s">
        <v>242</v>
      </c>
      <c r="CM106" s="2">
        <v>0.39</v>
      </c>
      <c r="CN106" s="1" t="s">
        <v>34</v>
      </c>
      <c r="CO106" s="1" t="s">
        <v>450</v>
      </c>
    </row>
    <row r="107" spans="25:93" x14ac:dyDescent="0.25">
      <c r="Y107">
        <v>65</v>
      </c>
      <c r="Z107" t="s">
        <v>71</v>
      </c>
      <c r="AA107" s="2">
        <v>0.46</v>
      </c>
      <c r="AB107" s="1" t="s">
        <v>34</v>
      </c>
      <c r="AC107" s="1" t="s">
        <v>450</v>
      </c>
      <c r="CK107">
        <v>64</v>
      </c>
      <c r="CL107" s="2" t="s">
        <v>243</v>
      </c>
      <c r="CM107" s="2">
        <v>0.39</v>
      </c>
      <c r="CN107" s="1" t="s">
        <v>34</v>
      </c>
      <c r="CO107" s="1" t="s">
        <v>450</v>
      </c>
    </row>
    <row r="108" spans="25:93" x14ac:dyDescent="0.25">
      <c r="Y108">
        <v>66</v>
      </c>
      <c r="Z108" t="s">
        <v>72</v>
      </c>
      <c r="AA108" s="2">
        <v>0.47</v>
      </c>
      <c r="AB108" s="1" t="s">
        <v>34</v>
      </c>
      <c r="AC108" s="1" t="s">
        <v>450</v>
      </c>
      <c r="CK108">
        <v>65</v>
      </c>
      <c r="CL108" s="2">
        <v>40472.370000000003</v>
      </c>
      <c r="CM108" s="2">
        <v>0.39700000000000002</v>
      </c>
      <c r="CN108" s="1" t="s">
        <v>34</v>
      </c>
      <c r="CO108" s="1" t="s">
        <v>447</v>
      </c>
    </row>
    <row r="109" spans="25:93" x14ac:dyDescent="0.25">
      <c r="Y109">
        <v>67</v>
      </c>
      <c r="Z109" t="s">
        <v>73</v>
      </c>
      <c r="AA109" s="2">
        <v>0.5</v>
      </c>
      <c r="AB109" s="1" t="s">
        <v>34</v>
      </c>
      <c r="AC109" s="1" t="s">
        <v>450</v>
      </c>
    </row>
  </sheetData>
  <sortState xmlns:xlrd2="http://schemas.microsoft.com/office/spreadsheetml/2017/richdata2" ref="CU2:CU20">
    <sortCondition ref="CU2:CU20"/>
  </sortState>
  <conditionalFormatting sqref="E13:G13">
    <cfRule type="cellIs" dxfId="17" priority="19" operator="lessThan">
      <formula>$AQ$13</formula>
    </cfRule>
  </conditionalFormatting>
  <conditionalFormatting sqref="F12:G22">
    <cfRule type="cellIs" dxfId="16" priority="18" operator="greaterThan">
      <formula>$AQ$12</formula>
    </cfRule>
  </conditionalFormatting>
  <conditionalFormatting sqref="U13:W13">
    <cfRule type="cellIs" dxfId="15" priority="17" operator="lessThan">
      <formula>$AQ$13</formula>
    </cfRule>
  </conditionalFormatting>
  <conditionalFormatting sqref="V12:W22">
    <cfRule type="cellIs" dxfId="14" priority="16" operator="greaterThan">
      <formula>$AQ$12</formula>
    </cfRule>
  </conditionalFormatting>
  <conditionalFormatting sqref="AK13:AM13">
    <cfRule type="cellIs" dxfId="13" priority="15" operator="lessThan">
      <formula>$AQ$13</formula>
    </cfRule>
  </conditionalFormatting>
  <conditionalFormatting sqref="AL12:AM22">
    <cfRule type="cellIs" dxfId="12" priority="14" operator="greaterThan">
      <formula>$AQ$12</formula>
    </cfRule>
  </conditionalFormatting>
  <conditionalFormatting sqref="BA13:BC13">
    <cfRule type="cellIs" dxfId="11" priority="11" operator="lessThan">
      <formula>$AQ$13</formula>
    </cfRule>
  </conditionalFormatting>
  <conditionalFormatting sqref="BB21:BC22">
    <cfRule type="cellIs" dxfId="10" priority="12" operator="greaterThan">
      <formula>$AQ$12</formula>
    </cfRule>
  </conditionalFormatting>
  <conditionalFormatting sqref="BB12:BC20">
    <cfRule type="cellIs" dxfId="9" priority="10" operator="greaterThan">
      <formula>$AQ$12</formula>
    </cfRule>
  </conditionalFormatting>
  <conditionalFormatting sqref="BQ13:BS13">
    <cfRule type="cellIs" dxfId="8" priority="8" operator="lessThan">
      <formula>$AQ$13</formula>
    </cfRule>
  </conditionalFormatting>
  <conditionalFormatting sqref="BR21:BS22">
    <cfRule type="cellIs" dxfId="7" priority="9" operator="greaterThan">
      <formula>$AQ$12</formula>
    </cfRule>
  </conditionalFormatting>
  <conditionalFormatting sqref="BR12:BS20">
    <cfRule type="cellIs" dxfId="6" priority="7" operator="greaterThan">
      <formula>$AQ$12</formula>
    </cfRule>
  </conditionalFormatting>
  <conditionalFormatting sqref="CG13:CI13">
    <cfRule type="cellIs" dxfId="5" priority="5" operator="lessThan">
      <formula>$AQ$13</formula>
    </cfRule>
  </conditionalFormatting>
  <conditionalFormatting sqref="CH21:CI22">
    <cfRule type="cellIs" dxfId="4" priority="6" operator="greaterThan">
      <formula>$AQ$12</formula>
    </cfRule>
  </conditionalFormatting>
  <conditionalFormatting sqref="CH12:CI20">
    <cfRule type="cellIs" dxfId="3" priority="4" operator="greaterThan">
      <formula>$AQ$12</formula>
    </cfRule>
  </conditionalFormatting>
  <conditionalFormatting sqref="CW13:CY13">
    <cfRule type="cellIs" dxfId="2" priority="2" operator="lessThan">
      <formula>$AQ$13</formula>
    </cfRule>
  </conditionalFormatting>
  <conditionalFormatting sqref="CX21:CY22">
    <cfRule type="cellIs" dxfId="1" priority="3" operator="greaterThan">
      <formula>$AQ$12</formula>
    </cfRule>
  </conditionalFormatting>
  <conditionalFormatting sqref="CX12:CY20">
    <cfRule type="cellIs" dxfId="0" priority="1" operator="greaterThan">
      <formula>$AQ$12</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C242-4993-47BF-8BAC-D6FAEC2FDE68}">
  <dimension ref="A1:BC102"/>
  <sheetViews>
    <sheetView topLeftCell="AD1" workbookViewId="0"/>
  </sheetViews>
  <sheetFormatPr defaultRowHeight="15" x14ac:dyDescent="0.25"/>
  <cols>
    <col min="2" max="3" width="9.7109375" bestFit="1" customWidth="1"/>
    <col min="7" max="7" width="12.85546875" style="13" customWidth="1"/>
    <col min="10" max="11" width="9.7109375" bestFit="1" customWidth="1"/>
    <col min="15" max="15" width="12.85546875" style="13" customWidth="1"/>
    <col min="18" max="19" width="9.7109375" bestFit="1" customWidth="1"/>
    <col min="23" max="23" width="12.85546875" style="13" customWidth="1"/>
    <col min="26" max="27" width="9.7109375" bestFit="1" customWidth="1"/>
    <col min="31" max="31" width="12.85546875" style="13" customWidth="1"/>
    <col min="34" max="35" width="9.7109375" bestFit="1" customWidth="1"/>
    <col min="39" max="39" width="12.85546875" style="13" customWidth="1"/>
    <col min="42" max="43" width="9.7109375" bestFit="1" customWidth="1"/>
    <col min="47" max="47" width="12.85546875" style="13" customWidth="1"/>
    <col min="50" max="51" width="9.7109375" bestFit="1" customWidth="1"/>
    <col min="55" max="55" width="12.85546875" style="13" customWidth="1"/>
  </cols>
  <sheetData>
    <row r="1" spans="1:55" ht="15.75" thickBot="1" x14ac:dyDescent="0.3">
      <c r="A1" t="s">
        <v>364</v>
      </c>
      <c r="B1" s="4" t="s">
        <v>365</v>
      </c>
      <c r="C1" t="s">
        <v>366</v>
      </c>
      <c r="D1" s="17" t="s">
        <v>414</v>
      </c>
      <c r="E1" s="17"/>
      <c r="F1" s="17"/>
      <c r="I1" t="s">
        <v>364</v>
      </c>
      <c r="J1" s="4" t="s">
        <v>365</v>
      </c>
      <c r="K1" t="s">
        <v>64</v>
      </c>
      <c r="L1" s="17" t="s">
        <v>414</v>
      </c>
      <c r="M1" s="17"/>
      <c r="N1" s="17"/>
      <c r="Q1" t="s">
        <v>364</v>
      </c>
      <c r="R1" s="4" t="s">
        <v>365</v>
      </c>
      <c r="S1" t="s">
        <v>413</v>
      </c>
      <c r="T1" s="17" t="s">
        <v>414</v>
      </c>
      <c r="U1" s="17"/>
      <c r="V1" s="17"/>
      <c r="Y1" t="s">
        <v>364</v>
      </c>
      <c r="Z1" s="4" t="s">
        <v>365</v>
      </c>
      <c r="AA1" t="s">
        <v>10</v>
      </c>
      <c r="AB1" s="17" t="s">
        <v>414</v>
      </c>
      <c r="AC1" s="17"/>
      <c r="AD1" s="17"/>
      <c r="AG1" t="s">
        <v>364</v>
      </c>
      <c r="AH1" s="4" t="s">
        <v>365</v>
      </c>
      <c r="AI1" t="s">
        <v>11</v>
      </c>
      <c r="AJ1" s="17" t="s">
        <v>414</v>
      </c>
      <c r="AK1" s="17"/>
      <c r="AL1" s="17"/>
      <c r="AO1" t="s">
        <v>364</v>
      </c>
      <c r="AP1" s="4" t="s">
        <v>365</v>
      </c>
      <c r="AQ1" t="s">
        <v>206</v>
      </c>
      <c r="AR1" s="17" t="s">
        <v>414</v>
      </c>
      <c r="AS1" s="17"/>
      <c r="AT1" s="17"/>
      <c r="AW1" t="s">
        <v>364</v>
      </c>
      <c r="AX1" s="4" t="s">
        <v>365</v>
      </c>
      <c r="AY1" t="s">
        <v>69</v>
      </c>
      <c r="AZ1" s="17" t="s">
        <v>414</v>
      </c>
      <c r="BA1" s="17"/>
      <c r="BB1" s="17"/>
    </row>
    <row r="2" spans="1:55" x14ac:dyDescent="0.25">
      <c r="A2">
        <v>1</v>
      </c>
      <c r="B2">
        <v>0.125</v>
      </c>
      <c r="C2" s="3">
        <v>0.01</v>
      </c>
      <c r="D2" s="18" t="s">
        <v>368</v>
      </c>
      <c r="E2" s="18" t="s">
        <v>415</v>
      </c>
      <c r="F2" s="19" t="s">
        <v>416</v>
      </c>
      <c r="G2" s="21" t="s">
        <v>417</v>
      </c>
      <c r="I2">
        <v>1</v>
      </c>
      <c r="J2">
        <v>2.2727272727272728E-2</v>
      </c>
      <c r="K2" s="3">
        <v>0.06</v>
      </c>
      <c r="L2" s="18" t="s">
        <v>368</v>
      </c>
      <c r="M2" s="18" t="s">
        <v>415</v>
      </c>
      <c r="N2" s="19" t="s">
        <v>416</v>
      </c>
      <c r="O2" s="21" t="s">
        <v>417</v>
      </c>
      <c r="Q2">
        <v>1</v>
      </c>
      <c r="R2">
        <v>1.4705882352941176E-2</v>
      </c>
      <c r="S2" s="3">
        <v>0.11</v>
      </c>
      <c r="T2" s="18" t="s">
        <v>368</v>
      </c>
      <c r="U2" s="18" t="s">
        <v>415</v>
      </c>
      <c r="V2" s="19" t="s">
        <v>416</v>
      </c>
      <c r="W2" s="21" t="s">
        <v>417</v>
      </c>
      <c r="Y2">
        <v>1</v>
      </c>
      <c r="Z2">
        <v>3.3333333333333333E-2</v>
      </c>
      <c r="AA2" s="3">
        <v>6.0000000000000001E-3</v>
      </c>
      <c r="AB2" s="18" t="s">
        <v>368</v>
      </c>
      <c r="AC2" s="18" t="s">
        <v>415</v>
      </c>
      <c r="AD2" s="19" t="s">
        <v>416</v>
      </c>
      <c r="AE2" s="21" t="s">
        <v>417</v>
      </c>
      <c r="AG2">
        <v>1</v>
      </c>
      <c r="AH2">
        <v>3.125E-2</v>
      </c>
      <c r="AI2" s="3">
        <v>0.41</v>
      </c>
      <c r="AJ2" s="18" t="s">
        <v>368</v>
      </c>
      <c r="AK2" s="18" t="s">
        <v>415</v>
      </c>
      <c r="AL2" s="19" t="s">
        <v>416</v>
      </c>
      <c r="AM2" s="21" t="s">
        <v>417</v>
      </c>
      <c r="AO2">
        <v>1</v>
      </c>
      <c r="AP2">
        <v>1.5151515151515152E-2</v>
      </c>
      <c r="AQ2" s="3">
        <v>0.09</v>
      </c>
      <c r="AR2" s="18" t="s">
        <v>368</v>
      </c>
      <c r="AS2" s="18" t="s">
        <v>415</v>
      </c>
      <c r="AT2" s="19" t="s">
        <v>416</v>
      </c>
      <c r="AU2" s="21" t="s">
        <v>417</v>
      </c>
      <c r="AW2">
        <v>1</v>
      </c>
      <c r="AX2">
        <v>5.5555555555555552E-2</v>
      </c>
      <c r="AY2" s="3">
        <v>0.17199999999999999</v>
      </c>
      <c r="AZ2" s="18" t="s">
        <v>368</v>
      </c>
      <c r="BA2" s="18" t="s">
        <v>415</v>
      </c>
      <c r="BB2" s="19" t="s">
        <v>416</v>
      </c>
      <c r="BC2" s="21" t="s">
        <v>417</v>
      </c>
    </row>
    <row r="3" spans="1:55" x14ac:dyDescent="0.25">
      <c r="A3">
        <v>2</v>
      </c>
      <c r="B3">
        <v>0.25</v>
      </c>
      <c r="C3" s="3">
        <v>0.01</v>
      </c>
      <c r="D3" s="20">
        <f>AVERAGE(C2:C300)</f>
        <v>1.7571428571428571E-2</v>
      </c>
      <c r="E3" s="20">
        <f>STDEV(C2:C300)</f>
        <v>1.0438025721005917E-2</v>
      </c>
      <c r="F3">
        <f t="shared" ref="F3:F66" si="0">_xlfn.NORM.DIST(G3,D$3,E$3,TRUE)</f>
        <v>4.6148322021404294E-2</v>
      </c>
      <c r="G3" s="13">
        <v>0</v>
      </c>
      <c r="I3">
        <v>2</v>
      </c>
      <c r="J3">
        <v>4.5454545454545456E-2</v>
      </c>
      <c r="K3" s="3">
        <v>7.0000000000000007E-2</v>
      </c>
      <c r="L3" s="20">
        <f>AVERAGE(K2:K300)</f>
        <v>0.1906279069767442</v>
      </c>
      <c r="M3" s="20">
        <f>STDEV(K2:K300)</f>
        <v>6.9081395488639383E-2</v>
      </c>
      <c r="N3">
        <f t="shared" ref="N3:N10" si="1">_xlfn.NORM.DIST(O3,L$3,M$3,TRUE)</f>
        <v>4.4651448884981812E-3</v>
      </c>
      <c r="O3" s="13">
        <v>0.01</v>
      </c>
      <c r="Q3">
        <v>2</v>
      </c>
      <c r="R3">
        <v>2.9411764705882353E-2</v>
      </c>
      <c r="S3" s="3">
        <v>0.13</v>
      </c>
      <c r="T3" s="20">
        <f>AVERAGE(S2:S300)</f>
        <v>0.32701538461538449</v>
      </c>
      <c r="U3" s="20">
        <f>STDEV(S2:S300)</f>
        <v>8.2234134546521814E-2</v>
      </c>
      <c r="V3">
        <f t="shared" ref="V3:V66" si="2">_xlfn.NORM.DIST(W3,T$3,U$3,TRUE)</f>
        <v>5.7856773277738238E-5</v>
      </c>
      <c r="W3" s="13">
        <v>0.01</v>
      </c>
      <c r="Y3">
        <v>2</v>
      </c>
      <c r="Z3">
        <v>6.6666666666666666E-2</v>
      </c>
      <c r="AA3" s="3">
        <v>0.02</v>
      </c>
      <c r="AB3" s="20">
        <f>AVERAGE(AA2:AA300)</f>
        <v>8.2896551724137943E-2</v>
      </c>
      <c r="AC3" s="20">
        <f>STDEV(AA2:AA300)</f>
        <v>5.5430358383667964E-2</v>
      </c>
      <c r="AD3">
        <f t="shared" ref="AD3:AD66" si="3">_xlfn.NORM.DIST(AE3,AB$3,AC$3,TRUE)</f>
        <v>9.4237883341129883E-2</v>
      </c>
      <c r="AE3" s="13">
        <v>0.01</v>
      </c>
      <c r="AG3">
        <v>2</v>
      </c>
      <c r="AH3">
        <v>6.25E-2</v>
      </c>
      <c r="AI3" s="3">
        <v>0.43</v>
      </c>
      <c r="AJ3" s="20">
        <f>AVERAGE(AI2:AI300)</f>
        <v>0.56464516129032283</v>
      </c>
      <c r="AK3" s="20">
        <f>STDEV(AI2:AI300)</f>
        <v>6.7961041971162761E-2</v>
      </c>
      <c r="AL3">
        <f t="shared" ref="AL3:AL66" si="4">_xlfn.NORM.DIST(AM3,AJ$3,AK$3,TRUE)</f>
        <v>1.6582577192551761E-16</v>
      </c>
      <c r="AM3" s="13">
        <v>0.01</v>
      </c>
      <c r="AO3">
        <v>2</v>
      </c>
      <c r="AP3">
        <v>3.0303030303030304E-2</v>
      </c>
      <c r="AQ3" s="3">
        <v>0.12</v>
      </c>
      <c r="AR3" s="20">
        <f>AVERAGE(AQ2:AQ300)</f>
        <v>0.28650769230769224</v>
      </c>
      <c r="AS3" s="20">
        <f>STDEV(AQ2:AQ300)</f>
        <v>7.9778232282709249E-2</v>
      </c>
      <c r="AT3">
        <f t="shared" ref="AT3:AT66" si="5">_xlfn.NORM.DIST(AU3,AR$3,AS$3,TRUE)</f>
        <v>2.6417672260599487E-4</v>
      </c>
      <c r="AU3" s="13">
        <v>0.01</v>
      </c>
      <c r="AW3">
        <v>2</v>
      </c>
      <c r="AX3">
        <v>0.1111111111111111</v>
      </c>
      <c r="AY3" s="3">
        <v>0.182</v>
      </c>
      <c r="AZ3" s="20">
        <f>AVERAGE(AY2:AY300)</f>
        <v>0.23852941176470588</v>
      </c>
      <c r="BA3" s="20">
        <f>STDEV(AY2:AY300)</f>
        <v>4.7232295157893241E-2</v>
      </c>
      <c r="BB3">
        <f t="shared" ref="BB3:BB66" si="6">_xlfn.NORM.DIST(BC3,AZ$3,BA$3,TRUE)</f>
        <v>6.5439557077382607E-7</v>
      </c>
      <c r="BC3" s="13">
        <v>0.01</v>
      </c>
    </row>
    <row r="4" spans="1:55" x14ac:dyDescent="0.25">
      <c r="A4">
        <v>3</v>
      </c>
      <c r="B4">
        <v>0.375</v>
      </c>
      <c r="C4" s="3">
        <v>0.01</v>
      </c>
      <c r="F4">
        <f t="shared" si="0"/>
        <v>0.23411259925130662</v>
      </c>
      <c r="G4" s="13">
        <f>G3+0.01</f>
        <v>0.01</v>
      </c>
      <c r="I4">
        <v>3</v>
      </c>
      <c r="J4">
        <v>6.8181818181818177E-2</v>
      </c>
      <c r="K4" s="3">
        <v>9.0999999999999998E-2</v>
      </c>
      <c r="N4">
        <f t="shared" si="1"/>
        <v>6.7565110132845321E-3</v>
      </c>
      <c r="O4" s="13">
        <f>O3+0.01</f>
        <v>0.02</v>
      </c>
      <c r="Q4">
        <v>3</v>
      </c>
      <c r="R4">
        <v>4.4117647058823532E-2</v>
      </c>
      <c r="S4" s="3">
        <v>0.17</v>
      </c>
      <c r="V4">
        <f t="shared" si="2"/>
        <v>9.4444855375016239E-5</v>
      </c>
      <c r="W4" s="13">
        <f>W3+0.01</f>
        <v>0.02</v>
      </c>
      <c r="Y4">
        <v>3</v>
      </c>
      <c r="Z4">
        <v>0.1</v>
      </c>
      <c r="AA4" s="3">
        <v>0.02</v>
      </c>
      <c r="AD4">
        <f t="shared" si="3"/>
        <v>0.12825156189815931</v>
      </c>
      <c r="AE4" s="13">
        <f>AE3+0.01</f>
        <v>0.02</v>
      </c>
      <c r="AG4">
        <v>3</v>
      </c>
      <c r="AH4">
        <v>9.375E-2</v>
      </c>
      <c r="AI4" s="3">
        <v>0.44200000000000006</v>
      </c>
      <c r="AL4">
        <f t="shared" si="4"/>
        <v>5.5482671549671395E-16</v>
      </c>
      <c r="AM4" s="13">
        <f>AM3+0.01</f>
        <v>0.02</v>
      </c>
      <c r="AO4">
        <v>3</v>
      </c>
      <c r="AP4">
        <v>4.5454545454545456E-2</v>
      </c>
      <c r="AQ4" s="3">
        <v>0.13</v>
      </c>
      <c r="AT4">
        <f t="shared" si="5"/>
        <v>4.1797785352632025E-4</v>
      </c>
      <c r="AU4" s="13">
        <f>AU3+0.01</f>
        <v>0.02</v>
      </c>
      <c r="AW4">
        <v>3</v>
      </c>
      <c r="AX4">
        <v>0.16666666666666666</v>
      </c>
      <c r="AY4" s="3">
        <v>0.184</v>
      </c>
      <c r="BB4">
        <f t="shared" si="6"/>
        <v>1.8577375086215842E-6</v>
      </c>
      <c r="BC4" s="13">
        <f>BC3+0.01</f>
        <v>0.02</v>
      </c>
    </row>
    <row r="5" spans="1:55" x14ac:dyDescent="0.25">
      <c r="A5">
        <v>4</v>
      </c>
      <c r="B5">
        <v>0.5</v>
      </c>
      <c r="C5" s="3">
        <v>1.1000000000000001E-2</v>
      </c>
      <c r="D5" t="s">
        <v>418</v>
      </c>
      <c r="E5" t="s">
        <v>419</v>
      </c>
      <c r="F5">
        <f t="shared" si="0"/>
        <v>0.59198952940434235</v>
      </c>
      <c r="G5" s="13">
        <f t="shared" ref="G5:G68" si="7">G4+0.01</f>
        <v>0.02</v>
      </c>
      <c r="I5">
        <v>4</v>
      </c>
      <c r="J5">
        <v>9.0909090909090912E-2</v>
      </c>
      <c r="K5" s="3">
        <v>9.8000000000000004E-2</v>
      </c>
      <c r="L5" t="s">
        <v>418</v>
      </c>
      <c r="M5" t="s">
        <v>419</v>
      </c>
      <c r="N5">
        <f t="shared" si="1"/>
        <v>1.0030693680517245E-2</v>
      </c>
      <c r="O5" s="13">
        <f t="shared" ref="O5:O68" si="8">O4+0.01</f>
        <v>0.03</v>
      </c>
      <c r="Q5">
        <v>4</v>
      </c>
      <c r="R5">
        <v>5.8823529411764705E-2</v>
      </c>
      <c r="S5" s="3">
        <v>0.19</v>
      </c>
      <c r="T5" t="s">
        <v>418</v>
      </c>
      <c r="U5" t="s">
        <v>419</v>
      </c>
      <c r="V5">
        <f t="shared" si="2"/>
        <v>1.5202428163548984E-4</v>
      </c>
      <c r="W5" s="13">
        <f t="shared" ref="W5:W68" si="9">W4+0.01</f>
        <v>0.03</v>
      </c>
      <c r="Y5">
        <v>4</v>
      </c>
      <c r="Z5">
        <v>0.13333333333333333</v>
      </c>
      <c r="AA5" s="3">
        <v>0.02</v>
      </c>
      <c r="AB5" t="s">
        <v>418</v>
      </c>
      <c r="AC5" t="s">
        <v>419</v>
      </c>
      <c r="AD5">
        <f t="shared" si="3"/>
        <v>0.16996882214519041</v>
      </c>
      <c r="AE5" s="13">
        <f t="shared" ref="AE5:AE68" si="10">AE4+0.01</f>
        <v>0.03</v>
      </c>
      <c r="AG5">
        <v>4</v>
      </c>
      <c r="AH5">
        <v>0.125</v>
      </c>
      <c r="AI5" s="3">
        <v>0.47899999999999998</v>
      </c>
      <c r="AJ5" t="s">
        <v>418</v>
      </c>
      <c r="AK5" t="s">
        <v>419</v>
      </c>
      <c r="AL5">
        <f t="shared" si="4"/>
        <v>1.8171636008599868E-15</v>
      </c>
      <c r="AM5" s="13">
        <f t="shared" ref="AM5:AM68" si="11">AM4+0.01</f>
        <v>0.03</v>
      </c>
      <c r="AO5">
        <v>4</v>
      </c>
      <c r="AP5">
        <v>6.0606060606060608E-2</v>
      </c>
      <c r="AQ5" s="3">
        <v>0.14000000000000001</v>
      </c>
      <c r="AR5" t="s">
        <v>418</v>
      </c>
      <c r="AS5" t="s">
        <v>419</v>
      </c>
      <c r="AT5">
        <f t="shared" si="5"/>
        <v>6.5163401366342315E-4</v>
      </c>
      <c r="AU5" s="13">
        <f t="shared" ref="AU5:AU68" si="12">AU4+0.01</f>
        <v>0.03</v>
      </c>
      <c r="AW5">
        <v>4</v>
      </c>
      <c r="AX5">
        <v>0.22222222222222221</v>
      </c>
      <c r="AY5" s="3">
        <v>0.20800000000000002</v>
      </c>
      <c r="AZ5" t="s">
        <v>418</v>
      </c>
      <c r="BA5" t="s">
        <v>419</v>
      </c>
      <c r="BB5">
        <f t="shared" si="6"/>
        <v>5.0510785449663612E-6</v>
      </c>
      <c r="BC5" s="13">
        <f t="shared" ref="BC5:BC68" si="13">BC4+0.01</f>
        <v>0.03</v>
      </c>
    </row>
    <row r="6" spans="1:55" x14ac:dyDescent="0.25">
      <c r="A6">
        <v>5</v>
      </c>
      <c r="B6">
        <v>0.625</v>
      </c>
      <c r="C6" s="3">
        <v>0.02</v>
      </c>
      <c r="D6">
        <f>MIN(C2:C300)</f>
        <v>0.01</v>
      </c>
      <c r="E6">
        <f>MAX(C2:C300)</f>
        <v>3.7000000000000005E-2</v>
      </c>
      <c r="F6">
        <f t="shared" si="0"/>
        <v>0.88311457820922534</v>
      </c>
      <c r="G6" s="13">
        <f t="shared" si="7"/>
        <v>0.03</v>
      </c>
      <c r="I6">
        <v>5</v>
      </c>
      <c r="J6">
        <v>0.11363636363636363</v>
      </c>
      <c r="K6" s="3">
        <v>9.8000000000000004E-2</v>
      </c>
      <c r="L6">
        <f>MIN(K2:K300)</f>
        <v>0.06</v>
      </c>
      <c r="M6">
        <f>MAX(K2:K300)</f>
        <v>0.3</v>
      </c>
      <c r="N6">
        <f t="shared" si="1"/>
        <v>1.4612393932307002E-2</v>
      </c>
      <c r="O6" s="13">
        <f t="shared" si="8"/>
        <v>0.04</v>
      </c>
      <c r="Q6">
        <v>5</v>
      </c>
      <c r="R6">
        <v>7.3529411764705885E-2</v>
      </c>
      <c r="S6" s="3">
        <v>0.21</v>
      </c>
      <c r="T6">
        <f>MIN(S2:S300)</f>
        <v>0.11</v>
      </c>
      <c r="U6">
        <f>MAX(S2:S300)</f>
        <v>0.5</v>
      </c>
      <c r="V6">
        <f t="shared" si="2"/>
        <v>2.4130973514988876E-4</v>
      </c>
      <c r="W6" s="13">
        <f t="shared" si="9"/>
        <v>0.04</v>
      </c>
      <c r="Y6">
        <v>5</v>
      </c>
      <c r="Z6">
        <v>0.16666666666666666</v>
      </c>
      <c r="AA6" s="3">
        <v>3.6000000000000004E-2</v>
      </c>
      <c r="AB6">
        <f>MIN(AA2:AA300)</f>
        <v>6.0000000000000001E-3</v>
      </c>
      <c r="AC6">
        <f>MAX(AA2:AA300)</f>
        <v>0.25</v>
      </c>
      <c r="AD6">
        <f t="shared" si="3"/>
        <v>0.21950031354220642</v>
      </c>
      <c r="AE6" s="13">
        <f t="shared" si="10"/>
        <v>0.04</v>
      </c>
      <c r="AG6">
        <v>5</v>
      </c>
      <c r="AH6">
        <v>0.15625</v>
      </c>
      <c r="AI6" s="3">
        <v>0.5</v>
      </c>
      <c r="AJ6">
        <f>MIN(AI2:AI300)</f>
        <v>0.41</v>
      </c>
      <c r="AK6">
        <f>MAX(AI2:AI300)</f>
        <v>0.69</v>
      </c>
      <c r="AL6">
        <f t="shared" si="4"/>
        <v>5.8259488758807696E-15</v>
      </c>
      <c r="AM6" s="13">
        <f t="shared" si="11"/>
        <v>0.04</v>
      </c>
      <c r="AO6">
        <v>5</v>
      </c>
      <c r="AP6">
        <v>7.575757575757576E-2</v>
      </c>
      <c r="AQ6" s="3">
        <v>0.14000000000000001</v>
      </c>
      <c r="AR6">
        <f>MIN(AQ2:AQ300)</f>
        <v>0.09</v>
      </c>
      <c r="AS6">
        <f>MAX(AQ2:AQ300)</f>
        <v>0.39700000000000002</v>
      </c>
      <c r="AT6">
        <f t="shared" si="5"/>
        <v>1.0010800881943597E-3</v>
      </c>
      <c r="AU6" s="13">
        <f t="shared" si="12"/>
        <v>0.04</v>
      </c>
      <c r="AW6">
        <v>5</v>
      </c>
      <c r="AX6">
        <v>0.27777777777777779</v>
      </c>
      <c r="AY6" s="3">
        <v>0.20899999999999999</v>
      </c>
      <c r="AZ6">
        <f>MIN(AY2:AY300)</f>
        <v>0.17199999999999999</v>
      </c>
      <c r="BA6">
        <f>MAX(AY2:AY300)</f>
        <v>0.33299999999999996</v>
      </c>
      <c r="BB6">
        <f t="shared" si="6"/>
        <v>1.3155157029649926E-5</v>
      </c>
      <c r="BC6" s="13">
        <f t="shared" si="13"/>
        <v>0.04</v>
      </c>
    </row>
    <row r="7" spans="1:55" x14ac:dyDescent="0.25">
      <c r="A7">
        <v>6</v>
      </c>
      <c r="B7">
        <v>0.75</v>
      </c>
      <c r="C7" s="3">
        <v>2.5000000000000001E-2</v>
      </c>
      <c r="F7">
        <f t="shared" si="0"/>
        <v>0.98417237058661211</v>
      </c>
      <c r="G7" s="13">
        <f t="shared" si="7"/>
        <v>0.04</v>
      </c>
      <c r="I7">
        <v>6</v>
      </c>
      <c r="J7">
        <v>0.13636363636363635</v>
      </c>
      <c r="K7" s="3">
        <v>0.1</v>
      </c>
      <c r="N7">
        <f t="shared" si="1"/>
        <v>2.0891037118394021E-2</v>
      </c>
      <c r="O7" s="13">
        <f t="shared" si="8"/>
        <v>0.05</v>
      </c>
      <c r="Q7">
        <v>6</v>
      </c>
      <c r="R7">
        <v>8.8235294117647065E-2</v>
      </c>
      <c r="S7" s="3">
        <v>0.22</v>
      </c>
      <c r="V7">
        <f t="shared" si="2"/>
        <v>3.7773027924752219E-4</v>
      </c>
      <c r="W7" s="13">
        <f t="shared" si="9"/>
        <v>0.05</v>
      </c>
      <c r="Y7">
        <v>6</v>
      </c>
      <c r="Z7">
        <v>0.2</v>
      </c>
      <c r="AA7" s="3">
        <v>3.9E-2</v>
      </c>
      <c r="AD7">
        <f t="shared" si="3"/>
        <v>0.27643153515593455</v>
      </c>
      <c r="AE7" s="13">
        <f t="shared" si="10"/>
        <v>0.05</v>
      </c>
      <c r="AG7">
        <v>6</v>
      </c>
      <c r="AH7">
        <v>0.1875</v>
      </c>
      <c r="AI7" s="3">
        <v>0.50600000000000001</v>
      </c>
      <c r="AL7">
        <f t="shared" si="4"/>
        <v>1.8284377234138602E-14</v>
      </c>
      <c r="AM7" s="13">
        <f t="shared" si="11"/>
        <v>0.05</v>
      </c>
      <c r="AO7">
        <v>6</v>
      </c>
      <c r="AP7">
        <v>9.0909090909090912E-2</v>
      </c>
      <c r="AQ7" s="3">
        <v>0.15</v>
      </c>
      <c r="AT7">
        <f t="shared" si="5"/>
        <v>1.5155598876376306E-3</v>
      </c>
      <c r="AU7" s="13">
        <f t="shared" si="12"/>
        <v>0.05</v>
      </c>
      <c r="AW7">
        <v>6</v>
      </c>
      <c r="AX7">
        <v>0.33333333333333331</v>
      </c>
      <c r="AY7" s="3">
        <v>0.217</v>
      </c>
      <c r="BB7">
        <f t="shared" si="6"/>
        <v>3.2823344764644317E-5</v>
      </c>
      <c r="BC7" s="13">
        <f t="shared" si="13"/>
        <v>0.05</v>
      </c>
    </row>
    <row r="8" spans="1:55" x14ac:dyDescent="0.25">
      <c r="A8">
        <v>7</v>
      </c>
      <c r="B8">
        <v>0.875</v>
      </c>
      <c r="C8" s="3">
        <v>3.7000000000000005E-2</v>
      </c>
      <c r="E8" t="s">
        <v>364</v>
      </c>
      <c r="F8">
        <f t="shared" si="0"/>
        <v>0.99905429057002593</v>
      </c>
      <c r="G8" s="13">
        <f t="shared" si="7"/>
        <v>0.05</v>
      </c>
      <c r="I8">
        <v>7</v>
      </c>
      <c r="J8">
        <v>0.15909090909090909</v>
      </c>
      <c r="K8" s="3">
        <v>0.11</v>
      </c>
      <c r="M8" t="s">
        <v>364</v>
      </c>
      <c r="N8">
        <f t="shared" si="1"/>
        <v>2.9317014816779445E-2</v>
      </c>
      <c r="O8" s="13">
        <f t="shared" si="8"/>
        <v>6.0000000000000005E-2</v>
      </c>
      <c r="Q8">
        <v>7</v>
      </c>
      <c r="R8">
        <v>0.10294117647058823</v>
      </c>
      <c r="S8" s="3">
        <v>0.22</v>
      </c>
      <c r="U8" t="s">
        <v>364</v>
      </c>
      <c r="V8">
        <f t="shared" si="2"/>
        <v>5.8311330290529006E-4</v>
      </c>
      <c r="W8" s="13">
        <f t="shared" si="9"/>
        <v>6.0000000000000005E-2</v>
      </c>
      <c r="Y8">
        <v>7</v>
      </c>
      <c r="Z8">
        <v>0.23333333333333334</v>
      </c>
      <c r="AA8" s="3">
        <v>4.0999999999999995E-2</v>
      </c>
      <c r="AC8" t="s">
        <v>364</v>
      </c>
      <c r="AD8">
        <f t="shared" si="3"/>
        <v>0.33977810310051937</v>
      </c>
      <c r="AE8" s="13">
        <f t="shared" si="10"/>
        <v>6.0000000000000005E-2</v>
      </c>
      <c r="AG8">
        <v>7</v>
      </c>
      <c r="AH8">
        <v>0.21875</v>
      </c>
      <c r="AI8" s="3">
        <v>0.53</v>
      </c>
      <c r="AK8" t="s">
        <v>364</v>
      </c>
      <c r="AL8">
        <f t="shared" si="4"/>
        <v>5.617456034147773E-14</v>
      </c>
      <c r="AM8" s="13">
        <f t="shared" si="11"/>
        <v>6.0000000000000005E-2</v>
      </c>
      <c r="AO8">
        <v>7</v>
      </c>
      <c r="AP8">
        <v>0.10606060606060606</v>
      </c>
      <c r="AQ8" s="3">
        <v>0.15</v>
      </c>
      <c r="AS8" t="s">
        <v>364</v>
      </c>
      <c r="AT8">
        <f t="shared" si="5"/>
        <v>2.2612213938598526E-3</v>
      </c>
      <c r="AU8" s="13">
        <f t="shared" si="12"/>
        <v>6.0000000000000005E-2</v>
      </c>
      <c r="AW8">
        <v>7</v>
      </c>
      <c r="AX8">
        <v>0.3888888888888889</v>
      </c>
      <c r="AY8" s="3">
        <v>0.22399999999999998</v>
      </c>
      <c r="BA8" t="s">
        <v>364</v>
      </c>
      <c r="BB8">
        <f t="shared" si="6"/>
        <v>7.8471969023793947E-5</v>
      </c>
      <c r="BC8" s="13">
        <f t="shared" si="13"/>
        <v>6.0000000000000005E-2</v>
      </c>
    </row>
    <row r="9" spans="1:55" x14ac:dyDescent="0.25">
      <c r="C9" s="3"/>
      <c r="E9">
        <f>MAX(A2:A900)</f>
        <v>7</v>
      </c>
      <c r="F9">
        <f t="shared" si="0"/>
        <v>0.9999759640002307</v>
      </c>
      <c r="G9" s="13">
        <f t="shared" si="7"/>
        <v>6.0000000000000005E-2</v>
      </c>
      <c r="I9">
        <v>8</v>
      </c>
      <c r="J9">
        <v>0.18181818181818182</v>
      </c>
      <c r="K9" s="3">
        <v>0.12</v>
      </c>
      <c r="M9">
        <f>MAX(I2:I900)</f>
        <v>43</v>
      </c>
      <c r="N9">
        <f t="shared" si="1"/>
        <v>4.0390649444150224E-2</v>
      </c>
      <c r="O9" s="13">
        <f t="shared" si="8"/>
        <v>7.0000000000000007E-2</v>
      </c>
      <c r="Q9">
        <v>8</v>
      </c>
      <c r="R9">
        <v>0.11764705882352941</v>
      </c>
      <c r="S9" s="3">
        <v>0.23</v>
      </c>
      <c r="U9">
        <f>MAX(Q2:Q900)</f>
        <v>65</v>
      </c>
      <c r="V9">
        <f t="shared" si="2"/>
        <v>8.8778703427569536E-4</v>
      </c>
      <c r="W9" s="13">
        <f t="shared" si="9"/>
        <v>7.0000000000000007E-2</v>
      </c>
      <c r="Y9">
        <v>8</v>
      </c>
      <c r="Z9">
        <v>0.26666666666666666</v>
      </c>
      <c r="AA9" s="3">
        <v>0.05</v>
      </c>
      <c r="AC9">
        <f>MAX(Y2:Y900)</f>
        <v>29</v>
      </c>
      <c r="AD9">
        <f t="shared" si="3"/>
        <v>0.40801184369769961</v>
      </c>
      <c r="AE9" s="13">
        <f t="shared" si="10"/>
        <v>7.0000000000000007E-2</v>
      </c>
      <c r="AG9">
        <v>8</v>
      </c>
      <c r="AH9">
        <v>0.25</v>
      </c>
      <c r="AI9" s="3">
        <v>0.53</v>
      </c>
      <c r="AK9">
        <f>MAX(AG2:AG900)</f>
        <v>31</v>
      </c>
      <c r="AL9">
        <f t="shared" si="4"/>
        <v>1.6894704944862885E-13</v>
      </c>
      <c r="AM9" s="13">
        <f t="shared" si="11"/>
        <v>7.0000000000000007E-2</v>
      </c>
      <c r="AO9">
        <v>8</v>
      </c>
      <c r="AP9">
        <v>0.12121212121212122</v>
      </c>
      <c r="AQ9" s="3">
        <v>0.16</v>
      </c>
      <c r="AS9">
        <f>MAX(AO2:AO900)</f>
        <v>65</v>
      </c>
      <c r="AT9">
        <f t="shared" si="5"/>
        <v>3.3251202965272459E-3</v>
      </c>
      <c r="AU9" s="13">
        <f t="shared" si="12"/>
        <v>7.0000000000000007E-2</v>
      </c>
      <c r="AW9">
        <v>8</v>
      </c>
      <c r="AX9">
        <v>0.44444444444444442</v>
      </c>
      <c r="AY9" s="3">
        <v>0.22600000000000001</v>
      </c>
      <c r="BA9">
        <f>MAX(AW2:AW900)</f>
        <v>17</v>
      </c>
      <c r="BB9">
        <f t="shared" si="6"/>
        <v>1.7979168016777456E-4</v>
      </c>
      <c r="BC9" s="13">
        <f t="shared" si="13"/>
        <v>7.0000000000000007E-2</v>
      </c>
    </row>
    <row r="10" spans="1:55" x14ac:dyDescent="0.25">
      <c r="C10" s="3"/>
      <c r="F10">
        <f t="shared" si="0"/>
        <v>0.99999974544008097</v>
      </c>
      <c r="G10" s="13">
        <f t="shared" si="7"/>
        <v>7.0000000000000007E-2</v>
      </c>
      <c r="I10">
        <v>9</v>
      </c>
      <c r="J10">
        <v>0.20454545454545456</v>
      </c>
      <c r="K10" s="3">
        <v>0.12</v>
      </c>
      <c r="N10">
        <f t="shared" si="1"/>
        <v>5.4642638028756893E-2</v>
      </c>
      <c r="O10" s="13">
        <f t="shared" si="8"/>
        <v>0.08</v>
      </c>
      <c r="Q10">
        <v>9</v>
      </c>
      <c r="R10">
        <v>0.13235294117647059</v>
      </c>
      <c r="S10" s="3">
        <v>0.23</v>
      </c>
      <c r="V10">
        <f t="shared" si="2"/>
        <v>1.3331265027360813E-3</v>
      </c>
      <c r="W10" s="13">
        <f t="shared" si="9"/>
        <v>0.08</v>
      </c>
      <c r="Y10">
        <v>9</v>
      </c>
      <c r="Z10">
        <v>0.3</v>
      </c>
      <c r="AA10" s="3">
        <v>0.05</v>
      </c>
      <c r="AD10">
        <f t="shared" si="3"/>
        <v>0.47916247893500813</v>
      </c>
      <c r="AE10" s="13">
        <f t="shared" si="10"/>
        <v>0.08</v>
      </c>
      <c r="AG10">
        <v>9</v>
      </c>
      <c r="AH10">
        <v>0.28125</v>
      </c>
      <c r="AI10" s="3">
        <v>0.53</v>
      </c>
      <c r="AL10">
        <f t="shared" si="4"/>
        <v>4.9741475913205257E-13</v>
      </c>
      <c r="AM10" s="13">
        <f t="shared" si="11"/>
        <v>0.08</v>
      </c>
      <c r="AO10">
        <v>9</v>
      </c>
      <c r="AP10">
        <v>0.13636363636363635</v>
      </c>
      <c r="AQ10" s="3">
        <v>0.18</v>
      </c>
      <c r="AT10">
        <f t="shared" si="5"/>
        <v>4.8194424799614848E-3</v>
      </c>
      <c r="AU10" s="13">
        <f t="shared" si="12"/>
        <v>0.08</v>
      </c>
      <c r="AW10">
        <v>9</v>
      </c>
      <c r="AX10">
        <v>0.5</v>
      </c>
      <c r="AY10" s="3">
        <v>0.22899999999999998</v>
      </c>
      <c r="BB10">
        <f t="shared" si="6"/>
        <v>3.9485351192821176E-4</v>
      </c>
      <c r="BC10" s="13">
        <f t="shared" si="13"/>
        <v>0.08</v>
      </c>
    </row>
    <row r="11" spans="1:55" x14ac:dyDescent="0.25">
      <c r="C11" s="3"/>
      <c r="F11">
        <f t="shared" si="0"/>
        <v>0.99999999889031821</v>
      </c>
      <c r="G11" s="13">
        <f t="shared" si="7"/>
        <v>0.08</v>
      </c>
      <c r="I11">
        <v>10</v>
      </c>
      <c r="J11">
        <v>0.22727272727272727</v>
      </c>
      <c r="K11" s="3">
        <v>0.13</v>
      </c>
      <c r="N11">
        <f t="shared" ref="N11:N67" si="14">_xlfn.NORM.DIST(O11,L$3,M$3,TRUE)</f>
        <v>7.2605525171412208E-2</v>
      </c>
      <c r="O11" s="13">
        <f t="shared" si="8"/>
        <v>0.09</v>
      </c>
      <c r="Q11">
        <v>10</v>
      </c>
      <c r="R11">
        <v>0.14705882352941177</v>
      </c>
      <c r="S11" s="3">
        <v>0.23</v>
      </c>
      <c r="V11">
        <f t="shared" si="2"/>
        <v>1.9745325830796382E-3</v>
      </c>
      <c r="W11" s="13">
        <f t="shared" si="9"/>
        <v>0.09</v>
      </c>
      <c r="Y11">
        <v>10</v>
      </c>
      <c r="Z11">
        <v>0.33333333333333331</v>
      </c>
      <c r="AA11" s="3">
        <v>5.4000000000000006E-2</v>
      </c>
      <c r="AD11">
        <f t="shared" si="3"/>
        <v>0.55098520759520075</v>
      </c>
      <c r="AE11" s="13">
        <f t="shared" si="10"/>
        <v>0.09</v>
      </c>
      <c r="AG11">
        <v>10</v>
      </c>
      <c r="AH11">
        <v>0.3125</v>
      </c>
      <c r="AI11" s="3">
        <v>0.53</v>
      </c>
      <c r="AL11">
        <f t="shared" si="4"/>
        <v>1.4336722123737164E-12</v>
      </c>
      <c r="AM11" s="13">
        <f t="shared" si="11"/>
        <v>0.09</v>
      </c>
      <c r="AO11">
        <v>10</v>
      </c>
      <c r="AP11">
        <v>0.15151515151515152</v>
      </c>
      <c r="AQ11" s="3">
        <v>0.18</v>
      </c>
      <c r="AT11">
        <f t="shared" si="5"/>
        <v>6.8856473301833676E-3</v>
      </c>
      <c r="AU11" s="13">
        <f t="shared" si="12"/>
        <v>0.09</v>
      </c>
      <c r="AW11">
        <v>10</v>
      </c>
      <c r="AX11">
        <v>0.55555555555555558</v>
      </c>
      <c r="AY11" s="3">
        <v>0.23300000000000001</v>
      </c>
      <c r="BB11">
        <f t="shared" si="6"/>
        <v>8.3140565097039804E-4</v>
      </c>
      <c r="BC11" s="13">
        <f t="shared" si="13"/>
        <v>0.09</v>
      </c>
    </row>
    <row r="12" spans="1:55" x14ac:dyDescent="0.25">
      <c r="C12" s="3"/>
      <c r="F12">
        <f t="shared" si="0"/>
        <v>0.99999999999802436</v>
      </c>
      <c r="G12" s="13">
        <f t="shared" si="7"/>
        <v>0.09</v>
      </c>
      <c r="I12">
        <v>11</v>
      </c>
      <c r="J12">
        <v>0.25</v>
      </c>
      <c r="K12" s="3">
        <v>0.13600000000000001</v>
      </c>
      <c r="N12">
        <f t="shared" si="14"/>
        <v>9.4776879574291456E-2</v>
      </c>
      <c r="O12" s="13">
        <f t="shared" si="8"/>
        <v>9.9999999999999992E-2</v>
      </c>
      <c r="Q12">
        <v>11</v>
      </c>
      <c r="R12">
        <v>0.16176470588235295</v>
      </c>
      <c r="S12" s="3">
        <v>0.24</v>
      </c>
      <c r="V12">
        <f t="shared" si="2"/>
        <v>2.8847825549392411E-3</v>
      </c>
      <c r="W12" s="13">
        <f t="shared" si="9"/>
        <v>9.9999999999999992E-2</v>
      </c>
      <c r="Y12">
        <v>11</v>
      </c>
      <c r="Z12">
        <v>0.36666666666666664</v>
      </c>
      <c r="AA12" s="3">
        <v>5.7000000000000002E-2</v>
      </c>
      <c r="AD12">
        <f t="shared" si="3"/>
        <v>0.62117089174964835</v>
      </c>
      <c r="AE12" s="13">
        <f t="shared" si="10"/>
        <v>9.9999999999999992E-2</v>
      </c>
      <c r="AG12">
        <v>11</v>
      </c>
      <c r="AH12">
        <v>0.34375</v>
      </c>
      <c r="AI12" s="3">
        <v>0.53700000000000003</v>
      </c>
      <c r="AL12">
        <f t="shared" si="4"/>
        <v>4.0452984236785225E-12</v>
      </c>
      <c r="AM12" s="13">
        <f t="shared" si="11"/>
        <v>9.9999999999999992E-2</v>
      </c>
      <c r="AO12">
        <v>11</v>
      </c>
      <c r="AP12">
        <v>0.16666666666666666</v>
      </c>
      <c r="AQ12" s="3">
        <v>0.2</v>
      </c>
      <c r="AT12">
        <f t="shared" si="5"/>
        <v>9.6981164615479506E-3</v>
      </c>
      <c r="AU12" s="13">
        <f t="shared" si="12"/>
        <v>9.9999999999999992E-2</v>
      </c>
      <c r="AW12">
        <v>11</v>
      </c>
      <c r="AX12">
        <v>0.61111111111111116</v>
      </c>
      <c r="AY12" s="3">
        <v>0.23800000000000002</v>
      </c>
      <c r="BB12">
        <f t="shared" si="6"/>
        <v>1.6788525691011013E-3</v>
      </c>
      <c r="BC12" s="13">
        <f t="shared" si="13"/>
        <v>9.9999999999999992E-2</v>
      </c>
    </row>
    <row r="13" spans="1:55" x14ac:dyDescent="0.25">
      <c r="C13" s="3"/>
      <c r="F13">
        <f t="shared" si="0"/>
        <v>0.99999999999999856</v>
      </c>
      <c r="G13" s="13">
        <f t="shared" si="7"/>
        <v>9.9999999999999992E-2</v>
      </c>
      <c r="I13">
        <v>12</v>
      </c>
      <c r="J13">
        <v>0.27272727272727271</v>
      </c>
      <c r="K13" s="3">
        <v>0.14899999999999999</v>
      </c>
      <c r="N13">
        <f t="shared" si="14"/>
        <v>0.12157619628240283</v>
      </c>
      <c r="O13" s="13">
        <f t="shared" si="8"/>
        <v>0.10999999999999999</v>
      </c>
      <c r="Q13">
        <v>12</v>
      </c>
      <c r="R13">
        <v>0.17647058823529413</v>
      </c>
      <c r="S13" s="3">
        <v>0.25</v>
      </c>
      <c r="V13">
        <f t="shared" si="2"/>
        <v>4.1576230834617957E-3</v>
      </c>
      <c r="W13" s="13">
        <f t="shared" si="9"/>
        <v>0.10999999999999999</v>
      </c>
      <c r="Y13">
        <v>12</v>
      </c>
      <c r="Z13">
        <v>0.4</v>
      </c>
      <c r="AA13" s="3">
        <v>5.7000000000000002E-2</v>
      </c>
      <c r="AD13">
        <f t="shared" si="3"/>
        <v>0.68756639852193024</v>
      </c>
      <c r="AE13" s="13">
        <f t="shared" si="10"/>
        <v>0.10999999999999999</v>
      </c>
      <c r="AG13">
        <v>12</v>
      </c>
      <c r="AH13">
        <v>0.375</v>
      </c>
      <c r="AI13" s="3">
        <v>0.55000000000000004</v>
      </c>
      <c r="AL13">
        <f t="shared" si="4"/>
        <v>1.1174483824569518E-11</v>
      </c>
      <c r="AM13" s="13">
        <f t="shared" si="11"/>
        <v>0.10999999999999999</v>
      </c>
      <c r="AO13">
        <v>12</v>
      </c>
      <c r="AP13">
        <v>0.18181818181818182</v>
      </c>
      <c r="AQ13" s="3">
        <v>0.2</v>
      </c>
      <c r="AT13">
        <f t="shared" si="5"/>
        <v>1.3466780394683518E-2</v>
      </c>
      <c r="AU13" s="13">
        <f t="shared" si="12"/>
        <v>0.10999999999999999</v>
      </c>
      <c r="AW13">
        <v>12</v>
      </c>
      <c r="AX13">
        <v>0.66666666666666663</v>
      </c>
      <c r="AY13" s="3">
        <v>0.24199999999999999</v>
      </c>
      <c r="BB13">
        <f t="shared" si="6"/>
        <v>3.2520843155824037E-3</v>
      </c>
      <c r="BC13" s="13">
        <f t="shared" si="13"/>
        <v>0.10999999999999999</v>
      </c>
    </row>
    <row r="14" spans="1:55" x14ac:dyDescent="0.25">
      <c r="C14" s="3"/>
      <c r="F14">
        <f t="shared" si="0"/>
        <v>1</v>
      </c>
      <c r="G14" s="13">
        <f t="shared" si="7"/>
        <v>0.10999999999999999</v>
      </c>
      <c r="I14">
        <v>13</v>
      </c>
      <c r="J14">
        <v>0.29545454545454547</v>
      </c>
      <c r="K14" s="3">
        <v>0.15</v>
      </c>
      <c r="N14">
        <f t="shared" si="14"/>
        <v>0.15329893240992418</v>
      </c>
      <c r="O14" s="13">
        <f t="shared" si="8"/>
        <v>0.11999999999999998</v>
      </c>
      <c r="Q14">
        <v>13</v>
      </c>
      <c r="R14">
        <v>0.19117647058823528</v>
      </c>
      <c r="S14" s="3">
        <v>0.253</v>
      </c>
      <c r="V14">
        <f t="shared" si="2"/>
        <v>5.9113947103793573E-3</v>
      </c>
      <c r="W14" s="13">
        <f t="shared" si="9"/>
        <v>0.11999999999999998</v>
      </c>
      <c r="Y14">
        <v>13</v>
      </c>
      <c r="Z14">
        <v>0.43333333333333335</v>
      </c>
      <c r="AA14" s="3">
        <v>5.7000000000000002E-2</v>
      </c>
      <c r="AD14">
        <f t="shared" si="3"/>
        <v>0.74837042659905251</v>
      </c>
      <c r="AE14" s="13">
        <f t="shared" si="10"/>
        <v>0.11999999999999998</v>
      </c>
      <c r="AG14">
        <v>13</v>
      </c>
      <c r="AH14">
        <v>0.40625</v>
      </c>
      <c r="AI14" s="3">
        <v>0.55500000000000005</v>
      </c>
      <c r="AL14">
        <f t="shared" si="4"/>
        <v>3.0219528387540229E-11</v>
      </c>
      <c r="AM14" s="13">
        <f t="shared" si="11"/>
        <v>0.11999999999999998</v>
      </c>
      <c r="AO14">
        <v>13</v>
      </c>
      <c r="AP14">
        <v>0.19696969696969696</v>
      </c>
      <c r="AQ14" s="3">
        <v>0.2</v>
      </c>
      <c r="AT14">
        <f t="shared" si="5"/>
        <v>1.8438107288536457E-2</v>
      </c>
      <c r="AU14" s="13">
        <f t="shared" si="12"/>
        <v>0.11999999999999998</v>
      </c>
      <c r="AW14">
        <v>13</v>
      </c>
      <c r="AX14">
        <v>0.72222222222222221</v>
      </c>
      <c r="AY14" s="3">
        <v>0.245</v>
      </c>
      <c r="BB14">
        <f t="shared" si="6"/>
        <v>6.0451227156926891E-3</v>
      </c>
      <c r="BC14" s="13">
        <f t="shared" si="13"/>
        <v>0.11999999999999998</v>
      </c>
    </row>
    <row r="15" spans="1:55" x14ac:dyDescent="0.25">
      <c r="C15" s="3"/>
      <c r="F15">
        <f t="shared" si="0"/>
        <v>1</v>
      </c>
      <c r="G15" s="13">
        <f t="shared" si="7"/>
        <v>0.11999999999999998</v>
      </c>
      <c r="I15">
        <v>14</v>
      </c>
      <c r="J15">
        <v>0.31818181818181818</v>
      </c>
      <c r="K15" s="3">
        <v>0.15</v>
      </c>
      <c r="N15">
        <f t="shared" si="14"/>
        <v>0.19007226439179795</v>
      </c>
      <c r="O15" s="13">
        <f t="shared" si="8"/>
        <v>0.12999999999999998</v>
      </c>
      <c r="Q15">
        <v>14</v>
      </c>
      <c r="R15">
        <v>0.20588235294117646</v>
      </c>
      <c r="S15" s="3">
        <v>0.26</v>
      </c>
      <c r="V15">
        <f t="shared" si="2"/>
        <v>8.2923860246782236E-3</v>
      </c>
      <c r="W15" s="13">
        <f t="shared" si="9"/>
        <v>0.12999999999999998</v>
      </c>
      <c r="Y15">
        <v>14</v>
      </c>
      <c r="Z15">
        <v>0.46666666666666667</v>
      </c>
      <c r="AA15" s="3">
        <v>0.06</v>
      </c>
      <c r="AD15">
        <f t="shared" si="3"/>
        <v>0.80227548354482225</v>
      </c>
      <c r="AE15" s="13">
        <f t="shared" si="10"/>
        <v>0.12999999999999998</v>
      </c>
      <c r="AG15">
        <v>14</v>
      </c>
      <c r="AH15">
        <v>0.4375</v>
      </c>
      <c r="AI15" s="3">
        <v>0.56999999999999995</v>
      </c>
      <c r="AL15">
        <f t="shared" si="4"/>
        <v>8.0008975593252772E-11</v>
      </c>
      <c r="AM15" s="13">
        <f t="shared" si="11"/>
        <v>0.12999999999999998</v>
      </c>
      <c r="AO15">
        <v>14</v>
      </c>
      <c r="AP15">
        <v>0.21212121212121213</v>
      </c>
      <c r="AQ15" s="3">
        <v>0.21</v>
      </c>
      <c r="AT15">
        <f t="shared" si="5"/>
        <v>2.4893794777366373E-2</v>
      </c>
      <c r="AU15" s="13">
        <f t="shared" si="12"/>
        <v>0.12999999999999998</v>
      </c>
      <c r="AW15">
        <v>14</v>
      </c>
      <c r="AX15">
        <v>0.77777777777777779</v>
      </c>
      <c r="AY15" s="3">
        <v>0.29199999999999998</v>
      </c>
      <c r="BB15">
        <f t="shared" si="6"/>
        <v>1.0787163689163668E-2</v>
      </c>
      <c r="BC15" s="13">
        <f t="shared" si="13"/>
        <v>0.12999999999999998</v>
      </c>
    </row>
    <row r="16" spans="1:55" x14ac:dyDescent="0.25">
      <c r="C16" s="3"/>
      <c r="F16">
        <f t="shared" si="0"/>
        <v>1</v>
      </c>
      <c r="G16" s="13">
        <f t="shared" si="7"/>
        <v>0.12999999999999998</v>
      </c>
      <c r="I16">
        <v>15</v>
      </c>
      <c r="J16">
        <v>0.34090909090909088</v>
      </c>
      <c r="K16" s="3">
        <v>0.15</v>
      </c>
      <c r="N16">
        <f t="shared" si="14"/>
        <v>0.23181786918502684</v>
      </c>
      <c r="O16" s="13">
        <f t="shared" si="8"/>
        <v>0.13999999999999999</v>
      </c>
      <c r="Q16">
        <v>15</v>
      </c>
      <c r="R16">
        <v>0.22058823529411764</v>
      </c>
      <c r="S16" s="3">
        <v>0.26</v>
      </c>
      <c r="V16">
        <f t="shared" si="2"/>
        <v>1.1477524463459248E-2</v>
      </c>
      <c r="W16" s="13">
        <f t="shared" si="9"/>
        <v>0.13999999999999999</v>
      </c>
      <c r="Y16">
        <v>15</v>
      </c>
      <c r="Z16">
        <v>0.5</v>
      </c>
      <c r="AA16" s="3">
        <v>0.08</v>
      </c>
      <c r="AD16">
        <f t="shared" si="3"/>
        <v>0.84853809558842153</v>
      </c>
      <c r="AE16" s="13">
        <f t="shared" si="10"/>
        <v>0.13999999999999999</v>
      </c>
      <c r="AG16">
        <v>15</v>
      </c>
      <c r="AH16">
        <v>0.46875</v>
      </c>
      <c r="AI16" s="3">
        <v>0.56999999999999995</v>
      </c>
      <c r="AL16">
        <f t="shared" si="4"/>
        <v>2.0739033395621166E-10</v>
      </c>
      <c r="AM16" s="13">
        <f t="shared" si="11"/>
        <v>0.13999999999999999</v>
      </c>
      <c r="AO16">
        <v>15</v>
      </c>
      <c r="AP16">
        <v>0.22727272727272727</v>
      </c>
      <c r="AQ16" s="3">
        <v>0.21</v>
      </c>
      <c r="AT16">
        <f t="shared" si="5"/>
        <v>3.3146530661606173E-2</v>
      </c>
      <c r="AU16" s="13">
        <f t="shared" si="12"/>
        <v>0.13999999999999999</v>
      </c>
      <c r="AW16">
        <v>15</v>
      </c>
      <c r="AX16">
        <v>0.83333333333333337</v>
      </c>
      <c r="AY16" s="3">
        <v>0.30199999999999999</v>
      </c>
      <c r="BB16">
        <f t="shared" si="6"/>
        <v>1.8486584502481099E-2</v>
      </c>
      <c r="BC16" s="13">
        <f t="shared" si="13"/>
        <v>0.13999999999999999</v>
      </c>
    </row>
    <row r="17" spans="3:55" x14ac:dyDescent="0.25">
      <c r="C17" s="3"/>
      <c r="F17">
        <f t="shared" si="0"/>
        <v>1</v>
      </c>
      <c r="G17" s="13">
        <f t="shared" si="7"/>
        <v>0.13999999999999999</v>
      </c>
      <c r="I17">
        <v>16</v>
      </c>
      <c r="J17">
        <v>0.36363636363636365</v>
      </c>
      <c r="K17" s="3">
        <v>0.15</v>
      </c>
      <c r="N17">
        <f t="shared" si="14"/>
        <v>0.27822705692794442</v>
      </c>
      <c r="O17" s="13">
        <f t="shared" si="8"/>
        <v>0.15</v>
      </c>
      <c r="Q17">
        <v>16</v>
      </c>
      <c r="R17">
        <v>0.23529411764705882</v>
      </c>
      <c r="S17" s="3">
        <v>0.27</v>
      </c>
      <c r="V17">
        <f t="shared" si="2"/>
        <v>1.567593157864457E-2</v>
      </c>
      <c r="W17" s="13">
        <f t="shared" si="9"/>
        <v>0.15</v>
      </c>
      <c r="Y17">
        <v>16</v>
      </c>
      <c r="Z17">
        <v>0.53333333333333333</v>
      </c>
      <c r="AA17" s="3">
        <v>8.8000000000000009E-2</v>
      </c>
      <c r="AD17">
        <f t="shared" si="3"/>
        <v>0.8869737477235855</v>
      </c>
      <c r="AE17" s="13">
        <f t="shared" si="10"/>
        <v>0.15</v>
      </c>
      <c r="AG17">
        <v>16</v>
      </c>
      <c r="AH17">
        <v>0.5</v>
      </c>
      <c r="AI17" s="3">
        <v>0.57000000000000006</v>
      </c>
      <c r="AL17">
        <f t="shared" si="4"/>
        <v>5.2631472815975484E-10</v>
      </c>
      <c r="AM17" s="13">
        <f t="shared" si="11"/>
        <v>0.15</v>
      </c>
      <c r="AO17">
        <v>16</v>
      </c>
      <c r="AP17">
        <v>0.24242424242424243</v>
      </c>
      <c r="AQ17" s="3">
        <v>0.22</v>
      </c>
      <c r="AT17">
        <f t="shared" si="5"/>
        <v>4.3532299890116345E-2</v>
      </c>
      <c r="AU17" s="13">
        <f t="shared" si="12"/>
        <v>0.15</v>
      </c>
      <c r="AW17">
        <v>16</v>
      </c>
      <c r="AX17">
        <v>0.88888888888888884</v>
      </c>
      <c r="AY17" s="3">
        <v>0.31900000000000001</v>
      </c>
      <c r="BB17">
        <f t="shared" si="6"/>
        <v>3.044174264366379E-2</v>
      </c>
      <c r="BC17" s="13">
        <f t="shared" si="13"/>
        <v>0.15</v>
      </c>
    </row>
    <row r="18" spans="3:55" x14ac:dyDescent="0.25">
      <c r="C18" s="3"/>
      <c r="F18">
        <f t="shared" si="0"/>
        <v>1</v>
      </c>
      <c r="G18" s="13">
        <f t="shared" si="7"/>
        <v>0.15</v>
      </c>
      <c r="I18">
        <v>17</v>
      </c>
      <c r="J18">
        <v>0.38636363636363635</v>
      </c>
      <c r="K18" s="3">
        <v>0.16</v>
      </c>
      <c r="N18">
        <f t="shared" si="14"/>
        <v>0.32875278918481765</v>
      </c>
      <c r="O18" s="13">
        <f t="shared" si="8"/>
        <v>0.16</v>
      </c>
      <c r="Q18">
        <v>17</v>
      </c>
      <c r="R18">
        <v>0.25</v>
      </c>
      <c r="S18" s="3">
        <v>0.27</v>
      </c>
      <c r="V18">
        <f t="shared" si="2"/>
        <v>2.1128818890211593E-2</v>
      </c>
      <c r="W18" s="13">
        <f t="shared" si="9"/>
        <v>0.16</v>
      </c>
      <c r="Y18">
        <v>17</v>
      </c>
      <c r="Z18">
        <v>0.56666666666666665</v>
      </c>
      <c r="AA18" s="3">
        <v>0.09</v>
      </c>
      <c r="AD18">
        <f t="shared" si="3"/>
        <v>0.91788679362000469</v>
      </c>
      <c r="AE18" s="13">
        <f t="shared" si="10"/>
        <v>0.16</v>
      </c>
      <c r="AG18">
        <v>17</v>
      </c>
      <c r="AH18">
        <v>0.53125</v>
      </c>
      <c r="AI18" s="3">
        <v>0.57999999999999996</v>
      </c>
      <c r="AL18">
        <f t="shared" si="4"/>
        <v>1.3077318563302415E-9</v>
      </c>
      <c r="AM18" s="13">
        <f t="shared" si="11"/>
        <v>0.16</v>
      </c>
      <c r="AO18">
        <v>17</v>
      </c>
      <c r="AP18">
        <v>0.25757575757575757</v>
      </c>
      <c r="AQ18" s="3">
        <v>0.22</v>
      </c>
      <c r="AT18">
        <f t="shared" si="5"/>
        <v>5.6398925602998314E-2</v>
      </c>
      <c r="AU18" s="13">
        <f t="shared" si="12"/>
        <v>0.16</v>
      </c>
      <c r="AW18">
        <v>17</v>
      </c>
      <c r="AX18">
        <v>0.94444444444444442</v>
      </c>
      <c r="AY18" s="3">
        <v>0.33299999999999996</v>
      </c>
      <c r="BB18">
        <f t="shared" si="6"/>
        <v>4.8194149757674346E-2</v>
      </c>
      <c r="BC18" s="13">
        <f t="shared" si="13"/>
        <v>0.16</v>
      </c>
    </row>
    <row r="19" spans="3:55" x14ac:dyDescent="0.25">
      <c r="C19" s="3"/>
      <c r="F19">
        <f t="shared" si="0"/>
        <v>1</v>
      </c>
      <c r="G19" s="13">
        <f t="shared" si="7"/>
        <v>0.16</v>
      </c>
      <c r="I19">
        <v>18</v>
      </c>
      <c r="J19">
        <v>0.40909090909090912</v>
      </c>
      <c r="K19" s="3">
        <v>0.16</v>
      </c>
      <c r="N19">
        <f t="shared" si="14"/>
        <v>0.38262151547625822</v>
      </c>
      <c r="O19" s="13">
        <f t="shared" si="8"/>
        <v>0.17</v>
      </c>
      <c r="Q19">
        <v>18</v>
      </c>
      <c r="R19">
        <v>0.26470588235294118</v>
      </c>
      <c r="S19" s="3">
        <v>0.28000000000000003</v>
      </c>
      <c r="V19">
        <f t="shared" si="2"/>
        <v>2.8107192809260568E-2</v>
      </c>
      <c r="W19" s="13">
        <f t="shared" si="9"/>
        <v>0.17</v>
      </c>
      <c r="Y19">
        <v>18</v>
      </c>
      <c r="Z19">
        <v>0.6</v>
      </c>
      <c r="AA19" s="3">
        <v>0.09</v>
      </c>
      <c r="AD19">
        <f t="shared" si="3"/>
        <v>0.94195550042592702</v>
      </c>
      <c r="AE19" s="13">
        <f t="shared" si="10"/>
        <v>0.17</v>
      </c>
      <c r="AG19">
        <v>18</v>
      </c>
      <c r="AH19">
        <v>0.5625</v>
      </c>
      <c r="AI19" s="3">
        <v>0.58100000000000007</v>
      </c>
      <c r="AL19">
        <f t="shared" si="4"/>
        <v>3.1813948027477705E-9</v>
      </c>
      <c r="AM19" s="13">
        <f t="shared" si="11"/>
        <v>0.17</v>
      </c>
      <c r="AO19">
        <v>18</v>
      </c>
      <c r="AP19">
        <v>0.27272727272727271</v>
      </c>
      <c r="AQ19" s="3">
        <v>0.23</v>
      </c>
      <c r="AT19">
        <f t="shared" si="5"/>
        <v>7.2090840611315252E-2</v>
      </c>
      <c r="AU19" s="13">
        <f t="shared" si="12"/>
        <v>0.17</v>
      </c>
      <c r="AY19" s="3"/>
      <c r="BB19">
        <f t="shared" si="6"/>
        <v>7.3403633674665403E-2</v>
      </c>
      <c r="BC19" s="13">
        <f t="shared" si="13"/>
        <v>0.17</v>
      </c>
    </row>
    <row r="20" spans="3:55" x14ac:dyDescent="0.25">
      <c r="C20" s="3"/>
      <c r="F20">
        <f t="shared" si="0"/>
        <v>1</v>
      </c>
      <c r="G20" s="13">
        <f t="shared" si="7"/>
        <v>0.17</v>
      </c>
      <c r="I20">
        <v>19</v>
      </c>
      <c r="J20">
        <v>0.43181818181818182</v>
      </c>
      <c r="K20" s="3">
        <v>0.17</v>
      </c>
      <c r="N20">
        <f t="shared" si="14"/>
        <v>0.43886552087360481</v>
      </c>
      <c r="O20" s="13">
        <f t="shared" si="8"/>
        <v>0.18000000000000002</v>
      </c>
      <c r="Q20">
        <v>19</v>
      </c>
      <c r="R20">
        <v>0.27941176470588236</v>
      </c>
      <c r="S20" s="3">
        <v>0.28000000000000003</v>
      </c>
      <c r="V20">
        <f t="shared" si="2"/>
        <v>3.6906889297630925E-2</v>
      </c>
      <c r="W20" s="13">
        <f t="shared" si="9"/>
        <v>0.18000000000000002</v>
      </c>
      <c r="Y20">
        <v>19</v>
      </c>
      <c r="Z20">
        <v>0.6333333333333333</v>
      </c>
      <c r="AA20" s="3">
        <v>0.09</v>
      </c>
      <c r="AD20">
        <f t="shared" si="3"/>
        <v>0.96009674576672388</v>
      </c>
      <c r="AE20" s="13">
        <f t="shared" si="10"/>
        <v>0.18000000000000002</v>
      </c>
      <c r="AG20">
        <v>19</v>
      </c>
      <c r="AH20">
        <v>0.59375</v>
      </c>
      <c r="AI20" s="3">
        <v>0.58299999999999996</v>
      </c>
      <c r="AL20">
        <f t="shared" si="4"/>
        <v>7.5779587564585611E-9</v>
      </c>
      <c r="AM20" s="13">
        <f t="shared" si="11"/>
        <v>0.18000000000000002</v>
      </c>
      <c r="AO20">
        <v>19</v>
      </c>
      <c r="AP20">
        <v>0.2878787878787879</v>
      </c>
      <c r="AQ20" s="3">
        <v>0.25</v>
      </c>
      <c r="AT20">
        <f t="shared" si="5"/>
        <v>9.0930476713283956E-2</v>
      </c>
      <c r="AU20" s="13">
        <f t="shared" si="12"/>
        <v>0.18000000000000002</v>
      </c>
      <c r="AY20" s="3"/>
      <c r="BB20">
        <f t="shared" si="6"/>
        <v>0.10763904550043277</v>
      </c>
      <c r="BC20" s="13">
        <f t="shared" si="13"/>
        <v>0.18000000000000002</v>
      </c>
    </row>
    <row r="21" spans="3:55" x14ac:dyDescent="0.25">
      <c r="C21" s="3"/>
      <c r="F21">
        <f t="shared" si="0"/>
        <v>1</v>
      </c>
      <c r="G21" s="13">
        <f t="shared" si="7"/>
        <v>0.18000000000000002</v>
      </c>
      <c r="I21">
        <v>20</v>
      </c>
      <c r="J21">
        <v>0.45454545454545453</v>
      </c>
      <c r="K21" s="3">
        <v>0.18</v>
      </c>
      <c r="N21">
        <f t="shared" si="14"/>
        <v>0.49637391239392104</v>
      </c>
      <c r="O21" s="13">
        <f t="shared" si="8"/>
        <v>0.19000000000000003</v>
      </c>
      <c r="Q21">
        <v>20</v>
      </c>
      <c r="R21">
        <v>0.29411764705882354</v>
      </c>
      <c r="S21" s="3">
        <v>0.28699999999999998</v>
      </c>
      <c r="V21">
        <f t="shared" si="2"/>
        <v>4.784058280692835E-2</v>
      </c>
      <c r="W21" s="13">
        <f t="shared" si="9"/>
        <v>0.19000000000000003</v>
      </c>
      <c r="Y21">
        <v>20</v>
      </c>
      <c r="Z21">
        <v>0.66666666666666663</v>
      </c>
      <c r="AA21" s="3">
        <v>0.1</v>
      </c>
      <c r="AD21">
        <f t="shared" si="3"/>
        <v>0.97333359993167046</v>
      </c>
      <c r="AE21" s="13">
        <f t="shared" si="10"/>
        <v>0.19000000000000003</v>
      </c>
      <c r="AG21">
        <v>20</v>
      </c>
      <c r="AH21">
        <v>0.625</v>
      </c>
      <c r="AI21" s="3">
        <v>0.58499999999999996</v>
      </c>
      <c r="AL21">
        <f t="shared" si="4"/>
        <v>1.7673944670952475E-8</v>
      </c>
      <c r="AM21" s="13">
        <f t="shared" si="11"/>
        <v>0.19000000000000003</v>
      </c>
      <c r="AO21">
        <v>20</v>
      </c>
      <c r="AP21">
        <v>0.30303030303030304</v>
      </c>
      <c r="AQ21" s="3">
        <v>0.26</v>
      </c>
      <c r="AT21">
        <f t="shared" si="5"/>
        <v>0.113197099825239</v>
      </c>
      <c r="AU21" s="13">
        <f t="shared" si="12"/>
        <v>0.19000000000000003</v>
      </c>
      <c r="AY21" s="3"/>
      <c r="BB21">
        <f t="shared" si="6"/>
        <v>0.15210136881133099</v>
      </c>
      <c r="BC21" s="13">
        <f t="shared" si="13"/>
        <v>0.19000000000000003</v>
      </c>
    </row>
    <row r="22" spans="3:55" x14ac:dyDescent="0.25">
      <c r="C22" s="3"/>
      <c r="F22">
        <f t="shared" si="0"/>
        <v>1</v>
      </c>
      <c r="G22" s="13">
        <f t="shared" si="7"/>
        <v>0.19000000000000003</v>
      </c>
      <c r="I22">
        <v>21</v>
      </c>
      <c r="J22">
        <v>0.47727272727272729</v>
      </c>
      <c r="K22" s="3">
        <v>0.19</v>
      </c>
      <c r="N22">
        <f t="shared" si="14"/>
        <v>0.55395788812259505</v>
      </c>
      <c r="O22" s="13">
        <f t="shared" si="8"/>
        <v>0.20000000000000004</v>
      </c>
      <c r="Q22">
        <v>21</v>
      </c>
      <c r="R22">
        <v>0.30882352941176472</v>
      </c>
      <c r="S22" s="3">
        <v>0.28999999999999998</v>
      </c>
      <c r="V22">
        <f t="shared" si="2"/>
        <v>6.1226614430202393E-2</v>
      </c>
      <c r="W22" s="13">
        <f t="shared" si="9"/>
        <v>0.20000000000000004</v>
      </c>
      <c r="Y22">
        <v>21</v>
      </c>
      <c r="Z22">
        <v>0.7</v>
      </c>
      <c r="AA22" s="3">
        <v>0.1</v>
      </c>
      <c r="AD22">
        <f t="shared" si="3"/>
        <v>0.98268347439264747</v>
      </c>
      <c r="AE22" s="13">
        <f t="shared" si="10"/>
        <v>0.20000000000000004</v>
      </c>
      <c r="AG22">
        <v>21</v>
      </c>
      <c r="AH22">
        <v>0.65625</v>
      </c>
      <c r="AI22" s="3">
        <v>0.59</v>
      </c>
      <c r="AL22">
        <f t="shared" si="4"/>
        <v>4.036201294446477E-8</v>
      </c>
      <c r="AM22" s="13">
        <f t="shared" si="11"/>
        <v>0.20000000000000004</v>
      </c>
      <c r="AO22">
        <v>21</v>
      </c>
      <c r="AP22">
        <v>0.31818181818181818</v>
      </c>
      <c r="AQ22" s="3">
        <v>0.26</v>
      </c>
      <c r="AT22">
        <f t="shared" si="5"/>
        <v>0.13910436048072966</v>
      </c>
      <c r="AU22" s="13">
        <f t="shared" si="12"/>
        <v>0.20000000000000004</v>
      </c>
      <c r="AY22" s="3"/>
      <c r="BB22">
        <f t="shared" si="6"/>
        <v>0.2073235844261884</v>
      </c>
      <c r="BC22" s="13">
        <f t="shared" si="13"/>
        <v>0.20000000000000004</v>
      </c>
    </row>
    <row r="23" spans="3:55" x14ac:dyDescent="0.25">
      <c r="C23" s="3"/>
      <c r="F23">
        <f t="shared" si="0"/>
        <v>1</v>
      </c>
      <c r="G23" s="13">
        <f t="shared" si="7"/>
        <v>0.20000000000000004</v>
      </c>
      <c r="I23">
        <v>22</v>
      </c>
      <c r="J23">
        <v>0.5</v>
      </c>
      <c r="K23" s="3">
        <v>0.19</v>
      </c>
      <c r="N23">
        <f t="shared" si="14"/>
        <v>0.61042395234128632</v>
      </c>
      <c r="O23" s="13">
        <f t="shared" si="8"/>
        <v>0.21000000000000005</v>
      </c>
      <c r="Q23">
        <v>22</v>
      </c>
      <c r="R23">
        <v>0.3235294117647059</v>
      </c>
      <c r="S23" s="3">
        <v>0.28999999999999998</v>
      </c>
      <c r="V23">
        <f t="shared" si="2"/>
        <v>7.7374756005753165E-2</v>
      </c>
      <c r="W23" s="13">
        <f t="shared" si="9"/>
        <v>0.21000000000000005</v>
      </c>
      <c r="Y23">
        <v>22</v>
      </c>
      <c r="Z23">
        <v>0.73333333333333328</v>
      </c>
      <c r="AA23" s="3">
        <v>0.1</v>
      </c>
      <c r="AD23">
        <f t="shared" si="3"/>
        <v>0.98907684736293644</v>
      </c>
      <c r="AE23" s="13">
        <f t="shared" si="10"/>
        <v>0.21000000000000005</v>
      </c>
      <c r="AG23">
        <v>22</v>
      </c>
      <c r="AH23">
        <v>0.6875</v>
      </c>
      <c r="AI23" s="3">
        <v>0.59</v>
      </c>
      <c r="AL23">
        <f t="shared" si="4"/>
        <v>9.0257328817147386E-8</v>
      </c>
      <c r="AM23" s="13">
        <f t="shared" si="11"/>
        <v>0.21000000000000005</v>
      </c>
      <c r="AO23">
        <v>22</v>
      </c>
      <c r="AP23">
        <v>0.33333333333333331</v>
      </c>
      <c r="AQ23" s="3">
        <v>0.26</v>
      </c>
      <c r="AT23">
        <f t="shared" si="5"/>
        <v>0.1687782121257006</v>
      </c>
      <c r="AU23" s="13">
        <f t="shared" si="12"/>
        <v>0.21000000000000005</v>
      </c>
      <c r="AY23" s="3"/>
      <c r="BB23">
        <f t="shared" si="6"/>
        <v>0.27291404065368247</v>
      </c>
      <c r="BC23" s="13">
        <f t="shared" si="13"/>
        <v>0.21000000000000005</v>
      </c>
    </row>
    <row r="24" spans="3:55" x14ac:dyDescent="0.25">
      <c r="C24" s="3"/>
      <c r="F24">
        <f t="shared" si="0"/>
        <v>1</v>
      </c>
      <c r="G24" s="13">
        <f t="shared" si="7"/>
        <v>0.21000000000000005</v>
      </c>
      <c r="I24">
        <v>23</v>
      </c>
      <c r="J24">
        <v>0.52272727272727271</v>
      </c>
      <c r="K24" s="3">
        <v>0.19</v>
      </c>
      <c r="N24">
        <f t="shared" si="14"/>
        <v>0.66464761311439791</v>
      </c>
      <c r="O24" s="13">
        <f t="shared" si="8"/>
        <v>0.22000000000000006</v>
      </c>
      <c r="Q24">
        <v>23</v>
      </c>
      <c r="R24">
        <v>0.33823529411764708</v>
      </c>
      <c r="S24" s="3">
        <v>0.3</v>
      </c>
      <c r="V24">
        <f t="shared" si="2"/>
        <v>9.6569353210563286E-2</v>
      </c>
      <c r="W24" s="13">
        <f t="shared" si="9"/>
        <v>0.22000000000000006</v>
      </c>
      <c r="Y24">
        <v>23</v>
      </c>
      <c r="Z24">
        <v>0.76666666666666672</v>
      </c>
      <c r="AA24" s="3">
        <v>0.11</v>
      </c>
      <c r="AD24">
        <f t="shared" si="3"/>
        <v>0.99330896294361193</v>
      </c>
      <c r="AE24" s="13">
        <f t="shared" si="10"/>
        <v>0.22000000000000006</v>
      </c>
      <c r="AG24">
        <v>23</v>
      </c>
      <c r="AH24">
        <v>0.71875</v>
      </c>
      <c r="AI24" s="3">
        <v>0.60200000000000009</v>
      </c>
      <c r="AL24">
        <f t="shared" si="4"/>
        <v>1.9764032847080499E-7</v>
      </c>
      <c r="AM24" s="13">
        <f t="shared" si="11"/>
        <v>0.22000000000000006</v>
      </c>
      <c r="AO24">
        <v>23</v>
      </c>
      <c r="AP24">
        <v>0.34848484848484851</v>
      </c>
      <c r="AQ24" s="3">
        <v>0.28000000000000003</v>
      </c>
      <c r="AT24">
        <f t="shared" si="5"/>
        <v>0.20223711063668409</v>
      </c>
      <c r="AU24" s="13">
        <f t="shared" si="12"/>
        <v>0.22000000000000006</v>
      </c>
      <c r="AY24" s="3"/>
      <c r="BB24">
        <f t="shared" si="6"/>
        <v>0.34741685550343571</v>
      </c>
      <c r="BC24" s="13">
        <f t="shared" si="13"/>
        <v>0.22000000000000006</v>
      </c>
    </row>
    <row r="25" spans="3:55" x14ac:dyDescent="0.25">
      <c r="C25" s="3"/>
      <c r="F25">
        <f t="shared" si="0"/>
        <v>1</v>
      </c>
      <c r="G25" s="13">
        <f t="shared" si="7"/>
        <v>0.22000000000000006</v>
      </c>
      <c r="I25">
        <v>24</v>
      </c>
      <c r="J25">
        <v>0.54545454545454541</v>
      </c>
      <c r="K25" s="3">
        <v>0.2</v>
      </c>
      <c r="N25">
        <f t="shared" si="14"/>
        <v>0.71564002983823194</v>
      </c>
      <c r="O25" s="13">
        <f t="shared" si="8"/>
        <v>0.23000000000000007</v>
      </c>
      <c r="Q25">
        <v>24</v>
      </c>
      <c r="R25">
        <v>0.35294117647058826</v>
      </c>
      <c r="S25" s="3">
        <v>0.3</v>
      </c>
      <c r="V25">
        <f t="shared" si="2"/>
        <v>0.11905064241453339</v>
      </c>
      <c r="W25" s="13">
        <f t="shared" si="9"/>
        <v>0.23000000000000007</v>
      </c>
      <c r="Y25">
        <v>24</v>
      </c>
      <c r="Z25">
        <v>0.8</v>
      </c>
      <c r="AA25" s="3">
        <v>0.11</v>
      </c>
      <c r="AD25">
        <f t="shared" si="3"/>
        <v>0.99602095346257524</v>
      </c>
      <c r="AE25" s="13">
        <f t="shared" si="10"/>
        <v>0.23000000000000007</v>
      </c>
      <c r="AG25">
        <v>24</v>
      </c>
      <c r="AH25">
        <v>0.75</v>
      </c>
      <c r="AI25" s="3">
        <v>0.61</v>
      </c>
      <c r="AL25">
        <f t="shared" si="4"/>
        <v>4.2380502416611559E-7</v>
      </c>
      <c r="AM25" s="13">
        <f t="shared" si="11"/>
        <v>0.23000000000000007</v>
      </c>
      <c r="AO25">
        <v>24</v>
      </c>
      <c r="AP25">
        <v>0.36363636363636365</v>
      </c>
      <c r="AQ25" s="3">
        <v>0.28999999999999998</v>
      </c>
      <c r="AT25">
        <f t="shared" si="5"/>
        <v>0.23937649084281223</v>
      </c>
      <c r="AU25" s="13">
        <f t="shared" si="12"/>
        <v>0.23000000000000007</v>
      </c>
      <c r="AY25" s="3"/>
      <c r="BB25">
        <f t="shared" si="6"/>
        <v>0.42834693332774143</v>
      </c>
      <c r="BC25" s="13">
        <f t="shared" si="13"/>
        <v>0.23000000000000007</v>
      </c>
    </row>
    <row r="26" spans="3:55" x14ac:dyDescent="0.25">
      <c r="C26" s="3"/>
      <c r="F26">
        <f t="shared" si="0"/>
        <v>1</v>
      </c>
      <c r="G26" s="13">
        <f t="shared" si="7"/>
        <v>0.23000000000000007</v>
      </c>
      <c r="I26">
        <v>25</v>
      </c>
      <c r="J26">
        <v>0.56818181818181823</v>
      </c>
      <c r="K26" s="3">
        <v>0.21</v>
      </c>
      <c r="N26">
        <f t="shared" si="14"/>
        <v>0.76260107976576452</v>
      </c>
      <c r="O26" s="13">
        <f t="shared" si="8"/>
        <v>0.24000000000000007</v>
      </c>
      <c r="Q26">
        <v>25</v>
      </c>
      <c r="R26">
        <v>0.36764705882352944</v>
      </c>
      <c r="S26" s="3">
        <v>0.31</v>
      </c>
      <c r="V26">
        <f t="shared" si="2"/>
        <v>0.14499537381090014</v>
      </c>
      <c r="W26" s="13">
        <f t="shared" si="9"/>
        <v>0.24000000000000007</v>
      </c>
      <c r="Y26">
        <v>25</v>
      </c>
      <c r="Z26">
        <v>0.83333333333333337</v>
      </c>
      <c r="AA26" s="3">
        <v>0.127</v>
      </c>
      <c r="AD26">
        <f t="shared" si="3"/>
        <v>0.99770332505669923</v>
      </c>
      <c r="AE26" s="13">
        <f t="shared" si="10"/>
        <v>0.24000000000000007</v>
      </c>
      <c r="AG26">
        <v>25</v>
      </c>
      <c r="AH26">
        <v>0.78125</v>
      </c>
      <c r="AI26" s="3">
        <v>0.61399999999999999</v>
      </c>
      <c r="AL26">
        <f t="shared" si="4"/>
        <v>8.8995712493376389E-7</v>
      </c>
      <c r="AM26" s="13">
        <f t="shared" si="11"/>
        <v>0.24000000000000007</v>
      </c>
      <c r="AO26">
        <v>25</v>
      </c>
      <c r="AP26">
        <v>0.37878787878787878</v>
      </c>
      <c r="AQ26" s="3">
        <v>0.28999999999999998</v>
      </c>
      <c r="AT26">
        <f t="shared" si="5"/>
        <v>0.27995937975066254</v>
      </c>
      <c r="AU26" s="13">
        <f t="shared" si="12"/>
        <v>0.24000000000000007</v>
      </c>
      <c r="AY26" s="3"/>
      <c r="BB26">
        <f t="shared" si="6"/>
        <v>0.51241915193419252</v>
      </c>
      <c r="BC26" s="13">
        <f t="shared" si="13"/>
        <v>0.24000000000000007</v>
      </c>
    </row>
    <row r="27" spans="3:55" x14ac:dyDescent="0.25">
      <c r="C27" s="3"/>
      <c r="F27">
        <f t="shared" si="0"/>
        <v>1</v>
      </c>
      <c r="G27" s="13">
        <f t="shared" si="7"/>
        <v>0.24000000000000007</v>
      </c>
      <c r="I27">
        <v>26</v>
      </c>
      <c r="J27">
        <v>0.59090909090909094</v>
      </c>
      <c r="K27" s="3">
        <v>0.22</v>
      </c>
      <c r="N27">
        <f t="shared" si="14"/>
        <v>0.80495420281295638</v>
      </c>
      <c r="O27" s="13">
        <f t="shared" si="8"/>
        <v>0.25000000000000006</v>
      </c>
      <c r="Q27">
        <v>26</v>
      </c>
      <c r="R27">
        <v>0.38235294117647056</v>
      </c>
      <c r="S27" s="3">
        <v>0.31</v>
      </c>
      <c r="V27">
        <f t="shared" si="2"/>
        <v>0.17449815128683005</v>
      </c>
      <c r="W27" s="13">
        <f t="shared" si="9"/>
        <v>0.25000000000000006</v>
      </c>
      <c r="Y27">
        <v>26</v>
      </c>
      <c r="Z27">
        <v>0.8666666666666667</v>
      </c>
      <c r="AA27" s="3">
        <v>0.14000000000000001</v>
      </c>
      <c r="AD27">
        <f t="shared" si="3"/>
        <v>0.99871364457106415</v>
      </c>
      <c r="AE27" s="13">
        <f t="shared" si="10"/>
        <v>0.25000000000000006</v>
      </c>
      <c r="AG27">
        <v>26</v>
      </c>
      <c r="AH27">
        <v>0.8125</v>
      </c>
      <c r="AI27" s="3">
        <v>0.63</v>
      </c>
      <c r="AL27">
        <f t="shared" si="4"/>
        <v>1.8302086719463597E-6</v>
      </c>
      <c r="AM27" s="13">
        <f t="shared" si="11"/>
        <v>0.25000000000000006</v>
      </c>
      <c r="AO27">
        <v>26</v>
      </c>
      <c r="AP27">
        <v>0.39393939393939392</v>
      </c>
      <c r="AQ27" s="3">
        <v>0.28999999999999998</v>
      </c>
      <c r="AT27">
        <f t="shared" si="5"/>
        <v>0.32361463813258706</v>
      </c>
      <c r="AU27" s="13">
        <f t="shared" si="12"/>
        <v>0.25000000000000006</v>
      </c>
      <c r="AY27" s="3"/>
      <c r="BB27">
        <f t="shared" si="6"/>
        <v>0.59594104796772873</v>
      </c>
      <c r="BC27" s="13">
        <f t="shared" si="13"/>
        <v>0.25000000000000006</v>
      </c>
    </row>
    <row r="28" spans="3:55" x14ac:dyDescent="0.25">
      <c r="C28" s="3"/>
      <c r="F28">
        <f t="shared" si="0"/>
        <v>1</v>
      </c>
      <c r="G28" s="13">
        <f t="shared" si="7"/>
        <v>0.25000000000000006</v>
      </c>
      <c r="I28">
        <v>27</v>
      </c>
      <c r="J28">
        <v>0.61363636363636365</v>
      </c>
      <c r="K28" s="3">
        <v>0.22</v>
      </c>
      <c r="N28">
        <f t="shared" si="14"/>
        <v>0.84236082710587068</v>
      </c>
      <c r="O28" s="13">
        <f t="shared" si="8"/>
        <v>0.26000000000000006</v>
      </c>
      <c r="Q28">
        <v>27</v>
      </c>
      <c r="R28">
        <v>0.39705882352941174</v>
      </c>
      <c r="S28" s="3">
        <v>0.31</v>
      </c>
      <c r="V28">
        <f t="shared" si="2"/>
        <v>0.20755507140951429</v>
      </c>
      <c r="W28" s="13">
        <f t="shared" si="9"/>
        <v>0.26000000000000006</v>
      </c>
      <c r="Y28">
        <v>27</v>
      </c>
      <c r="Z28">
        <v>0.9</v>
      </c>
      <c r="AA28" s="3">
        <v>0.15</v>
      </c>
      <c r="AD28">
        <f t="shared" si="3"/>
        <v>0.99930099670141725</v>
      </c>
      <c r="AE28" s="13">
        <f t="shared" si="10"/>
        <v>0.26000000000000006</v>
      </c>
      <c r="AG28">
        <v>27</v>
      </c>
      <c r="AH28">
        <v>0.84375</v>
      </c>
      <c r="AI28" s="3">
        <v>0.63</v>
      </c>
      <c r="AL28">
        <f t="shared" si="4"/>
        <v>3.6861919968001528E-6</v>
      </c>
      <c r="AM28" s="13">
        <f t="shared" si="11"/>
        <v>0.26000000000000006</v>
      </c>
      <c r="AO28">
        <v>27</v>
      </c>
      <c r="AP28">
        <v>0.40909090909090912</v>
      </c>
      <c r="AQ28" s="3">
        <v>0.3</v>
      </c>
      <c r="AT28">
        <f t="shared" si="5"/>
        <v>0.36984374086851235</v>
      </c>
      <c r="AU28" s="13">
        <f t="shared" si="12"/>
        <v>0.26000000000000006</v>
      </c>
      <c r="AY28" s="3"/>
      <c r="BB28">
        <f t="shared" si="6"/>
        <v>0.67529224180935232</v>
      </c>
      <c r="BC28" s="13">
        <f t="shared" si="13"/>
        <v>0.26000000000000006</v>
      </c>
    </row>
    <row r="29" spans="3:55" x14ac:dyDescent="0.25">
      <c r="C29" s="3"/>
      <c r="F29">
        <f t="shared" si="0"/>
        <v>1</v>
      </c>
      <c r="G29" s="13">
        <f t="shared" si="7"/>
        <v>0.26000000000000006</v>
      </c>
      <c r="I29">
        <v>28</v>
      </c>
      <c r="J29">
        <v>0.63636363636363635</v>
      </c>
      <c r="K29" s="3">
        <v>0.22</v>
      </c>
      <c r="N29">
        <f t="shared" si="14"/>
        <v>0.87471475602506121</v>
      </c>
      <c r="O29" s="13">
        <f t="shared" si="8"/>
        <v>0.27000000000000007</v>
      </c>
      <c r="Q29">
        <v>28</v>
      </c>
      <c r="R29">
        <v>0.41176470588235292</v>
      </c>
      <c r="S29" s="3">
        <v>0.32</v>
      </c>
      <c r="V29">
        <f t="shared" si="2"/>
        <v>0.24405127027730961</v>
      </c>
      <c r="W29" s="13">
        <f t="shared" si="9"/>
        <v>0.27000000000000007</v>
      </c>
      <c r="Y29">
        <v>28</v>
      </c>
      <c r="Z29">
        <v>0.93333333333333335</v>
      </c>
      <c r="AA29" s="3">
        <v>0.21199999999999999</v>
      </c>
      <c r="AD29">
        <f t="shared" si="3"/>
        <v>0.99963154983707569</v>
      </c>
      <c r="AE29" s="13">
        <f t="shared" si="10"/>
        <v>0.27000000000000007</v>
      </c>
      <c r="AG29">
        <v>28</v>
      </c>
      <c r="AH29">
        <v>0.875</v>
      </c>
      <c r="AI29" s="3">
        <v>0.64</v>
      </c>
      <c r="AL29">
        <f t="shared" si="4"/>
        <v>7.2714276764010688E-6</v>
      </c>
      <c r="AM29" s="13">
        <f t="shared" si="11"/>
        <v>0.27000000000000007</v>
      </c>
      <c r="AO29">
        <v>28</v>
      </c>
      <c r="AP29">
        <v>0.42424242424242425</v>
      </c>
      <c r="AQ29" s="3">
        <v>0.3</v>
      </c>
      <c r="AT29">
        <f t="shared" si="5"/>
        <v>0.41803626391868726</v>
      </c>
      <c r="AU29" s="13">
        <f t="shared" si="12"/>
        <v>0.27000000000000007</v>
      </c>
      <c r="AY29" s="3"/>
      <c r="BB29">
        <f t="shared" si="6"/>
        <v>0.74738835515939717</v>
      </c>
      <c r="BC29" s="13">
        <f t="shared" si="13"/>
        <v>0.27000000000000007</v>
      </c>
    </row>
    <row r="30" spans="3:55" x14ac:dyDescent="0.25">
      <c r="C30" s="3"/>
      <c r="F30">
        <f t="shared" si="0"/>
        <v>1</v>
      </c>
      <c r="G30" s="13">
        <f t="shared" si="7"/>
        <v>0.27000000000000007</v>
      </c>
      <c r="I30">
        <v>29</v>
      </c>
      <c r="J30">
        <v>0.65909090909090906</v>
      </c>
      <c r="K30" s="3">
        <v>0.22500000000000001</v>
      </c>
      <c r="N30">
        <f t="shared" si="14"/>
        <v>0.90211919800216034</v>
      </c>
      <c r="O30" s="13">
        <f t="shared" si="8"/>
        <v>0.28000000000000008</v>
      </c>
      <c r="Q30">
        <v>29</v>
      </c>
      <c r="R30">
        <v>0.4264705882352941</v>
      </c>
      <c r="S30" s="3">
        <v>0.32</v>
      </c>
      <c r="V30">
        <f t="shared" si="2"/>
        <v>0.28375384235781725</v>
      </c>
      <c r="W30" s="13">
        <f t="shared" si="9"/>
        <v>0.28000000000000008</v>
      </c>
      <c r="Y30">
        <v>29</v>
      </c>
      <c r="Z30">
        <v>0.96666666666666667</v>
      </c>
      <c r="AA30" s="3">
        <v>0.25</v>
      </c>
      <c r="AD30">
        <f t="shared" si="3"/>
        <v>0.99981163870606282</v>
      </c>
      <c r="AE30" s="13">
        <f t="shared" si="10"/>
        <v>0.28000000000000008</v>
      </c>
      <c r="AG30">
        <v>29</v>
      </c>
      <c r="AH30">
        <v>0.90625</v>
      </c>
      <c r="AI30" s="3">
        <v>0.67</v>
      </c>
      <c r="AL30">
        <f t="shared" si="4"/>
        <v>1.4049013090901095E-5</v>
      </c>
      <c r="AM30" s="13">
        <f t="shared" si="11"/>
        <v>0.28000000000000008</v>
      </c>
      <c r="AO30">
        <v>29</v>
      </c>
      <c r="AP30">
        <v>0.43939393939393939</v>
      </c>
      <c r="AQ30" s="3">
        <v>0.3</v>
      </c>
      <c r="AT30">
        <f t="shared" si="5"/>
        <v>0.46749342255431886</v>
      </c>
      <c r="AU30" s="13">
        <f t="shared" si="12"/>
        <v>0.28000000000000008</v>
      </c>
      <c r="AY30" s="3"/>
      <c r="BB30">
        <f t="shared" si="6"/>
        <v>0.81003177758223377</v>
      </c>
      <c r="BC30" s="13">
        <f t="shared" si="13"/>
        <v>0.28000000000000008</v>
      </c>
    </row>
    <row r="31" spans="3:55" x14ac:dyDescent="0.25">
      <c r="C31" s="3"/>
      <c r="F31">
        <f t="shared" si="0"/>
        <v>1</v>
      </c>
      <c r="G31" s="13">
        <f t="shared" si="7"/>
        <v>0.28000000000000008</v>
      </c>
      <c r="I31">
        <v>30</v>
      </c>
      <c r="J31">
        <v>0.68181818181818177</v>
      </c>
      <c r="K31" s="3">
        <v>0.23</v>
      </c>
      <c r="N31">
        <f t="shared" si="14"/>
        <v>0.92485081450642448</v>
      </c>
      <c r="O31" s="13">
        <f t="shared" si="8"/>
        <v>0.29000000000000009</v>
      </c>
      <c r="Q31">
        <v>30</v>
      </c>
      <c r="R31">
        <v>0.44117647058823528</v>
      </c>
      <c r="S31" s="3">
        <v>0.33</v>
      </c>
      <c r="V31">
        <f t="shared" si="2"/>
        <v>0.32631127444713137</v>
      </c>
      <c r="W31" s="13">
        <f t="shared" si="9"/>
        <v>0.29000000000000009</v>
      </c>
      <c r="AA31" s="3"/>
      <c r="AD31">
        <f t="shared" si="3"/>
        <v>0.99990661937909442</v>
      </c>
      <c r="AE31" s="13">
        <f t="shared" si="10"/>
        <v>0.29000000000000009</v>
      </c>
      <c r="AG31">
        <v>30</v>
      </c>
      <c r="AH31">
        <v>0.9375</v>
      </c>
      <c r="AI31" s="3">
        <v>0.67</v>
      </c>
      <c r="AL31">
        <f t="shared" si="4"/>
        <v>2.6587523986773917E-5</v>
      </c>
      <c r="AM31" s="13">
        <f t="shared" si="11"/>
        <v>0.29000000000000009</v>
      </c>
      <c r="AO31">
        <v>30</v>
      </c>
      <c r="AP31">
        <v>0.45454545454545453</v>
      </c>
      <c r="AQ31" s="3">
        <v>0.3</v>
      </c>
      <c r="AT31">
        <f t="shared" si="5"/>
        <v>0.51745820026296685</v>
      </c>
      <c r="AU31" s="13">
        <f t="shared" si="12"/>
        <v>0.29000000000000009</v>
      </c>
      <c r="AY31" s="3"/>
      <c r="BB31">
        <f t="shared" si="6"/>
        <v>0.86208460096250494</v>
      </c>
      <c r="BC31" s="13">
        <f t="shared" si="13"/>
        <v>0.29000000000000009</v>
      </c>
    </row>
    <row r="32" spans="3:55" x14ac:dyDescent="0.25">
      <c r="C32" s="3"/>
      <c r="F32">
        <f t="shared" si="0"/>
        <v>1</v>
      </c>
      <c r="G32" s="13">
        <f t="shared" si="7"/>
        <v>0.29000000000000009</v>
      </c>
      <c r="I32">
        <v>31</v>
      </c>
      <c r="J32">
        <v>0.70454545454545459</v>
      </c>
      <c r="K32" s="3">
        <v>0.23</v>
      </c>
      <c r="N32">
        <f t="shared" si="14"/>
        <v>0.94331606030832171</v>
      </c>
      <c r="O32" s="13">
        <f t="shared" si="8"/>
        <v>0.3000000000000001</v>
      </c>
      <c r="Q32">
        <v>31</v>
      </c>
      <c r="R32">
        <v>0.45588235294117646</v>
      </c>
      <c r="S32" s="3">
        <v>0.33</v>
      </c>
      <c r="V32">
        <f t="shared" si="2"/>
        <v>0.37126005882934204</v>
      </c>
      <c r="W32" s="13">
        <f t="shared" si="9"/>
        <v>0.3000000000000001</v>
      </c>
      <c r="AA32" s="3"/>
      <c r="AD32">
        <f t="shared" si="3"/>
        <v>0.99995511319062602</v>
      </c>
      <c r="AE32" s="13">
        <f t="shared" si="10"/>
        <v>0.3000000000000001</v>
      </c>
      <c r="AG32">
        <v>31</v>
      </c>
      <c r="AH32">
        <v>0.96875</v>
      </c>
      <c r="AI32" s="3">
        <v>0.69</v>
      </c>
      <c r="AL32">
        <f t="shared" si="4"/>
        <v>4.9287772846222949E-5</v>
      </c>
      <c r="AM32" s="13">
        <f t="shared" si="11"/>
        <v>0.3000000000000001</v>
      </c>
      <c r="AO32">
        <v>31</v>
      </c>
      <c r="AP32">
        <v>0.46969696969696972</v>
      </c>
      <c r="AQ32" s="3">
        <v>0.31</v>
      </c>
      <c r="AT32">
        <f t="shared" si="5"/>
        <v>0.56714992335450232</v>
      </c>
      <c r="AU32" s="13">
        <f t="shared" si="12"/>
        <v>0.3000000000000001</v>
      </c>
      <c r="AY32" s="3"/>
      <c r="BB32">
        <f t="shared" si="6"/>
        <v>0.90344819197856174</v>
      </c>
      <c r="BC32" s="13">
        <f t="shared" si="13"/>
        <v>0.3000000000000001</v>
      </c>
    </row>
    <row r="33" spans="3:55" x14ac:dyDescent="0.25">
      <c r="C33" s="3"/>
      <c r="F33">
        <f t="shared" si="0"/>
        <v>1</v>
      </c>
      <c r="G33" s="13">
        <f t="shared" si="7"/>
        <v>0.3000000000000001</v>
      </c>
      <c r="I33">
        <v>32</v>
      </c>
      <c r="J33">
        <v>0.72727272727272729</v>
      </c>
      <c r="K33" s="3">
        <v>0.24</v>
      </c>
      <c r="N33">
        <f t="shared" si="14"/>
        <v>0.95800516323420315</v>
      </c>
      <c r="O33" s="13">
        <f t="shared" si="8"/>
        <v>0.31000000000000011</v>
      </c>
      <c r="Q33">
        <v>32</v>
      </c>
      <c r="R33">
        <v>0.47058823529411764</v>
      </c>
      <c r="S33" s="3">
        <v>0.33</v>
      </c>
      <c r="V33">
        <f t="shared" si="2"/>
        <v>0.4180385545612188</v>
      </c>
      <c r="W33" s="13">
        <f t="shared" si="9"/>
        <v>0.31000000000000011</v>
      </c>
      <c r="AA33" s="3"/>
      <c r="AD33">
        <f t="shared" si="3"/>
        <v>0.999979081644637</v>
      </c>
      <c r="AE33" s="13">
        <f t="shared" si="10"/>
        <v>0.31000000000000011</v>
      </c>
      <c r="AI33" s="3"/>
      <c r="AL33">
        <f t="shared" si="4"/>
        <v>8.9506561927582014E-5</v>
      </c>
      <c r="AM33" s="13">
        <f t="shared" si="11"/>
        <v>0.31000000000000011</v>
      </c>
      <c r="AO33">
        <v>32</v>
      </c>
      <c r="AP33">
        <v>0.48484848484848486</v>
      </c>
      <c r="AQ33" s="3">
        <v>0.31</v>
      </c>
      <c r="AT33">
        <f t="shared" si="5"/>
        <v>0.61580066358660268</v>
      </c>
      <c r="AU33" s="13">
        <f t="shared" si="12"/>
        <v>0.31000000000000011</v>
      </c>
      <c r="AY33" s="3"/>
      <c r="BB33">
        <f t="shared" si="6"/>
        <v>0.93488201730412523</v>
      </c>
      <c r="BC33" s="13">
        <f t="shared" si="13"/>
        <v>0.31000000000000011</v>
      </c>
    </row>
    <row r="34" spans="3:55" x14ac:dyDescent="0.25">
      <c r="C34" s="3"/>
      <c r="F34">
        <f t="shared" si="0"/>
        <v>1</v>
      </c>
      <c r="G34" s="13">
        <f t="shared" si="7"/>
        <v>0.31000000000000011</v>
      </c>
      <c r="I34">
        <v>33</v>
      </c>
      <c r="J34">
        <v>0.75</v>
      </c>
      <c r="K34" s="3">
        <v>0.26</v>
      </c>
      <c r="N34">
        <f t="shared" si="14"/>
        <v>0.96944845194710672</v>
      </c>
      <c r="O34" s="13">
        <f t="shared" si="8"/>
        <v>0.32000000000000012</v>
      </c>
      <c r="Q34">
        <v>33</v>
      </c>
      <c r="R34">
        <v>0.48529411764705882</v>
      </c>
      <c r="S34" s="3">
        <v>0.33</v>
      </c>
      <c r="V34">
        <f t="shared" si="2"/>
        <v>0.46600751628339177</v>
      </c>
      <c r="W34" s="13">
        <f t="shared" si="9"/>
        <v>0.32000000000000012</v>
      </c>
      <c r="AA34" s="3"/>
      <c r="AD34">
        <f t="shared" si="3"/>
        <v>0.9999905498712196</v>
      </c>
      <c r="AE34" s="13">
        <f t="shared" si="10"/>
        <v>0.32000000000000012</v>
      </c>
      <c r="AI34" s="3"/>
      <c r="AL34">
        <f t="shared" si="4"/>
        <v>1.5924000340141928E-4</v>
      </c>
      <c r="AM34" s="13">
        <f t="shared" si="11"/>
        <v>0.32000000000000012</v>
      </c>
      <c r="AO34">
        <v>33</v>
      </c>
      <c r="AP34">
        <v>0.5</v>
      </c>
      <c r="AQ34" s="3">
        <v>0.31</v>
      </c>
      <c r="AT34">
        <f t="shared" si="5"/>
        <v>0.66269065439540398</v>
      </c>
      <c r="AU34" s="13">
        <f t="shared" si="12"/>
        <v>0.32000000000000012</v>
      </c>
      <c r="AY34" s="3"/>
      <c r="BB34">
        <f t="shared" si="6"/>
        <v>0.95772649339056226</v>
      </c>
      <c r="BC34" s="13">
        <f t="shared" si="13"/>
        <v>0.32000000000000012</v>
      </c>
    </row>
    <row r="35" spans="3:55" x14ac:dyDescent="0.25">
      <c r="C35" s="3"/>
      <c r="F35">
        <f t="shared" si="0"/>
        <v>1</v>
      </c>
      <c r="G35" s="13">
        <f t="shared" si="7"/>
        <v>0.32000000000000012</v>
      </c>
      <c r="I35">
        <v>34</v>
      </c>
      <c r="J35">
        <v>0.77272727272727271</v>
      </c>
      <c r="K35" s="3">
        <v>0.26</v>
      </c>
      <c r="N35">
        <f t="shared" si="14"/>
        <v>0.97817860442429883</v>
      </c>
      <c r="O35" s="13">
        <f t="shared" si="8"/>
        <v>0.33000000000000013</v>
      </c>
      <c r="Q35">
        <v>34</v>
      </c>
      <c r="R35">
        <v>0.5</v>
      </c>
      <c r="S35" s="3">
        <v>0.33</v>
      </c>
      <c r="V35">
        <f t="shared" si="2"/>
        <v>0.51447608000474609</v>
      </c>
      <c r="W35" s="13">
        <f t="shared" si="9"/>
        <v>0.33000000000000013</v>
      </c>
      <c r="AA35" s="3"/>
      <c r="AD35">
        <f t="shared" si="3"/>
        <v>0.99999586183321698</v>
      </c>
      <c r="AE35" s="13">
        <f t="shared" si="10"/>
        <v>0.33000000000000013</v>
      </c>
      <c r="AI35" s="3"/>
      <c r="AL35">
        <f t="shared" si="4"/>
        <v>2.7756240150697304E-4</v>
      </c>
      <c r="AM35" s="13">
        <f t="shared" si="11"/>
        <v>0.33000000000000013</v>
      </c>
      <c r="AO35">
        <v>34</v>
      </c>
      <c r="AP35">
        <v>0.51515151515151514</v>
      </c>
      <c r="AQ35" s="3">
        <v>0.31</v>
      </c>
      <c r="AT35">
        <f t="shared" si="5"/>
        <v>0.70718001263889252</v>
      </c>
      <c r="AU35" s="13">
        <f t="shared" si="12"/>
        <v>0.33000000000000013</v>
      </c>
      <c r="AY35" s="3"/>
      <c r="BB35">
        <f t="shared" si="6"/>
        <v>0.97360355145284827</v>
      </c>
      <c r="BC35" s="13">
        <f t="shared" si="13"/>
        <v>0.33000000000000013</v>
      </c>
    </row>
    <row r="36" spans="3:55" x14ac:dyDescent="0.25">
      <c r="C36" s="3"/>
      <c r="F36">
        <f t="shared" si="0"/>
        <v>1</v>
      </c>
      <c r="G36" s="13">
        <f t="shared" si="7"/>
        <v>0.33000000000000013</v>
      </c>
      <c r="I36">
        <v>35</v>
      </c>
      <c r="J36">
        <v>0.79545454545454541</v>
      </c>
      <c r="K36" s="3">
        <v>0.27</v>
      </c>
      <c r="N36">
        <f t="shared" si="14"/>
        <v>0.98470101578937907</v>
      </c>
      <c r="O36" s="13">
        <f t="shared" si="8"/>
        <v>0.34000000000000014</v>
      </c>
      <c r="Q36">
        <v>35</v>
      </c>
      <c r="R36">
        <v>0.51470588235294112</v>
      </c>
      <c r="S36" s="3">
        <v>0.34</v>
      </c>
      <c r="V36">
        <f t="shared" si="2"/>
        <v>0.56273146091832216</v>
      </c>
      <c r="W36" s="13">
        <f t="shared" si="9"/>
        <v>0.34000000000000014</v>
      </c>
      <c r="AA36" s="3"/>
      <c r="AD36">
        <f t="shared" si="3"/>
        <v>0.99999824369202794</v>
      </c>
      <c r="AE36" s="13">
        <f t="shared" si="10"/>
        <v>0.34000000000000014</v>
      </c>
      <c r="AI36" s="3"/>
      <c r="AL36">
        <f t="shared" si="4"/>
        <v>4.7403708696926595E-4</v>
      </c>
      <c r="AM36" s="13">
        <f t="shared" si="11"/>
        <v>0.34000000000000014</v>
      </c>
      <c r="AO36">
        <v>35</v>
      </c>
      <c r="AP36">
        <v>0.53030303030303028</v>
      </c>
      <c r="AQ36" s="3">
        <v>0.31</v>
      </c>
      <c r="AT36">
        <f t="shared" si="5"/>
        <v>0.74873445247919346</v>
      </c>
      <c r="AU36" s="13">
        <f t="shared" si="12"/>
        <v>0.34000000000000014</v>
      </c>
      <c r="AY36" s="3"/>
      <c r="BB36">
        <f t="shared" si="6"/>
        <v>0.98415625189206901</v>
      </c>
      <c r="BC36" s="13">
        <f t="shared" si="13"/>
        <v>0.34000000000000014</v>
      </c>
    </row>
    <row r="37" spans="3:55" x14ac:dyDescent="0.25">
      <c r="C37" s="3"/>
      <c r="F37">
        <f t="shared" si="0"/>
        <v>1</v>
      </c>
      <c r="G37" s="13">
        <f t="shared" si="7"/>
        <v>0.34000000000000014</v>
      </c>
      <c r="I37">
        <v>36</v>
      </c>
      <c r="J37">
        <v>0.81818181818181823</v>
      </c>
      <c r="K37" s="3">
        <v>0.27</v>
      </c>
      <c r="N37">
        <f t="shared" si="14"/>
        <v>0.98947311997690057</v>
      </c>
      <c r="O37" s="13">
        <f t="shared" si="8"/>
        <v>0.35000000000000014</v>
      </c>
      <c r="Q37">
        <v>36</v>
      </c>
      <c r="R37">
        <v>0.52941176470588236</v>
      </c>
      <c r="S37" s="3">
        <v>0.34</v>
      </c>
      <c r="V37">
        <f t="shared" si="2"/>
        <v>0.61007024641417829</v>
      </c>
      <c r="W37" s="13">
        <f t="shared" si="9"/>
        <v>0.35000000000000014</v>
      </c>
      <c r="AA37" s="3"/>
      <c r="AD37">
        <f t="shared" si="3"/>
        <v>0.99999927759393092</v>
      </c>
      <c r="AE37" s="13">
        <f t="shared" si="10"/>
        <v>0.35000000000000014</v>
      </c>
      <c r="AI37" s="3"/>
      <c r="AL37">
        <f t="shared" si="4"/>
        <v>7.9330849992810223E-4</v>
      </c>
      <c r="AM37" s="13">
        <f t="shared" si="11"/>
        <v>0.35000000000000014</v>
      </c>
      <c r="AO37">
        <v>36</v>
      </c>
      <c r="AP37">
        <v>0.54545454545454541</v>
      </c>
      <c r="AQ37" s="3">
        <v>0.32</v>
      </c>
      <c r="AT37">
        <f t="shared" si="5"/>
        <v>0.78694330720333472</v>
      </c>
      <c r="AU37" s="13">
        <f t="shared" si="12"/>
        <v>0.35000000000000014</v>
      </c>
      <c r="AY37" s="3"/>
      <c r="BB37">
        <f t="shared" si="6"/>
        <v>0.99086376919951813</v>
      </c>
      <c r="BC37" s="13">
        <f t="shared" si="13"/>
        <v>0.35000000000000014</v>
      </c>
    </row>
    <row r="38" spans="3:55" x14ac:dyDescent="0.25">
      <c r="C38" s="3"/>
      <c r="F38">
        <f t="shared" si="0"/>
        <v>1</v>
      </c>
      <c r="G38" s="13">
        <f t="shared" si="7"/>
        <v>0.35000000000000014</v>
      </c>
      <c r="I38">
        <v>37</v>
      </c>
      <c r="J38">
        <v>0.84090909090909094</v>
      </c>
      <c r="K38" s="3">
        <v>0.28000000000000003</v>
      </c>
      <c r="N38">
        <f t="shared" si="14"/>
        <v>0.99289233970918456</v>
      </c>
      <c r="O38" s="13">
        <f t="shared" si="8"/>
        <v>0.36000000000000015</v>
      </c>
      <c r="Q38">
        <v>37</v>
      </c>
      <c r="R38">
        <v>0.54411764705882348</v>
      </c>
      <c r="S38" s="3">
        <v>0.35</v>
      </c>
      <c r="V38">
        <f t="shared" si="2"/>
        <v>0.65582900572767988</v>
      </c>
      <c r="W38" s="13">
        <f t="shared" si="9"/>
        <v>0.36000000000000015</v>
      </c>
      <c r="AA38" s="3"/>
      <c r="AD38">
        <f t="shared" si="3"/>
        <v>0.9999997120489531</v>
      </c>
      <c r="AE38" s="13">
        <f t="shared" si="10"/>
        <v>0.36000000000000015</v>
      </c>
      <c r="AI38" s="3"/>
      <c r="AL38">
        <f t="shared" si="4"/>
        <v>1.3010320136050155E-3</v>
      </c>
      <c r="AM38" s="13">
        <f t="shared" si="11"/>
        <v>0.36000000000000015</v>
      </c>
      <c r="AO38">
        <v>37</v>
      </c>
      <c r="AP38">
        <v>0.56060606060606055</v>
      </c>
      <c r="AQ38" s="3">
        <v>0.31</v>
      </c>
      <c r="AT38">
        <f t="shared" si="5"/>
        <v>0.82152895414901839</v>
      </c>
      <c r="AU38" s="13">
        <f t="shared" si="12"/>
        <v>0.36000000000000015</v>
      </c>
      <c r="AY38" s="3"/>
      <c r="BB38">
        <f t="shared" si="6"/>
        <v>0.99494099218425092</v>
      </c>
      <c r="BC38" s="13">
        <f t="shared" si="13"/>
        <v>0.36000000000000015</v>
      </c>
    </row>
    <row r="39" spans="3:55" x14ac:dyDescent="0.25">
      <c r="C39" s="3"/>
      <c r="F39">
        <f t="shared" si="0"/>
        <v>1</v>
      </c>
      <c r="G39" s="13">
        <f t="shared" si="7"/>
        <v>0.36000000000000015</v>
      </c>
      <c r="I39">
        <v>38</v>
      </c>
      <c r="J39">
        <v>0.86363636363636365</v>
      </c>
      <c r="K39" s="3">
        <v>0.28000000000000003</v>
      </c>
      <c r="N39">
        <f t="shared" si="14"/>
        <v>0.99529150106689823</v>
      </c>
      <c r="O39" s="13">
        <f t="shared" si="8"/>
        <v>0.37000000000000016</v>
      </c>
      <c r="Q39">
        <v>38</v>
      </c>
      <c r="R39">
        <v>0.55882352941176472</v>
      </c>
      <c r="S39" s="3">
        <v>0.35000000000000003</v>
      </c>
      <c r="V39">
        <f t="shared" si="2"/>
        <v>0.69941200707948603</v>
      </c>
      <c r="W39" s="13">
        <f t="shared" si="9"/>
        <v>0.37000000000000016</v>
      </c>
      <c r="AA39" s="3"/>
      <c r="AD39">
        <f t="shared" si="3"/>
        <v>0.99999988877980628</v>
      </c>
      <c r="AE39" s="13">
        <f t="shared" si="10"/>
        <v>0.37000000000000016</v>
      </c>
      <c r="AI39" s="3"/>
      <c r="AL39">
        <f t="shared" si="4"/>
        <v>2.0911798347371746E-3</v>
      </c>
      <c r="AM39" s="13">
        <f t="shared" si="11"/>
        <v>0.37000000000000016</v>
      </c>
      <c r="AO39">
        <v>38</v>
      </c>
      <c r="AP39">
        <v>0.5757575757575758</v>
      </c>
      <c r="AQ39" s="3">
        <v>0.32</v>
      </c>
      <c r="AT39">
        <f t="shared" si="5"/>
        <v>0.85234756659993294</v>
      </c>
      <c r="AU39" s="13">
        <f t="shared" si="12"/>
        <v>0.37000000000000016</v>
      </c>
      <c r="AY39" s="3"/>
      <c r="BB39">
        <f t="shared" si="6"/>
        <v>0.99731111819545915</v>
      </c>
      <c r="BC39" s="13">
        <f t="shared" si="13"/>
        <v>0.37000000000000016</v>
      </c>
    </row>
    <row r="40" spans="3:55" x14ac:dyDescent="0.25">
      <c r="C40" s="3"/>
      <c r="F40">
        <f t="shared" si="0"/>
        <v>1</v>
      </c>
      <c r="G40" s="13">
        <f t="shared" si="7"/>
        <v>0.37000000000000016</v>
      </c>
      <c r="I40">
        <v>39</v>
      </c>
      <c r="J40">
        <v>0.88636363636363635</v>
      </c>
      <c r="K40" s="3">
        <v>0.28000000000000003</v>
      </c>
      <c r="N40">
        <f t="shared" si="14"/>
        <v>0.99694007050797484</v>
      </c>
      <c r="O40" s="13">
        <f t="shared" si="8"/>
        <v>0.38000000000000017</v>
      </c>
      <c r="Q40">
        <v>39</v>
      </c>
      <c r="R40">
        <v>0.57352941176470584</v>
      </c>
      <c r="S40" s="3">
        <v>0.36</v>
      </c>
      <c r="V40">
        <f t="shared" si="2"/>
        <v>0.74031412470376723</v>
      </c>
      <c r="W40" s="13">
        <f t="shared" si="9"/>
        <v>0.38000000000000017</v>
      </c>
      <c r="AA40" s="3"/>
      <c r="AD40">
        <f t="shared" si="3"/>
        <v>0.99999995837542277</v>
      </c>
      <c r="AE40" s="13">
        <f t="shared" si="10"/>
        <v>0.38000000000000017</v>
      </c>
      <c r="AI40" s="3"/>
      <c r="AL40">
        <f t="shared" si="4"/>
        <v>3.2945611392772721E-3</v>
      </c>
      <c r="AM40" s="13">
        <f t="shared" si="11"/>
        <v>0.38000000000000017</v>
      </c>
      <c r="AO40">
        <v>39</v>
      </c>
      <c r="AP40">
        <v>0.59090909090909094</v>
      </c>
      <c r="AQ40" s="3">
        <v>0.32</v>
      </c>
      <c r="AT40">
        <f t="shared" si="5"/>
        <v>0.87938189292835156</v>
      </c>
      <c r="AU40" s="13">
        <f t="shared" si="12"/>
        <v>0.38000000000000017</v>
      </c>
      <c r="AY40" s="3"/>
      <c r="BB40">
        <f t="shared" si="6"/>
        <v>0.99862871504414552</v>
      </c>
      <c r="BC40" s="13">
        <f t="shared" si="13"/>
        <v>0.38000000000000017</v>
      </c>
    </row>
    <row r="41" spans="3:55" x14ac:dyDescent="0.25">
      <c r="C41" s="3"/>
      <c r="F41">
        <f t="shared" si="0"/>
        <v>1</v>
      </c>
      <c r="G41" s="13">
        <f t="shared" si="7"/>
        <v>0.38000000000000017</v>
      </c>
      <c r="I41">
        <v>40</v>
      </c>
      <c r="J41">
        <v>0.90909090909090906</v>
      </c>
      <c r="K41" s="3">
        <v>0.28999999999999998</v>
      </c>
      <c r="N41">
        <f t="shared" si="14"/>
        <v>0.99804942503772709</v>
      </c>
      <c r="O41" s="13">
        <f t="shared" si="8"/>
        <v>0.39000000000000018</v>
      </c>
      <c r="Q41">
        <v>40</v>
      </c>
      <c r="R41">
        <v>0.58823529411764708</v>
      </c>
      <c r="S41" s="3">
        <v>0.36</v>
      </c>
      <c r="V41">
        <f t="shared" si="2"/>
        <v>0.77813749422655876</v>
      </c>
      <c r="W41" s="13">
        <f t="shared" si="9"/>
        <v>0.39000000000000018</v>
      </c>
      <c r="AA41" s="3"/>
      <c r="AD41">
        <f t="shared" si="3"/>
        <v>0.99999998490640019</v>
      </c>
      <c r="AE41" s="13">
        <f t="shared" si="10"/>
        <v>0.39000000000000018</v>
      </c>
      <c r="AI41" s="3"/>
      <c r="AL41">
        <f t="shared" si="4"/>
        <v>5.0881051246043536E-3</v>
      </c>
      <c r="AM41" s="13">
        <f t="shared" si="11"/>
        <v>0.39000000000000018</v>
      </c>
      <c r="AO41">
        <v>40</v>
      </c>
      <c r="AP41">
        <v>0.60606060606060608</v>
      </c>
      <c r="AQ41" s="3">
        <v>0.32</v>
      </c>
      <c r="AT41">
        <f t="shared" si="5"/>
        <v>0.90272740007625629</v>
      </c>
      <c r="AU41" s="13">
        <f t="shared" si="12"/>
        <v>0.39000000000000018</v>
      </c>
      <c r="AY41" s="3"/>
      <c r="BB41">
        <f t="shared" si="6"/>
        <v>0.9993291980613217</v>
      </c>
      <c r="BC41" s="13">
        <f t="shared" si="13"/>
        <v>0.39000000000000018</v>
      </c>
    </row>
    <row r="42" spans="3:55" x14ac:dyDescent="0.25">
      <c r="C42" s="3"/>
      <c r="F42">
        <f t="shared" si="0"/>
        <v>1</v>
      </c>
      <c r="G42" s="13">
        <f t="shared" si="7"/>
        <v>0.39000000000000018</v>
      </c>
      <c r="I42">
        <v>41</v>
      </c>
      <c r="J42">
        <v>0.93181818181818177</v>
      </c>
      <c r="K42" s="3">
        <v>0.28999999999999998</v>
      </c>
      <c r="N42">
        <f t="shared" si="14"/>
        <v>0.99878047791747704</v>
      </c>
      <c r="O42" s="13">
        <f t="shared" si="8"/>
        <v>0.40000000000000019</v>
      </c>
      <c r="Q42">
        <v>41</v>
      </c>
      <c r="R42">
        <v>0.6029411764705882</v>
      </c>
      <c r="S42" s="3">
        <v>0.36</v>
      </c>
      <c r="V42">
        <f t="shared" si="2"/>
        <v>0.81260107517169144</v>
      </c>
      <c r="W42" s="13">
        <f t="shared" si="9"/>
        <v>0.40000000000000019</v>
      </c>
      <c r="AA42" s="3"/>
      <c r="AD42">
        <f t="shared" si="3"/>
        <v>0.99999999469738443</v>
      </c>
      <c r="AE42" s="13">
        <f t="shared" si="10"/>
        <v>0.40000000000000019</v>
      </c>
      <c r="AI42" s="3"/>
      <c r="AL42">
        <f t="shared" si="4"/>
        <v>7.7040866746372104E-3</v>
      </c>
      <c r="AM42" s="13">
        <f t="shared" si="11"/>
        <v>0.40000000000000019</v>
      </c>
      <c r="AO42">
        <v>41</v>
      </c>
      <c r="AP42">
        <v>0.62121212121212122</v>
      </c>
      <c r="AQ42" s="3">
        <v>0.33</v>
      </c>
      <c r="AT42">
        <f t="shared" si="5"/>
        <v>0.92257355432434596</v>
      </c>
      <c r="AU42" s="13">
        <f t="shared" si="12"/>
        <v>0.40000000000000019</v>
      </c>
      <c r="AY42" s="3"/>
      <c r="BB42">
        <f t="shared" si="6"/>
        <v>0.99968533451216723</v>
      </c>
      <c r="BC42" s="13">
        <f t="shared" si="13"/>
        <v>0.40000000000000019</v>
      </c>
    </row>
    <row r="43" spans="3:55" x14ac:dyDescent="0.25">
      <c r="C43" s="3"/>
      <c r="F43">
        <f t="shared" si="0"/>
        <v>1</v>
      </c>
      <c r="G43" s="13">
        <f t="shared" si="7"/>
        <v>0.40000000000000019</v>
      </c>
      <c r="I43">
        <v>42</v>
      </c>
      <c r="J43">
        <v>0.95454545454545459</v>
      </c>
      <c r="K43" s="3">
        <v>0.3</v>
      </c>
      <c r="N43">
        <f t="shared" si="14"/>
        <v>0.99925226117536481</v>
      </c>
      <c r="O43" s="13">
        <f t="shared" si="8"/>
        <v>0.4100000000000002</v>
      </c>
      <c r="Q43">
        <v>42</v>
      </c>
      <c r="R43">
        <v>0.61764705882352944</v>
      </c>
      <c r="S43" s="3">
        <v>0.37</v>
      </c>
      <c r="V43">
        <f t="shared" si="2"/>
        <v>0.8435429302655203</v>
      </c>
      <c r="W43" s="13">
        <f t="shared" si="9"/>
        <v>0.4100000000000002</v>
      </c>
      <c r="AA43" s="3"/>
      <c r="AD43">
        <f t="shared" si="3"/>
        <v>0.99999999819523366</v>
      </c>
      <c r="AE43" s="13">
        <f t="shared" si="10"/>
        <v>0.4100000000000002</v>
      </c>
      <c r="AI43" s="3"/>
      <c r="AL43">
        <f t="shared" si="4"/>
        <v>1.1438059974560263E-2</v>
      </c>
      <c r="AM43" s="13">
        <f t="shared" si="11"/>
        <v>0.4100000000000002</v>
      </c>
      <c r="AO43">
        <v>42</v>
      </c>
      <c r="AP43">
        <v>0.63636363636363635</v>
      </c>
      <c r="AQ43" s="3">
        <v>0.33</v>
      </c>
      <c r="AT43">
        <f t="shared" si="5"/>
        <v>0.93918221829619597</v>
      </c>
      <c r="AU43" s="13">
        <f t="shared" si="12"/>
        <v>0.4100000000000002</v>
      </c>
      <c r="AY43" s="3"/>
      <c r="BB43">
        <f t="shared" si="6"/>
        <v>0.99985849100559765</v>
      </c>
      <c r="BC43" s="13">
        <f t="shared" si="13"/>
        <v>0.4100000000000002</v>
      </c>
    </row>
    <row r="44" spans="3:55" x14ac:dyDescent="0.25">
      <c r="C44" s="3"/>
      <c r="F44">
        <f t="shared" si="0"/>
        <v>1</v>
      </c>
      <c r="G44" s="13">
        <f t="shared" si="7"/>
        <v>0.4100000000000002</v>
      </c>
      <c r="I44">
        <v>43</v>
      </c>
      <c r="J44">
        <v>0.97727272727272729</v>
      </c>
      <c r="K44" s="3">
        <v>0.3</v>
      </c>
      <c r="N44">
        <f t="shared" si="14"/>
        <v>0.99955042266206529</v>
      </c>
      <c r="O44" s="13">
        <f t="shared" si="8"/>
        <v>0.42000000000000021</v>
      </c>
      <c r="Q44">
        <v>43</v>
      </c>
      <c r="R44">
        <v>0.63235294117647056</v>
      </c>
      <c r="S44" s="3">
        <v>0.37</v>
      </c>
      <c r="V44">
        <f t="shared" si="2"/>
        <v>0.87091565659818437</v>
      </c>
      <c r="W44" s="13">
        <f t="shared" si="9"/>
        <v>0.42000000000000021</v>
      </c>
      <c r="AA44" s="3"/>
      <c r="AD44">
        <f t="shared" si="3"/>
        <v>0.99999999940493256</v>
      </c>
      <c r="AE44" s="13">
        <f t="shared" si="10"/>
        <v>0.42000000000000021</v>
      </c>
      <c r="AI44" s="3"/>
      <c r="AL44">
        <f t="shared" si="4"/>
        <v>1.66538684930214E-2</v>
      </c>
      <c r="AM44" s="13">
        <f t="shared" si="11"/>
        <v>0.42000000000000021</v>
      </c>
      <c r="AO44">
        <v>43</v>
      </c>
      <c r="AP44">
        <v>0.65151515151515149</v>
      </c>
      <c r="AQ44" s="3">
        <v>0.34</v>
      </c>
      <c r="AT44">
        <f t="shared" si="5"/>
        <v>0.95286512350923136</v>
      </c>
      <c r="AU44" s="13">
        <f t="shared" si="12"/>
        <v>0.42000000000000021</v>
      </c>
      <c r="AY44" s="3"/>
      <c r="BB44">
        <f t="shared" si="6"/>
        <v>0.9999390037171455</v>
      </c>
      <c r="BC44" s="13">
        <f t="shared" si="13"/>
        <v>0.42000000000000021</v>
      </c>
    </row>
    <row r="45" spans="3:55" x14ac:dyDescent="0.25">
      <c r="C45" s="3"/>
      <c r="F45">
        <f t="shared" si="0"/>
        <v>1</v>
      </c>
      <c r="G45" s="13">
        <f t="shared" si="7"/>
        <v>0.42000000000000021</v>
      </c>
      <c r="K45" s="3"/>
      <c r="N45">
        <f t="shared" si="14"/>
        <v>0.9997349564249669</v>
      </c>
      <c r="O45" s="13">
        <f t="shared" si="8"/>
        <v>0.43000000000000022</v>
      </c>
      <c r="Q45">
        <v>44</v>
      </c>
      <c r="R45">
        <v>0.6470588235294118</v>
      </c>
      <c r="S45" s="3">
        <v>0.37</v>
      </c>
      <c r="V45">
        <f t="shared" si="2"/>
        <v>0.89477593584226001</v>
      </c>
      <c r="W45" s="13">
        <f t="shared" si="9"/>
        <v>0.43000000000000022</v>
      </c>
      <c r="AA45" s="3"/>
      <c r="AD45">
        <f t="shared" si="3"/>
        <v>0.99999999980993248</v>
      </c>
      <c r="AE45" s="13">
        <f t="shared" si="10"/>
        <v>0.43000000000000022</v>
      </c>
      <c r="AI45" s="3"/>
      <c r="AL45">
        <f t="shared" si="4"/>
        <v>2.3783810250563319E-2</v>
      </c>
      <c r="AM45" s="13">
        <f t="shared" si="11"/>
        <v>0.43000000000000022</v>
      </c>
      <c r="AO45">
        <v>44</v>
      </c>
      <c r="AP45">
        <v>0.66666666666666663</v>
      </c>
      <c r="AQ45" s="3">
        <v>0.34</v>
      </c>
      <c r="AT45">
        <f t="shared" si="5"/>
        <v>0.96396216524900558</v>
      </c>
      <c r="AU45" s="13">
        <f t="shared" si="12"/>
        <v>0.43000000000000022</v>
      </c>
      <c r="AY45" s="3"/>
      <c r="BB45">
        <f t="shared" si="6"/>
        <v>0.99997480455584242</v>
      </c>
      <c r="BC45" s="13">
        <f t="shared" si="13"/>
        <v>0.43000000000000022</v>
      </c>
    </row>
    <row r="46" spans="3:55" x14ac:dyDescent="0.25">
      <c r="C46" s="3"/>
      <c r="F46">
        <f t="shared" si="0"/>
        <v>1</v>
      </c>
      <c r="G46" s="13">
        <f t="shared" si="7"/>
        <v>0.43000000000000022</v>
      </c>
      <c r="K46" s="3"/>
      <c r="N46">
        <f t="shared" si="14"/>
        <v>0.99984680111925761</v>
      </c>
      <c r="O46" s="13">
        <f t="shared" si="8"/>
        <v>0.44000000000000022</v>
      </c>
      <c r="Q46">
        <v>45</v>
      </c>
      <c r="R46">
        <v>0.66176470588235292</v>
      </c>
      <c r="S46" s="3">
        <v>0.37</v>
      </c>
      <c r="V46">
        <f t="shared" si="2"/>
        <v>0.91526955900500528</v>
      </c>
      <c r="W46" s="13">
        <f t="shared" si="9"/>
        <v>0.44000000000000022</v>
      </c>
      <c r="AA46" s="3"/>
      <c r="AD46">
        <f t="shared" si="3"/>
        <v>0.99999999994119293</v>
      </c>
      <c r="AE46" s="13">
        <f t="shared" si="10"/>
        <v>0.44000000000000022</v>
      </c>
      <c r="AI46" s="3"/>
      <c r="AL46">
        <f t="shared" si="4"/>
        <v>3.3321962454922117E-2</v>
      </c>
      <c r="AM46" s="13">
        <f t="shared" si="11"/>
        <v>0.44000000000000022</v>
      </c>
      <c r="AO46">
        <v>45</v>
      </c>
      <c r="AP46">
        <v>0.68181818181818177</v>
      </c>
      <c r="AQ46" s="3">
        <v>0.34</v>
      </c>
      <c r="AT46">
        <f t="shared" si="5"/>
        <v>0.97282191385360894</v>
      </c>
      <c r="AU46" s="13">
        <f t="shared" si="12"/>
        <v>0.44000000000000022</v>
      </c>
      <c r="AY46" s="3"/>
      <c r="BB46">
        <f t="shared" si="6"/>
        <v>0.99999002841559848</v>
      </c>
      <c r="BC46" s="13">
        <f t="shared" si="13"/>
        <v>0.44000000000000022</v>
      </c>
    </row>
    <row r="47" spans="3:55" x14ac:dyDescent="0.25">
      <c r="C47" s="3"/>
      <c r="F47">
        <f t="shared" si="0"/>
        <v>1</v>
      </c>
      <c r="G47" s="13">
        <f t="shared" si="7"/>
        <v>0.44000000000000022</v>
      </c>
      <c r="K47" s="3"/>
      <c r="N47">
        <f t="shared" si="14"/>
        <v>0.9999131861523558</v>
      </c>
      <c r="O47" s="13">
        <f t="shared" si="8"/>
        <v>0.45000000000000023</v>
      </c>
      <c r="Q47">
        <v>46</v>
      </c>
      <c r="R47">
        <v>0.67647058823529416</v>
      </c>
      <c r="S47" s="3">
        <v>0.373</v>
      </c>
      <c r="V47">
        <f t="shared" si="2"/>
        <v>0.93261349754560918</v>
      </c>
      <c r="W47" s="13">
        <f t="shared" si="9"/>
        <v>0.45000000000000023</v>
      </c>
      <c r="AA47" s="3"/>
      <c r="AD47">
        <f t="shared" si="3"/>
        <v>0.99999999998237554</v>
      </c>
      <c r="AE47" s="13">
        <f t="shared" si="10"/>
        <v>0.45000000000000023</v>
      </c>
      <c r="AI47" s="3"/>
      <c r="AL47">
        <f t="shared" si="4"/>
        <v>4.5808914628461719E-2</v>
      </c>
      <c r="AM47" s="13">
        <f t="shared" si="11"/>
        <v>0.45000000000000023</v>
      </c>
      <c r="AO47">
        <v>46</v>
      </c>
      <c r="AP47">
        <v>0.69696969696969702</v>
      </c>
      <c r="AQ47" s="3">
        <v>0.34</v>
      </c>
      <c r="AT47">
        <f t="shared" si="5"/>
        <v>0.97978530600172087</v>
      </c>
      <c r="AU47" s="13">
        <f t="shared" si="12"/>
        <v>0.45000000000000023</v>
      </c>
      <c r="AY47" s="3"/>
      <c r="BB47">
        <f t="shared" si="6"/>
        <v>0.99999621938861805</v>
      </c>
      <c r="BC47" s="13">
        <f t="shared" si="13"/>
        <v>0.45000000000000023</v>
      </c>
    </row>
    <row r="48" spans="3:55" x14ac:dyDescent="0.25">
      <c r="C48" s="3"/>
      <c r="F48">
        <f t="shared" si="0"/>
        <v>1</v>
      </c>
      <c r="G48" s="13">
        <f t="shared" si="7"/>
        <v>0.45000000000000023</v>
      </c>
      <c r="K48" s="3"/>
      <c r="N48">
        <f t="shared" si="14"/>
        <v>0.99995177307893768</v>
      </c>
      <c r="O48" s="13">
        <f t="shared" si="8"/>
        <v>0.46000000000000024</v>
      </c>
      <c r="Q48">
        <v>47</v>
      </c>
      <c r="R48">
        <v>0.69117647058823528</v>
      </c>
      <c r="S48" s="3">
        <v>0.38</v>
      </c>
      <c r="V48">
        <f t="shared" si="2"/>
        <v>0.94707663319458646</v>
      </c>
      <c r="W48" s="13">
        <f t="shared" si="9"/>
        <v>0.46000000000000024</v>
      </c>
      <c r="AA48" s="3"/>
      <c r="AD48">
        <f t="shared" si="3"/>
        <v>0.99999999999488376</v>
      </c>
      <c r="AE48" s="13">
        <f t="shared" si="10"/>
        <v>0.46000000000000024</v>
      </c>
      <c r="AI48" s="3"/>
      <c r="AL48">
        <f t="shared" si="4"/>
        <v>6.1806800415201132E-2</v>
      </c>
      <c r="AM48" s="13">
        <f t="shared" si="11"/>
        <v>0.46000000000000024</v>
      </c>
      <c r="AO48">
        <v>47</v>
      </c>
      <c r="AP48">
        <v>0.71212121212121215</v>
      </c>
      <c r="AQ48" s="3">
        <v>0.34</v>
      </c>
      <c r="AT48">
        <f t="shared" si="5"/>
        <v>0.985173032978095</v>
      </c>
      <c r="AU48" s="13">
        <f t="shared" si="12"/>
        <v>0.46000000000000024</v>
      </c>
      <c r="AY48" s="3"/>
      <c r="BB48">
        <f t="shared" si="6"/>
        <v>0.99999862704960918</v>
      </c>
      <c r="BC48" s="13">
        <f t="shared" si="13"/>
        <v>0.46000000000000024</v>
      </c>
    </row>
    <row r="49" spans="3:55" x14ac:dyDescent="0.25">
      <c r="C49" s="3"/>
      <c r="F49">
        <f t="shared" si="0"/>
        <v>1</v>
      </c>
      <c r="G49" s="13">
        <f t="shared" si="7"/>
        <v>0.46000000000000024</v>
      </c>
      <c r="K49" s="3"/>
      <c r="N49">
        <f t="shared" si="14"/>
        <v>0.99997373778556586</v>
      </c>
      <c r="O49" s="13">
        <f t="shared" si="8"/>
        <v>0.47000000000000025</v>
      </c>
      <c r="Q49">
        <v>48</v>
      </c>
      <c r="R49">
        <v>0.70588235294117652</v>
      </c>
      <c r="S49" s="3">
        <v>0.38</v>
      </c>
      <c r="V49">
        <f t="shared" si="2"/>
        <v>0.95896064144440651</v>
      </c>
      <c r="W49" s="13">
        <f t="shared" si="9"/>
        <v>0.47000000000000025</v>
      </c>
      <c r="AA49" s="3"/>
      <c r="AD49">
        <f t="shared" si="3"/>
        <v>0.99999999999856148</v>
      </c>
      <c r="AE49" s="13">
        <f t="shared" si="10"/>
        <v>0.47000000000000025</v>
      </c>
      <c r="AI49" s="3"/>
      <c r="AL49">
        <f t="shared" si="4"/>
        <v>8.1864572318422368E-2</v>
      </c>
      <c r="AM49" s="13">
        <f t="shared" si="11"/>
        <v>0.47000000000000025</v>
      </c>
      <c r="AO49">
        <v>48</v>
      </c>
      <c r="AP49">
        <v>0.72727272727272729</v>
      </c>
      <c r="AQ49" s="3">
        <v>0.35</v>
      </c>
      <c r="AT49">
        <f t="shared" si="5"/>
        <v>0.98927673269294913</v>
      </c>
      <c r="AU49" s="13">
        <f t="shared" si="12"/>
        <v>0.47000000000000025</v>
      </c>
      <c r="AY49" s="3"/>
      <c r="BB49">
        <f t="shared" si="6"/>
        <v>0.99999952248398483</v>
      </c>
      <c r="BC49" s="13">
        <f t="shared" si="13"/>
        <v>0.47000000000000025</v>
      </c>
    </row>
    <row r="50" spans="3:55" x14ac:dyDescent="0.25">
      <c r="C50" s="3"/>
      <c r="F50">
        <f t="shared" si="0"/>
        <v>1</v>
      </c>
      <c r="G50" s="13">
        <f t="shared" si="7"/>
        <v>0.47000000000000025</v>
      </c>
      <c r="K50" s="3"/>
      <c r="N50">
        <f t="shared" si="14"/>
        <v>0.99998598185581244</v>
      </c>
      <c r="O50" s="13">
        <f t="shared" si="8"/>
        <v>0.48000000000000026</v>
      </c>
      <c r="Q50">
        <v>49</v>
      </c>
      <c r="R50">
        <v>0.72058823529411764</v>
      </c>
      <c r="S50" s="3">
        <v>0.38</v>
      </c>
      <c r="V50">
        <f t="shared" si="2"/>
        <v>0.96858228312091887</v>
      </c>
      <c r="W50" s="13">
        <f t="shared" si="9"/>
        <v>0.48000000000000026</v>
      </c>
      <c r="AA50" s="3"/>
      <c r="AD50">
        <f t="shared" si="3"/>
        <v>0.9999999999996082</v>
      </c>
      <c r="AE50" s="13">
        <f t="shared" si="10"/>
        <v>0.48000000000000026</v>
      </c>
      <c r="AI50" s="3"/>
      <c r="AL50">
        <f t="shared" si="4"/>
        <v>0.10647486312052069</v>
      </c>
      <c r="AM50" s="13">
        <f t="shared" si="11"/>
        <v>0.48000000000000026</v>
      </c>
      <c r="AO50">
        <v>49</v>
      </c>
      <c r="AP50">
        <v>0.74242424242424243</v>
      </c>
      <c r="AQ50" s="3">
        <v>0.35</v>
      </c>
      <c r="AT50">
        <f t="shared" si="5"/>
        <v>0.99235375633313272</v>
      </c>
      <c r="AU50" s="13">
        <f t="shared" si="12"/>
        <v>0.48000000000000026</v>
      </c>
      <c r="AY50" s="3"/>
      <c r="BB50">
        <f t="shared" si="6"/>
        <v>0.99999984095791883</v>
      </c>
      <c r="BC50" s="13">
        <f t="shared" si="13"/>
        <v>0.48000000000000026</v>
      </c>
    </row>
    <row r="51" spans="3:55" x14ac:dyDescent="0.25">
      <c r="C51" s="3"/>
      <c r="F51">
        <f t="shared" si="0"/>
        <v>1</v>
      </c>
      <c r="G51" s="13">
        <f t="shared" si="7"/>
        <v>0.48000000000000026</v>
      </c>
      <c r="K51" s="3"/>
      <c r="N51">
        <f t="shared" si="14"/>
        <v>0.99999266593192371</v>
      </c>
      <c r="O51" s="13">
        <f t="shared" si="8"/>
        <v>0.49000000000000027</v>
      </c>
      <c r="Q51">
        <v>50</v>
      </c>
      <c r="R51">
        <v>0.73529411764705888</v>
      </c>
      <c r="S51" s="3">
        <v>0.39</v>
      </c>
      <c r="V51">
        <f t="shared" si="2"/>
        <v>0.97625803911678644</v>
      </c>
      <c r="W51" s="13">
        <f t="shared" si="9"/>
        <v>0.49000000000000027</v>
      </c>
      <c r="AA51" s="3"/>
      <c r="AD51">
        <f t="shared" si="3"/>
        <v>0.99999999999989664</v>
      </c>
      <c r="AE51" s="13">
        <f t="shared" si="10"/>
        <v>0.49000000000000027</v>
      </c>
      <c r="AI51" s="3"/>
      <c r="AL51">
        <f t="shared" si="4"/>
        <v>0.13602535887329845</v>
      </c>
      <c r="AM51" s="13">
        <f t="shared" si="11"/>
        <v>0.49000000000000027</v>
      </c>
      <c r="AO51">
        <v>50</v>
      </c>
      <c r="AP51">
        <v>0.75757575757575757</v>
      </c>
      <c r="AQ51" s="3">
        <v>0.35</v>
      </c>
      <c r="AT51">
        <f t="shared" si="5"/>
        <v>0.99462503986475459</v>
      </c>
      <c r="AU51" s="13">
        <f t="shared" si="12"/>
        <v>0.49000000000000027</v>
      </c>
      <c r="AY51" s="3"/>
      <c r="BB51">
        <f t="shared" si="6"/>
        <v>0.99999994927960612</v>
      </c>
      <c r="BC51" s="13">
        <f t="shared" si="13"/>
        <v>0.49000000000000027</v>
      </c>
    </row>
    <row r="52" spans="3:55" x14ac:dyDescent="0.25">
      <c r="C52" s="3"/>
      <c r="F52">
        <f t="shared" si="0"/>
        <v>1</v>
      </c>
      <c r="G52" s="13">
        <f t="shared" si="7"/>
        <v>0.49000000000000027</v>
      </c>
      <c r="K52" s="3"/>
      <c r="N52">
        <f t="shared" si="14"/>
        <v>0.99999623925356296</v>
      </c>
      <c r="O52" s="13">
        <f t="shared" si="8"/>
        <v>0.50000000000000022</v>
      </c>
      <c r="Q52">
        <v>51</v>
      </c>
      <c r="R52">
        <v>0.75</v>
      </c>
      <c r="S52" s="3">
        <v>0.39</v>
      </c>
      <c r="V52">
        <f t="shared" si="2"/>
        <v>0.98229167205829238</v>
      </c>
      <c r="W52" s="13">
        <f t="shared" si="9"/>
        <v>0.50000000000000022</v>
      </c>
      <c r="AA52" s="3"/>
      <c r="AD52">
        <f t="shared" si="3"/>
        <v>0.99999999999997358</v>
      </c>
      <c r="AE52" s="13">
        <f t="shared" si="10"/>
        <v>0.50000000000000022</v>
      </c>
      <c r="AI52" s="3"/>
      <c r="AL52">
        <f t="shared" si="4"/>
        <v>0.17074912097109177</v>
      </c>
      <c r="AM52" s="13">
        <f t="shared" si="11"/>
        <v>0.50000000000000022</v>
      </c>
      <c r="AO52">
        <v>51</v>
      </c>
      <c r="AP52">
        <v>0.77272727272727271</v>
      </c>
      <c r="AQ52" s="3">
        <v>0.35</v>
      </c>
      <c r="AT52">
        <f t="shared" si="5"/>
        <v>0.99627546993306337</v>
      </c>
      <c r="AU52" s="13">
        <f t="shared" si="12"/>
        <v>0.50000000000000022</v>
      </c>
      <c r="AY52" s="3"/>
      <c r="BB52">
        <f t="shared" si="6"/>
        <v>0.99999998451328664</v>
      </c>
      <c r="BC52" s="13">
        <f t="shared" si="13"/>
        <v>0.50000000000000022</v>
      </c>
    </row>
    <row r="53" spans="3:55" x14ac:dyDescent="0.25">
      <c r="C53" s="3"/>
      <c r="F53">
        <f t="shared" si="0"/>
        <v>1</v>
      </c>
      <c r="G53" s="13">
        <f t="shared" si="7"/>
        <v>0.50000000000000022</v>
      </c>
      <c r="K53" s="3"/>
      <c r="N53">
        <f t="shared" si="14"/>
        <v>0.99999811001306926</v>
      </c>
      <c r="O53" s="13">
        <f t="shared" si="8"/>
        <v>0.51000000000000023</v>
      </c>
      <c r="Q53">
        <v>52</v>
      </c>
      <c r="R53">
        <v>0.76470588235294112</v>
      </c>
      <c r="S53" s="3">
        <v>0.39</v>
      </c>
      <c r="V53">
        <f t="shared" si="2"/>
        <v>0.98696495798362061</v>
      </c>
      <c r="W53" s="13">
        <f t="shared" si="9"/>
        <v>0.51000000000000023</v>
      </c>
      <c r="AA53" s="3"/>
      <c r="AD53">
        <f t="shared" si="3"/>
        <v>0.99999999999999345</v>
      </c>
      <c r="AE53" s="13">
        <f t="shared" si="10"/>
        <v>0.51000000000000023</v>
      </c>
      <c r="AI53" s="3"/>
      <c r="AL53">
        <f t="shared" si="4"/>
        <v>0.21067943760706764</v>
      </c>
      <c r="AM53" s="13">
        <f t="shared" si="11"/>
        <v>0.51000000000000023</v>
      </c>
      <c r="AO53">
        <v>52</v>
      </c>
      <c r="AP53">
        <v>0.78787878787878785</v>
      </c>
      <c r="AQ53" s="3">
        <v>0.36</v>
      </c>
      <c r="AT53">
        <f t="shared" si="5"/>
        <v>0.99745608454539192</v>
      </c>
      <c r="AU53" s="13">
        <f t="shared" si="12"/>
        <v>0.51000000000000023</v>
      </c>
      <c r="AY53" s="3"/>
      <c r="BB53">
        <f t="shared" si="6"/>
        <v>0.99999999547305429</v>
      </c>
      <c r="BC53" s="13">
        <f t="shared" si="13"/>
        <v>0.51000000000000023</v>
      </c>
    </row>
    <row r="54" spans="3:55" x14ac:dyDescent="0.25">
      <c r="C54" s="3"/>
      <c r="F54">
        <f t="shared" si="0"/>
        <v>1</v>
      </c>
      <c r="G54" s="13">
        <f t="shared" si="7"/>
        <v>0.51000000000000023</v>
      </c>
      <c r="K54" s="3"/>
      <c r="N54">
        <f t="shared" si="14"/>
        <v>0.99999906914625991</v>
      </c>
      <c r="O54" s="13">
        <f t="shared" si="8"/>
        <v>0.52000000000000024</v>
      </c>
      <c r="Q54">
        <v>53</v>
      </c>
      <c r="R54">
        <v>0.77941176470588236</v>
      </c>
      <c r="S54" s="3">
        <v>0.4</v>
      </c>
      <c r="V54">
        <f t="shared" si="2"/>
        <v>0.99053153460762611</v>
      </c>
      <c r="W54" s="13">
        <f t="shared" si="9"/>
        <v>0.52000000000000024</v>
      </c>
      <c r="AA54" s="3"/>
      <c r="AD54">
        <f t="shared" si="3"/>
        <v>0.99999999999999845</v>
      </c>
      <c r="AE54" s="13">
        <f t="shared" si="10"/>
        <v>0.52000000000000024</v>
      </c>
      <c r="AI54" s="3"/>
      <c r="AL54">
        <f t="shared" si="4"/>
        <v>0.2556152628809818</v>
      </c>
      <c r="AM54" s="13">
        <f t="shared" si="11"/>
        <v>0.52000000000000024</v>
      </c>
      <c r="AO54">
        <v>53</v>
      </c>
      <c r="AP54">
        <v>0.80303030303030298</v>
      </c>
      <c r="AQ54" s="3">
        <v>0.36</v>
      </c>
      <c r="AT54">
        <f t="shared" si="5"/>
        <v>0.99828747384009242</v>
      </c>
      <c r="AU54" s="13">
        <f t="shared" si="12"/>
        <v>0.52000000000000024</v>
      </c>
      <c r="AY54" s="3"/>
      <c r="BB54">
        <f t="shared" si="6"/>
        <v>0.99999999873326073</v>
      </c>
      <c r="BC54" s="13">
        <f t="shared" si="13"/>
        <v>0.52000000000000024</v>
      </c>
    </row>
    <row r="55" spans="3:55" x14ac:dyDescent="0.25">
      <c r="C55" s="3"/>
      <c r="F55">
        <f t="shared" si="0"/>
        <v>1</v>
      </c>
      <c r="G55" s="13">
        <f t="shared" si="7"/>
        <v>0.52000000000000024</v>
      </c>
      <c r="K55" s="3"/>
      <c r="N55">
        <f t="shared" si="14"/>
        <v>0.99999955071131597</v>
      </c>
      <c r="O55" s="13">
        <f t="shared" si="8"/>
        <v>0.53000000000000025</v>
      </c>
      <c r="Q55">
        <v>54</v>
      </c>
      <c r="R55">
        <v>0.79411764705882348</v>
      </c>
      <c r="S55" s="3">
        <v>0.41</v>
      </c>
      <c r="V55">
        <f t="shared" si="2"/>
        <v>0.99321358232123014</v>
      </c>
      <c r="W55" s="13">
        <f t="shared" si="9"/>
        <v>0.53000000000000025</v>
      </c>
      <c r="AA55" s="3"/>
      <c r="AD55">
        <f t="shared" si="3"/>
        <v>0.99999999999999967</v>
      </c>
      <c r="AE55" s="13">
        <f t="shared" si="10"/>
        <v>0.53000000000000025</v>
      </c>
      <c r="AI55" s="3"/>
      <c r="AL55">
        <f t="shared" si="4"/>
        <v>0.30510289575643268</v>
      </c>
      <c r="AM55" s="13">
        <f t="shared" si="11"/>
        <v>0.53000000000000025</v>
      </c>
      <c r="AO55">
        <v>54</v>
      </c>
      <c r="AP55">
        <v>0.81818181818181823</v>
      </c>
      <c r="AQ55" s="3">
        <v>0.36</v>
      </c>
      <c r="AT55">
        <f t="shared" si="5"/>
        <v>0.99886382337113644</v>
      </c>
      <c r="AU55" s="13">
        <f t="shared" si="12"/>
        <v>0.53000000000000025</v>
      </c>
      <c r="AY55" s="3"/>
      <c r="BB55">
        <f t="shared" si="6"/>
        <v>0.99999999966070718</v>
      </c>
      <c r="BC55" s="13">
        <f t="shared" si="13"/>
        <v>0.53000000000000025</v>
      </c>
    </row>
    <row r="56" spans="3:55" x14ac:dyDescent="0.25">
      <c r="C56" s="3"/>
      <c r="F56">
        <f t="shared" si="0"/>
        <v>1</v>
      </c>
      <c r="G56" s="13">
        <f t="shared" si="7"/>
        <v>0.53000000000000025</v>
      </c>
      <c r="K56" s="3"/>
      <c r="N56">
        <f t="shared" si="14"/>
        <v>0.99999978749189333</v>
      </c>
      <c r="O56" s="13">
        <f t="shared" si="8"/>
        <v>0.54000000000000026</v>
      </c>
      <c r="Q56">
        <v>55</v>
      </c>
      <c r="R56">
        <v>0.80882352941176472</v>
      </c>
      <c r="S56" s="3">
        <v>0.41</v>
      </c>
      <c r="V56">
        <f t="shared" si="2"/>
        <v>0.99520089943541235</v>
      </c>
      <c r="W56" s="13">
        <f t="shared" si="9"/>
        <v>0.54000000000000026</v>
      </c>
      <c r="AA56" s="3"/>
      <c r="AD56">
        <f t="shared" si="3"/>
        <v>0.99999999999999989</v>
      </c>
      <c r="AE56" s="13">
        <f t="shared" si="10"/>
        <v>0.54000000000000026</v>
      </c>
      <c r="AI56" s="3"/>
      <c r="AL56">
        <f t="shared" si="4"/>
        <v>0.35843818241154846</v>
      </c>
      <c r="AM56" s="13">
        <f t="shared" si="11"/>
        <v>0.54000000000000026</v>
      </c>
      <c r="AO56">
        <v>55</v>
      </c>
      <c r="AP56">
        <v>0.83333333333333337</v>
      </c>
      <c r="AQ56" s="3">
        <v>0.36</v>
      </c>
      <c r="AT56">
        <f t="shared" si="5"/>
        <v>0.99925714940894894</v>
      </c>
      <c r="AU56" s="13">
        <f t="shared" si="12"/>
        <v>0.54000000000000026</v>
      </c>
      <c r="AY56" s="3"/>
      <c r="BB56">
        <f t="shared" si="6"/>
        <v>0.99999999991301591</v>
      </c>
      <c r="BC56" s="13">
        <f t="shared" si="13"/>
        <v>0.54000000000000026</v>
      </c>
    </row>
    <row r="57" spans="3:55" x14ac:dyDescent="0.25">
      <c r="F57">
        <f t="shared" si="0"/>
        <v>1</v>
      </c>
      <c r="G57" s="13">
        <f t="shared" si="7"/>
        <v>0.54000000000000026</v>
      </c>
      <c r="N57">
        <f t="shared" si="14"/>
        <v>0.99999990150432971</v>
      </c>
      <c r="O57" s="13">
        <f t="shared" si="8"/>
        <v>0.55000000000000027</v>
      </c>
      <c r="Q57">
        <v>56</v>
      </c>
      <c r="R57">
        <v>0.82352941176470584</v>
      </c>
      <c r="S57" s="3">
        <v>0.41</v>
      </c>
      <c r="V57">
        <f t="shared" si="2"/>
        <v>0.9966518532011962</v>
      </c>
      <c r="W57" s="13">
        <f t="shared" si="9"/>
        <v>0.55000000000000027</v>
      </c>
      <c r="AD57">
        <f t="shared" si="3"/>
        <v>1</v>
      </c>
      <c r="AE57" s="13">
        <f t="shared" si="10"/>
        <v>0.55000000000000027</v>
      </c>
      <c r="AL57">
        <f t="shared" si="4"/>
        <v>0.41469129828614287</v>
      </c>
      <c r="AM57" s="13">
        <f t="shared" si="11"/>
        <v>0.55000000000000027</v>
      </c>
      <c r="AO57">
        <v>56</v>
      </c>
      <c r="AP57">
        <v>0.84848484848484851</v>
      </c>
      <c r="AQ57">
        <v>0.36600000000000005</v>
      </c>
      <c r="AT57">
        <f t="shared" si="5"/>
        <v>0.99952139313347155</v>
      </c>
      <c r="AU57" s="13">
        <f t="shared" si="12"/>
        <v>0.55000000000000027</v>
      </c>
      <c r="BB57">
        <f t="shared" si="6"/>
        <v>0.99999999997865696</v>
      </c>
      <c r="BC57" s="13">
        <f t="shared" si="13"/>
        <v>0.55000000000000027</v>
      </c>
    </row>
    <row r="58" spans="3:55" x14ac:dyDescent="0.25">
      <c r="F58">
        <f t="shared" si="0"/>
        <v>1</v>
      </c>
      <c r="G58" s="13">
        <f t="shared" si="7"/>
        <v>0.55000000000000027</v>
      </c>
      <c r="N58">
        <f t="shared" si="14"/>
        <v>0.99999995526607954</v>
      </c>
      <c r="O58" s="13">
        <f t="shared" si="8"/>
        <v>0.56000000000000028</v>
      </c>
      <c r="Q58">
        <v>57</v>
      </c>
      <c r="R58">
        <v>0.83823529411764708</v>
      </c>
      <c r="S58" s="3">
        <v>0.42299999999999999</v>
      </c>
      <c r="V58">
        <f t="shared" si="2"/>
        <v>0.99769567340895171</v>
      </c>
      <c r="W58" s="13">
        <f t="shared" si="9"/>
        <v>0.56000000000000028</v>
      </c>
      <c r="AD58">
        <f t="shared" si="3"/>
        <v>1</v>
      </c>
      <c r="AE58" s="13">
        <f t="shared" si="10"/>
        <v>0.56000000000000028</v>
      </c>
      <c r="AL58">
        <f t="shared" si="4"/>
        <v>0.47275337048216692</v>
      </c>
      <c r="AM58" s="13">
        <f t="shared" si="11"/>
        <v>0.56000000000000028</v>
      </c>
      <c r="AO58">
        <v>57</v>
      </c>
      <c r="AP58">
        <v>0.86363636363636365</v>
      </c>
      <c r="AQ58">
        <v>0.37</v>
      </c>
      <c r="AT58">
        <f t="shared" si="5"/>
        <v>0.99969615307600646</v>
      </c>
      <c r="AU58" s="13">
        <f t="shared" si="12"/>
        <v>0.56000000000000028</v>
      </c>
      <c r="BB58">
        <f t="shared" si="6"/>
        <v>0.99999999999498812</v>
      </c>
      <c r="BC58" s="13">
        <f t="shared" si="13"/>
        <v>0.56000000000000028</v>
      </c>
    </row>
    <row r="59" spans="3:55" x14ac:dyDescent="0.25">
      <c r="F59">
        <f t="shared" si="0"/>
        <v>1</v>
      </c>
      <c r="G59" s="13">
        <f t="shared" si="7"/>
        <v>0.56000000000000028</v>
      </c>
      <c r="N59">
        <f t="shared" si="14"/>
        <v>0.99999998009224011</v>
      </c>
      <c r="O59" s="13">
        <f t="shared" si="8"/>
        <v>0.57000000000000028</v>
      </c>
      <c r="Q59">
        <v>58</v>
      </c>
      <c r="R59">
        <v>0.8529411764705882</v>
      </c>
      <c r="S59" s="3">
        <v>0.43</v>
      </c>
      <c r="V59">
        <f t="shared" si="2"/>
        <v>0.99843559133246518</v>
      </c>
      <c r="W59" s="13">
        <f t="shared" si="9"/>
        <v>0.57000000000000028</v>
      </c>
      <c r="AD59">
        <f t="shared" si="3"/>
        <v>1</v>
      </c>
      <c r="AE59" s="13">
        <f t="shared" si="10"/>
        <v>0.57000000000000028</v>
      </c>
      <c r="AL59">
        <f t="shared" si="4"/>
        <v>0.53140127233315093</v>
      </c>
      <c r="AM59" s="13">
        <f t="shared" si="11"/>
        <v>0.57000000000000028</v>
      </c>
      <c r="AO59">
        <v>58</v>
      </c>
      <c r="AP59">
        <v>0.87878787878787878</v>
      </c>
      <c r="AQ59">
        <v>0.37</v>
      </c>
      <c r="AT59">
        <f t="shared" si="5"/>
        <v>0.99980993265562823</v>
      </c>
      <c r="AU59" s="13">
        <f t="shared" si="12"/>
        <v>0.57000000000000028</v>
      </c>
      <c r="BB59">
        <f t="shared" si="6"/>
        <v>0.99999999999887368</v>
      </c>
      <c r="BC59" s="13">
        <f t="shared" si="13"/>
        <v>0.57000000000000028</v>
      </c>
    </row>
    <row r="60" spans="3:55" x14ac:dyDescent="0.25">
      <c r="F60">
        <f t="shared" si="0"/>
        <v>1</v>
      </c>
      <c r="G60" s="13">
        <f t="shared" si="7"/>
        <v>0.57000000000000028</v>
      </c>
      <c r="N60">
        <f t="shared" si="14"/>
        <v>0.99999999131916173</v>
      </c>
      <c r="O60" s="13">
        <f t="shared" si="8"/>
        <v>0.58000000000000029</v>
      </c>
      <c r="Q60">
        <v>59</v>
      </c>
      <c r="R60">
        <v>0.86764705882352944</v>
      </c>
      <c r="S60" s="3">
        <v>0.43</v>
      </c>
      <c r="V60">
        <f t="shared" si="2"/>
        <v>0.99895239681481474</v>
      </c>
      <c r="W60" s="13">
        <f t="shared" si="9"/>
        <v>0.58000000000000029</v>
      </c>
      <c r="AD60">
        <f t="shared" si="3"/>
        <v>1</v>
      </c>
      <c r="AE60" s="13">
        <f t="shared" si="10"/>
        <v>0.58000000000000029</v>
      </c>
      <c r="AL60">
        <f t="shared" si="4"/>
        <v>0.58937435954302675</v>
      </c>
      <c r="AM60" s="13">
        <f t="shared" si="11"/>
        <v>0.58000000000000029</v>
      </c>
      <c r="AO60">
        <v>59</v>
      </c>
      <c r="AP60">
        <v>0.89393939393939392</v>
      </c>
      <c r="AQ60">
        <v>0.37</v>
      </c>
      <c r="AT60">
        <f t="shared" si="5"/>
        <v>0.99988285690559675</v>
      </c>
      <c r="AU60" s="13">
        <f t="shared" si="12"/>
        <v>0.58000000000000029</v>
      </c>
      <c r="BB60">
        <f t="shared" si="6"/>
        <v>0.99999999999975775</v>
      </c>
      <c r="BC60" s="13">
        <f t="shared" si="13"/>
        <v>0.58000000000000029</v>
      </c>
    </row>
    <row r="61" spans="3:55" x14ac:dyDescent="0.25">
      <c r="F61">
        <f t="shared" si="0"/>
        <v>1</v>
      </c>
      <c r="G61" s="13">
        <f t="shared" si="7"/>
        <v>0.58000000000000029</v>
      </c>
      <c r="N61">
        <f t="shared" si="14"/>
        <v>0.99999999629111191</v>
      </c>
      <c r="O61" s="13">
        <f t="shared" si="8"/>
        <v>0.5900000000000003</v>
      </c>
      <c r="Q61">
        <v>60</v>
      </c>
      <c r="R61">
        <v>0.88235294117647056</v>
      </c>
      <c r="S61" s="3">
        <v>0.43</v>
      </c>
      <c r="V61">
        <f t="shared" si="2"/>
        <v>0.99930807431205493</v>
      </c>
      <c r="W61" s="13">
        <f t="shared" si="9"/>
        <v>0.5900000000000003</v>
      </c>
      <c r="AD61">
        <f t="shared" si="3"/>
        <v>1</v>
      </c>
      <c r="AE61" s="13">
        <f t="shared" si="10"/>
        <v>0.5900000000000003</v>
      </c>
      <c r="AL61">
        <f t="shared" si="4"/>
        <v>0.64545518232008148</v>
      </c>
      <c r="AM61" s="13">
        <f t="shared" si="11"/>
        <v>0.5900000000000003</v>
      </c>
      <c r="AO61">
        <v>60</v>
      </c>
      <c r="AP61">
        <v>0.90909090909090906</v>
      </c>
      <c r="AQ61">
        <v>0.37</v>
      </c>
      <c r="AT61">
        <f t="shared" si="5"/>
        <v>0.99992886823968341</v>
      </c>
      <c r="AU61" s="13">
        <f t="shared" si="12"/>
        <v>0.5900000000000003</v>
      </c>
      <c r="BB61">
        <f t="shared" si="6"/>
        <v>0.99999999999995015</v>
      </c>
      <c r="BC61" s="13">
        <f t="shared" si="13"/>
        <v>0.5900000000000003</v>
      </c>
    </row>
    <row r="62" spans="3:55" x14ac:dyDescent="0.25">
      <c r="F62">
        <f t="shared" si="0"/>
        <v>1</v>
      </c>
      <c r="G62" s="13">
        <f t="shared" si="7"/>
        <v>0.5900000000000003</v>
      </c>
      <c r="N62">
        <f t="shared" si="14"/>
        <v>0.99999999844740495</v>
      </c>
      <c r="O62" s="13">
        <f t="shared" si="8"/>
        <v>0.60000000000000031</v>
      </c>
      <c r="Q62">
        <v>61</v>
      </c>
      <c r="R62">
        <v>0.8970588235294118</v>
      </c>
      <c r="S62" s="3">
        <v>0.43</v>
      </c>
      <c r="V62">
        <f t="shared" si="2"/>
        <v>0.99954927101969049</v>
      </c>
      <c r="W62" s="13">
        <f t="shared" si="9"/>
        <v>0.60000000000000031</v>
      </c>
      <c r="AD62">
        <f t="shared" si="3"/>
        <v>1</v>
      </c>
      <c r="AE62" s="13">
        <f t="shared" si="10"/>
        <v>0.60000000000000031</v>
      </c>
      <c r="AL62">
        <f t="shared" si="4"/>
        <v>0.69854562220463245</v>
      </c>
      <c r="AM62" s="13">
        <f t="shared" si="11"/>
        <v>0.60000000000000031</v>
      </c>
      <c r="AO62">
        <v>61</v>
      </c>
      <c r="AP62">
        <v>0.9242424242424242</v>
      </c>
      <c r="AQ62">
        <v>0.37</v>
      </c>
      <c r="AT62">
        <f t="shared" si="5"/>
        <v>0.9999574469668534</v>
      </c>
      <c r="AU62" s="13">
        <f t="shared" si="12"/>
        <v>0.60000000000000031</v>
      </c>
      <c r="BB62">
        <f t="shared" si="6"/>
        <v>0.99999999999999023</v>
      </c>
      <c r="BC62" s="13">
        <f t="shared" si="13"/>
        <v>0.60000000000000031</v>
      </c>
    </row>
    <row r="63" spans="3:55" x14ac:dyDescent="0.25">
      <c r="F63">
        <f t="shared" si="0"/>
        <v>1</v>
      </c>
      <c r="G63" s="13">
        <f t="shared" si="7"/>
        <v>0.60000000000000031</v>
      </c>
      <c r="N63">
        <f t="shared" si="14"/>
        <v>0.99999999936321127</v>
      </c>
      <c r="O63" s="13">
        <f t="shared" si="8"/>
        <v>0.61000000000000032</v>
      </c>
      <c r="Q63">
        <v>62</v>
      </c>
      <c r="R63">
        <v>0.91176470588235292</v>
      </c>
      <c r="S63" s="3">
        <v>0.44</v>
      </c>
      <c r="V63">
        <f t="shared" si="2"/>
        <v>0.99971043651430203</v>
      </c>
      <c r="W63" s="13">
        <f t="shared" si="9"/>
        <v>0.61000000000000032</v>
      </c>
      <c r="AD63">
        <f t="shared" si="3"/>
        <v>1</v>
      </c>
      <c r="AE63" s="13">
        <f t="shared" si="10"/>
        <v>0.61000000000000032</v>
      </c>
      <c r="AL63">
        <f t="shared" si="4"/>
        <v>0.74773057596671699</v>
      </c>
      <c r="AM63" s="13">
        <f t="shared" si="11"/>
        <v>0.61000000000000032</v>
      </c>
      <c r="AO63">
        <v>62</v>
      </c>
      <c r="AP63">
        <v>0.93939393939393945</v>
      </c>
      <c r="AQ63">
        <v>0.38</v>
      </c>
      <c r="AT63">
        <f t="shared" si="5"/>
        <v>0.9999749215222421</v>
      </c>
      <c r="AU63" s="13">
        <f t="shared" si="12"/>
        <v>0.61000000000000032</v>
      </c>
      <c r="BB63">
        <f t="shared" si="6"/>
        <v>0.99999999999999811</v>
      </c>
      <c r="BC63" s="13">
        <f t="shared" si="13"/>
        <v>0.61000000000000032</v>
      </c>
    </row>
    <row r="64" spans="3:55" x14ac:dyDescent="0.25">
      <c r="F64">
        <f t="shared" si="0"/>
        <v>1</v>
      </c>
      <c r="G64" s="13">
        <f t="shared" si="7"/>
        <v>0.61000000000000032</v>
      </c>
      <c r="N64">
        <f t="shared" si="14"/>
        <v>0.99999999974411435</v>
      </c>
      <c r="O64" s="13">
        <f t="shared" si="8"/>
        <v>0.62000000000000033</v>
      </c>
      <c r="Q64">
        <v>63</v>
      </c>
      <c r="R64">
        <v>0.92647058823529416</v>
      </c>
      <c r="S64" s="3">
        <v>0.46</v>
      </c>
      <c r="V64">
        <f t="shared" si="2"/>
        <v>0.9998165470372351</v>
      </c>
      <c r="W64" s="13">
        <f t="shared" si="9"/>
        <v>0.62000000000000033</v>
      </c>
      <c r="AD64">
        <f t="shared" si="3"/>
        <v>1</v>
      </c>
      <c r="AE64" s="13">
        <f t="shared" si="10"/>
        <v>0.62000000000000033</v>
      </c>
      <c r="AL64">
        <f t="shared" si="4"/>
        <v>0.79232311539753275</v>
      </c>
      <c r="AM64" s="13">
        <f t="shared" si="11"/>
        <v>0.62000000000000033</v>
      </c>
      <c r="AO64">
        <v>63</v>
      </c>
      <c r="AP64">
        <v>0.95454545454545459</v>
      </c>
      <c r="AQ64">
        <v>0.39</v>
      </c>
      <c r="AT64">
        <f t="shared" si="5"/>
        <v>0.99998544004075407</v>
      </c>
      <c r="AU64" s="13">
        <f t="shared" si="12"/>
        <v>0.62000000000000033</v>
      </c>
      <c r="BB64">
        <f t="shared" si="6"/>
        <v>0.99999999999999967</v>
      </c>
      <c r="BC64" s="13">
        <f t="shared" si="13"/>
        <v>0.62000000000000033</v>
      </c>
    </row>
    <row r="65" spans="6:55" x14ac:dyDescent="0.25">
      <c r="F65">
        <f t="shared" si="0"/>
        <v>1</v>
      </c>
      <c r="G65" s="13">
        <f t="shared" si="7"/>
        <v>0.62000000000000033</v>
      </c>
      <c r="N65">
        <f t="shared" si="14"/>
        <v>0.99999999989926014</v>
      </c>
      <c r="O65" s="13">
        <f t="shared" si="8"/>
        <v>0.63000000000000034</v>
      </c>
      <c r="Q65">
        <v>64</v>
      </c>
      <c r="R65">
        <v>0.94117647058823528</v>
      </c>
      <c r="S65" s="3">
        <v>0.47</v>
      </c>
      <c r="V65">
        <f t="shared" si="2"/>
        <v>0.99988538540099681</v>
      </c>
      <c r="W65" s="13">
        <f t="shared" si="9"/>
        <v>0.63000000000000034</v>
      </c>
      <c r="AD65">
        <f t="shared" si="3"/>
        <v>1</v>
      </c>
      <c r="AE65" s="13">
        <f t="shared" si="10"/>
        <v>0.63000000000000034</v>
      </c>
      <c r="AL65">
        <f t="shared" si="4"/>
        <v>0.83188765649770291</v>
      </c>
      <c r="AM65" s="13">
        <f t="shared" si="11"/>
        <v>0.63000000000000034</v>
      </c>
      <c r="AO65">
        <v>64</v>
      </c>
      <c r="AP65">
        <v>0.96969696969696972</v>
      </c>
      <c r="AQ65">
        <v>0.39</v>
      </c>
      <c r="AT65">
        <f t="shared" si="5"/>
        <v>0.99999167291261271</v>
      </c>
      <c r="AU65" s="13">
        <f t="shared" si="12"/>
        <v>0.63000000000000034</v>
      </c>
      <c r="BB65">
        <f t="shared" si="6"/>
        <v>0.99999999999999989</v>
      </c>
      <c r="BC65" s="13">
        <f t="shared" si="13"/>
        <v>0.63000000000000034</v>
      </c>
    </row>
    <row r="66" spans="6:55" x14ac:dyDescent="0.25">
      <c r="F66">
        <f t="shared" si="0"/>
        <v>1</v>
      </c>
      <c r="G66" s="13">
        <f t="shared" si="7"/>
        <v>0.63000000000000034</v>
      </c>
      <c r="N66">
        <f t="shared" si="14"/>
        <v>0.99999999996114441</v>
      </c>
      <c r="O66" s="13">
        <f t="shared" si="8"/>
        <v>0.64000000000000035</v>
      </c>
      <c r="Q66">
        <v>65</v>
      </c>
      <c r="R66">
        <v>0.95588235294117652</v>
      </c>
      <c r="S66" s="3">
        <v>0.5</v>
      </c>
      <c r="V66">
        <f t="shared" si="2"/>
        <v>0.99992938901157558</v>
      </c>
      <c r="W66" s="13">
        <f t="shared" si="9"/>
        <v>0.64000000000000035</v>
      </c>
      <c r="AD66">
        <f t="shared" si="3"/>
        <v>1</v>
      </c>
      <c r="AE66" s="13">
        <f t="shared" si="10"/>
        <v>0.64000000000000035</v>
      </c>
      <c r="AL66">
        <f t="shared" si="4"/>
        <v>0.86624060722439111</v>
      </c>
      <c r="AM66" s="13">
        <f t="shared" si="11"/>
        <v>0.64000000000000035</v>
      </c>
      <c r="AO66">
        <v>65</v>
      </c>
      <c r="AP66">
        <v>0.98484848484848486</v>
      </c>
      <c r="AQ66">
        <v>0.39700000000000002</v>
      </c>
      <c r="AT66">
        <f t="shared" si="5"/>
        <v>0.99999530877130194</v>
      </c>
      <c r="AU66" s="13">
        <f t="shared" si="12"/>
        <v>0.64000000000000035</v>
      </c>
      <c r="BB66">
        <f t="shared" si="6"/>
        <v>1</v>
      </c>
      <c r="BC66" s="13">
        <f t="shared" si="13"/>
        <v>0.64000000000000035</v>
      </c>
    </row>
    <row r="67" spans="6:55" x14ac:dyDescent="0.25">
      <c r="F67">
        <f t="shared" ref="F67:F102" si="15">_xlfn.NORM.DIST(G67,D$3,E$3,TRUE)</f>
        <v>1</v>
      </c>
      <c r="G67" s="13">
        <f t="shared" si="7"/>
        <v>0.64000000000000035</v>
      </c>
      <c r="N67">
        <f t="shared" si="14"/>
        <v>0.99999999998531763</v>
      </c>
      <c r="O67" s="13">
        <f t="shared" si="8"/>
        <v>0.65000000000000036</v>
      </c>
      <c r="V67">
        <f t="shared" ref="V67:V102" si="16">_xlfn.NORM.DIST(W67,T$3,U$3,TRUE)</f>
        <v>0.99995710508931634</v>
      </c>
      <c r="W67" s="13">
        <f t="shared" si="9"/>
        <v>0.65000000000000036</v>
      </c>
      <c r="AD67">
        <f t="shared" ref="AD67:AD102" si="17">_xlfn.NORM.DIST(AE67,AB$3,AC$3,TRUE)</f>
        <v>1</v>
      </c>
      <c r="AE67" s="13">
        <f t="shared" si="10"/>
        <v>0.65000000000000036</v>
      </c>
      <c r="AL67">
        <f t="shared" ref="AL67:AL102" si="18">_xlfn.NORM.DIST(AM67,AJ$3,AK$3,TRUE)</f>
        <v>0.89543073128633532</v>
      </c>
      <c r="AM67" s="13">
        <f t="shared" si="11"/>
        <v>0.65000000000000036</v>
      </c>
      <c r="AT67">
        <f t="shared" ref="AT67:AT102" si="19">_xlfn.NORM.DIST(AU67,AR$3,AS$3,TRUE)</f>
        <v>0.99999739667738752</v>
      </c>
      <c r="AU67" s="13">
        <f t="shared" si="12"/>
        <v>0.65000000000000036</v>
      </c>
      <c r="BB67">
        <f t="shared" ref="BB67:BB102" si="20">_xlfn.NORM.DIST(BC67,AZ$3,BA$3,TRUE)</f>
        <v>1</v>
      </c>
      <c r="BC67" s="13">
        <f t="shared" si="13"/>
        <v>0.65000000000000036</v>
      </c>
    </row>
    <row r="68" spans="6:55" x14ac:dyDescent="0.25">
      <c r="F68">
        <f t="shared" si="15"/>
        <v>1</v>
      </c>
      <c r="G68" s="13">
        <f t="shared" si="7"/>
        <v>0.65000000000000036</v>
      </c>
      <c r="N68">
        <f t="shared" ref="N68:N102" si="21">_xlfn.NORM.DIST(O68,L$3,M$3,TRUE)</f>
        <v>0.99999999999456479</v>
      </c>
      <c r="O68" s="13">
        <f t="shared" si="8"/>
        <v>0.66000000000000036</v>
      </c>
      <c r="V68">
        <f t="shared" si="16"/>
        <v>0.99997430637497509</v>
      </c>
      <c r="W68" s="13">
        <f t="shared" si="9"/>
        <v>0.66000000000000036</v>
      </c>
      <c r="AD68">
        <f t="shared" si="17"/>
        <v>1</v>
      </c>
      <c r="AE68" s="13">
        <f t="shared" si="10"/>
        <v>0.66000000000000036</v>
      </c>
      <c r="AL68">
        <f t="shared" si="18"/>
        <v>0.91970363928773924</v>
      </c>
      <c r="AM68" s="13">
        <f t="shared" si="11"/>
        <v>0.66000000000000036</v>
      </c>
      <c r="AT68">
        <f t="shared" si="19"/>
        <v>0.99999857699825201</v>
      </c>
      <c r="AU68" s="13">
        <f t="shared" si="12"/>
        <v>0.66000000000000036</v>
      </c>
      <c r="BB68">
        <f t="shared" si="20"/>
        <v>1</v>
      </c>
      <c r="BC68" s="13">
        <f t="shared" si="13"/>
        <v>0.66000000000000036</v>
      </c>
    </row>
    <row r="69" spans="6:55" x14ac:dyDescent="0.25">
      <c r="F69">
        <f t="shared" si="15"/>
        <v>1</v>
      </c>
      <c r="G69" s="13">
        <f t="shared" ref="G69:G101" si="22">G68+0.01</f>
        <v>0.66000000000000036</v>
      </c>
      <c r="N69">
        <f t="shared" si="21"/>
        <v>0.99999999999802891</v>
      </c>
      <c r="O69" s="13">
        <f t="shared" ref="O69:O101" si="23">O68+0.01</f>
        <v>0.67000000000000037</v>
      </c>
      <c r="V69">
        <f t="shared" si="16"/>
        <v>0.9999848254055923</v>
      </c>
      <c r="W69" s="13">
        <f t="shared" ref="W69:W101" si="24">W68+0.01</f>
        <v>0.67000000000000037</v>
      </c>
      <c r="AD69">
        <f t="shared" si="17"/>
        <v>1</v>
      </c>
      <c r="AE69" s="13">
        <f t="shared" ref="AE69:AE101" si="25">AE68+0.01</f>
        <v>0.67000000000000037</v>
      </c>
      <c r="AL69">
        <f t="shared" si="18"/>
        <v>0.93945612002020329</v>
      </c>
      <c r="AM69" s="13">
        <f t="shared" ref="AM69:AM101" si="26">AM68+0.01</f>
        <v>0.67000000000000037</v>
      </c>
      <c r="AT69">
        <f t="shared" si="19"/>
        <v>0.99999923386058742</v>
      </c>
      <c r="AU69" s="13">
        <f t="shared" ref="AU69:AU101" si="27">AU68+0.01</f>
        <v>0.67000000000000037</v>
      </c>
      <c r="BB69">
        <f t="shared" si="20"/>
        <v>1</v>
      </c>
      <c r="BC69" s="13">
        <f t="shared" ref="BC69:BC101" si="28">BC68+0.01</f>
        <v>0.67000000000000037</v>
      </c>
    </row>
    <row r="70" spans="6:55" x14ac:dyDescent="0.25">
      <c r="F70">
        <f t="shared" si="15"/>
        <v>1</v>
      </c>
      <c r="G70" s="13">
        <f t="shared" si="22"/>
        <v>0.67000000000000037</v>
      </c>
      <c r="N70">
        <f t="shared" si="21"/>
        <v>0.99999999999929967</v>
      </c>
      <c r="O70" s="13">
        <f t="shared" si="23"/>
        <v>0.68000000000000038</v>
      </c>
      <c r="V70">
        <f t="shared" si="16"/>
        <v>0.9999911637553186</v>
      </c>
      <c r="W70" s="13">
        <f t="shared" si="24"/>
        <v>0.68000000000000038</v>
      </c>
      <c r="AD70">
        <f t="shared" si="17"/>
        <v>1</v>
      </c>
      <c r="AE70" s="13">
        <f t="shared" si="25"/>
        <v>0.68000000000000038</v>
      </c>
      <c r="AL70">
        <f t="shared" si="18"/>
        <v>0.95518636347682406</v>
      </c>
      <c r="AM70" s="13">
        <f t="shared" si="26"/>
        <v>0.68000000000000038</v>
      </c>
      <c r="AT70">
        <f t="shared" si="19"/>
        <v>0.99999959372075642</v>
      </c>
      <c r="AU70" s="13">
        <f t="shared" si="27"/>
        <v>0.68000000000000038</v>
      </c>
      <c r="BB70">
        <f t="shared" si="20"/>
        <v>1</v>
      </c>
      <c r="BC70" s="13">
        <f t="shared" si="28"/>
        <v>0.68000000000000038</v>
      </c>
    </row>
    <row r="71" spans="6:55" x14ac:dyDescent="0.25">
      <c r="F71">
        <f t="shared" si="15"/>
        <v>1</v>
      </c>
      <c r="G71" s="13">
        <f t="shared" si="22"/>
        <v>0.68000000000000038</v>
      </c>
      <c r="N71">
        <f t="shared" si="21"/>
        <v>0.99999999999975631</v>
      </c>
      <c r="O71" s="13">
        <f t="shared" si="23"/>
        <v>0.69000000000000039</v>
      </c>
      <c r="V71">
        <f t="shared" si="16"/>
        <v>0.99999492699898629</v>
      </c>
      <c r="W71" s="13">
        <f t="shared" si="24"/>
        <v>0.69000000000000039</v>
      </c>
      <c r="AD71">
        <f t="shared" si="17"/>
        <v>1</v>
      </c>
      <c r="AE71" s="13">
        <f t="shared" si="25"/>
        <v>0.69000000000000039</v>
      </c>
      <c r="AL71">
        <f t="shared" si="18"/>
        <v>0.96744559349510895</v>
      </c>
      <c r="AM71" s="13">
        <f t="shared" si="26"/>
        <v>0.69000000000000039</v>
      </c>
      <c r="AT71">
        <f t="shared" si="19"/>
        <v>0.99999978779966214</v>
      </c>
      <c r="AU71" s="13">
        <f t="shared" si="27"/>
        <v>0.69000000000000039</v>
      </c>
      <c r="BB71">
        <f t="shared" si="20"/>
        <v>1</v>
      </c>
      <c r="BC71" s="13">
        <f t="shared" si="28"/>
        <v>0.69000000000000039</v>
      </c>
    </row>
    <row r="72" spans="6:55" x14ac:dyDescent="0.25">
      <c r="F72">
        <f t="shared" si="15"/>
        <v>1</v>
      </c>
      <c r="G72" s="13">
        <f t="shared" si="22"/>
        <v>0.69000000000000039</v>
      </c>
      <c r="N72">
        <f t="shared" si="21"/>
        <v>0.99999999999991696</v>
      </c>
      <c r="O72" s="13">
        <f t="shared" si="23"/>
        <v>0.7000000000000004</v>
      </c>
      <c r="V72">
        <f t="shared" si="16"/>
        <v>0.99999712857729206</v>
      </c>
      <c r="W72" s="13">
        <f t="shared" si="24"/>
        <v>0.7000000000000004</v>
      </c>
      <c r="AD72">
        <f t="shared" si="17"/>
        <v>1</v>
      </c>
      <c r="AE72" s="13">
        <f t="shared" si="25"/>
        <v>0.7000000000000004</v>
      </c>
      <c r="AL72">
        <f t="shared" si="18"/>
        <v>0.97679544871944102</v>
      </c>
      <c r="AM72" s="13">
        <f t="shared" si="26"/>
        <v>0.7000000000000004</v>
      </c>
      <c r="AT72">
        <f t="shared" si="19"/>
        <v>0.99999989084017638</v>
      </c>
      <c r="AU72" s="13">
        <f t="shared" si="27"/>
        <v>0.7000000000000004</v>
      </c>
      <c r="BB72">
        <f t="shared" si="20"/>
        <v>1</v>
      </c>
      <c r="BC72" s="13">
        <f t="shared" si="28"/>
        <v>0.7000000000000004</v>
      </c>
    </row>
    <row r="73" spans="6:55" x14ac:dyDescent="0.25">
      <c r="F73">
        <f t="shared" si="15"/>
        <v>1</v>
      </c>
      <c r="G73" s="13">
        <f t="shared" si="22"/>
        <v>0.7000000000000004</v>
      </c>
      <c r="N73">
        <f t="shared" si="21"/>
        <v>0.99999999999997224</v>
      </c>
      <c r="O73" s="13">
        <f t="shared" si="23"/>
        <v>0.71000000000000041</v>
      </c>
      <c r="V73">
        <f t="shared" si="16"/>
        <v>0.99999839766484533</v>
      </c>
      <c r="W73" s="13">
        <f t="shared" si="24"/>
        <v>0.71000000000000041</v>
      </c>
      <c r="AD73">
        <f t="shared" si="17"/>
        <v>1</v>
      </c>
      <c r="AE73" s="13">
        <f t="shared" si="25"/>
        <v>0.71000000000000041</v>
      </c>
      <c r="AL73">
        <f t="shared" si="18"/>
        <v>0.98377392347420112</v>
      </c>
      <c r="AM73" s="13">
        <f t="shared" si="26"/>
        <v>0.71000000000000041</v>
      </c>
      <c r="AT73">
        <f t="shared" si="19"/>
        <v>0.99999994469477804</v>
      </c>
      <c r="AU73" s="13">
        <f t="shared" si="27"/>
        <v>0.71000000000000041</v>
      </c>
      <c r="BB73">
        <f t="shared" si="20"/>
        <v>1</v>
      </c>
      <c r="BC73" s="13">
        <f t="shared" si="28"/>
        <v>0.71000000000000041</v>
      </c>
    </row>
    <row r="74" spans="6:55" x14ac:dyDescent="0.25">
      <c r="F74">
        <f t="shared" si="15"/>
        <v>1</v>
      </c>
      <c r="G74" s="13">
        <f t="shared" si="22"/>
        <v>0.71000000000000041</v>
      </c>
      <c r="N74">
        <f t="shared" si="21"/>
        <v>0.9999999999999909</v>
      </c>
      <c r="O74" s="13">
        <f t="shared" si="23"/>
        <v>0.72000000000000042</v>
      </c>
      <c r="V74">
        <f t="shared" si="16"/>
        <v>0.99999911849787126</v>
      </c>
      <c r="W74" s="13">
        <f t="shared" si="24"/>
        <v>0.72000000000000042</v>
      </c>
      <c r="AD74">
        <f t="shared" si="17"/>
        <v>1</v>
      </c>
      <c r="AE74" s="13">
        <f t="shared" si="25"/>
        <v>0.72000000000000042</v>
      </c>
      <c r="AL74">
        <f t="shared" si="18"/>
        <v>0.98887110452250815</v>
      </c>
      <c r="AM74" s="13">
        <f t="shared" si="26"/>
        <v>0.72000000000000042</v>
      </c>
      <c r="AT74">
        <f t="shared" si="19"/>
        <v>0.99999997240389771</v>
      </c>
      <c r="AU74" s="13">
        <f t="shared" si="27"/>
        <v>0.72000000000000042</v>
      </c>
      <c r="BB74">
        <f t="shared" si="20"/>
        <v>1</v>
      </c>
      <c r="BC74" s="13">
        <f t="shared" si="28"/>
        <v>0.72000000000000042</v>
      </c>
    </row>
    <row r="75" spans="6:55" x14ac:dyDescent="0.25">
      <c r="F75">
        <f t="shared" si="15"/>
        <v>1</v>
      </c>
      <c r="G75" s="13">
        <f t="shared" si="22"/>
        <v>0.72000000000000042</v>
      </c>
      <c r="N75">
        <f t="shared" si="21"/>
        <v>0.99999999999999711</v>
      </c>
      <c r="O75" s="13">
        <f t="shared" si="23"/>
        <v>0.73000000000000043</v>
      </c>
      <c r="V75">
        <f t="shared" si="16"/>
        <v>0.99999952192342623</v>
      </c>
      <c r="W75" s="13">
        <f t="shared" si="24"/>
        <v>0.73000000000000043</v>
      </c>
      <c r="AD75">
        <f t="shared" si="17"/>
        <v>1</v>
      </c>
      <c r="AE75" s="13">
        <f t="shared" si="25"/>
        <v>0.73000000000000043</v>
      </c>
      <c r="AL75">
        <f t="shared" si="18"/>
        <v>0.9925145604341653</v>
      </c>
      <c r="AM75" s="13">
        <f t="shared" si="26"/>
        <v>0.73000000000000043</v>
      </c>
      <c r="AT75">
        <f t="shared" si="19"/>
        <v>0.99999998643874655</v>
      </c>
      <c r="AU75" s="13">
        <f t="shared" si="27"/>
        <v>0.73000000000000043</v>
      </c>
      <c r="BB75">
        <f t="shared" si="20"/>
        <v>1</v>
      </c>
      <c r="BC75" s="13">
        <f t="shared" si="28"/>
        <v>0.73000000000000043</v>
      </c>
    </row>
    <row r="76" spans="6:55" x14ac:dyDescent="0.25">
      <c r="F76">
        <f t="shared" si="15"/>
        <v>1</v>
      </c>
      <c r="G76" s="13">
        <f t="shared" si="22"/>
        <v>0.73000000000000043</v>
      </c>
      <c r="N76">
        <f t="shared" si="21"/>
        <v>0.99999999999999911</v>
      </c>
      <c r="O76" s="13">
        <f t="shared" si="23"/>
        <v>0.74000000000000044</v>
      </c>
      <c r="V76">
        <f t="shared" si="16"/>
        <v>0.99999974439665851</v>
      </c>
      <c r="W76" s="13">
        <f t="shared" si="24"/>
        <v>0.74000000000000044</v>
      </c>
      <c r="AD76">
        <f t="shared" si="17"/>
        <v>1</v>
      </c>
      <c r="AE76" s="13">
        <f t="shared" si="25"/>
        <v>0.74000000000000044</v>
      </c>
      <c r="AL76">
        <f t="shared" si="18"/>
        <v>0.99506321440926582</v>
      </c>
      <c r="AM76" s="13">
        <f t="shared" si="26"/>
        <v>0.74000000000000044</v>
      </c>
      <c r="AT76">
        <f t="shared" si="19"/>
        <v>0.99999999343680956</v>
      </c>
      <c r="AU76" s="13">
        <f t="shared" si="27"/>
        <v>0.74000000000000044</v>
      </c>
      <c r="BB76">
        <f t="shared" si="20"/>
        <v>1</v>
      </c>
      <c r="BC76" s="13">
        <f t="shared" si="28"/>
        <v>0.74000000000000044</v>
      </c>
    </row>
    <row r="77" spans="6:55" x14ac:dyDescent="0.25">
      <c r="F77">
        <f t="shared" si="15"/>
        <v>1</v>
      </c>
      <c r="G77" s="13">
        <f t="shared" si="22"/>
        <v>0.74000000000000044</v>
      </c>
      <c r="N77">
        <f t="shared" si="21"/>
        <v>0.99999999999999967</v>
      </c>
      <c r="O77" s="13">
        <f t="shared" si="23"/>
        <v>0.75000000000000044</v>
      </c>
      <c r="V77">
        <f t="shared" si="16"/>
        <v>0.99999986528314311</v>
      </c>
      <c r="W77" s="13">
        <f t="shared" si="24"/>
        <v>0.75000000000000044</v>
      </c>
      <c r="AD77">
        <f t="shared" si="17"/>
        <v>1</v>
      </c>
      <c r="AE77" s="13">
        <f t="shared" si="25"/>
        <v>0.75000000000000044</v>
      </c>
      <c r="AL77">
        <f t="shared" si="18"/>
        <v>0.99680791986750827</v>
      </c>
      <c r="AM77" s="13">
        <f t="shared" si="26"/>
        <v>0.75000000000000044</v>
      </c>
      <c r="AT77">
        <f t="shared" si="19"/>
        <v>0.99999999687185925</v>
      </c>
      <c r="AU77" s="13">
        <f t="shared" si="27"/>
        <v>0.75000000000000044</v>
      </c>
      <c r="BB77">
        <f t="shared" si="20"/>
        <v>1</v>
      </c>
      <c r="BC77" s="13">
        <f t="shared" si="28"/>
        <v>0.75000000000000044</v>
      </c>
    </row>
    <row r="78" spans="6:55" x14ac:dyDescent="0.25">
      <c r="F78">
        <f t="shared" si="15"/>
        <v>1</v>
      </c>
      <c r="G78" s="13">
        <f t="shared" si="22"/>
        <v>0.75000000000000044</v>
      </c>
      <c r="N78">
        <f t="shared" si="21"/>
        <v>0.99999999999999989</v>
      </c>
      <c r="O78" s="13">
        <f t="shared" si="23"/>
        <v>0.76000000000000045</v>
      </c>
      <c r="V78">
        <f t="shared" si="16"/>
        <v>0.99999993000684506</v>
      </c>
      <c r="W78" s="13">
        <f t="shared" si="24"/>
        <v>0.76000000000000045</v>
      </c>
      <c r="AD78">
        <f t="shared" si="17"/>
        <v>1</v>
      </c>
      <c r="AE78" s="13">
        <f t="shared" si="25"/>
        <v>0.76000000000000045</v>
      </c>
      <c r="AL78">
        <f t="shared" si="18"/>
        <v>0.99797673879329796</v>
      </c>
      <c r="AM78" s="13">
        <f t="shared" si="26"/>
        <v>0.76000000000000045</v>
      </c>
      <c r="AT78">
        <f t="shared" si="19"/>
        <v>0.99999999853172616</v>
      </c>
      <c r="AU78" s="13">
        <f t="shared" si="27"/>
        <v>0.76000000000000045</v>
      </c>
      <c r="BB78">
        <f t="shared" si="20"/>
        <v>1</v>
      </c>
      <c r="BC78" s="13">
        <f t="shared" si="28"/>
        <v>0.76000000000000045</v>
      </c>
    </row>
    <row r="79" spans="6:55" x14ac:dyDescent="0.25">
      <c r="F79">
        <f t="shared" si="15"/>
        <v>1</v>
      </c>
      <c r="G79" s="13">
        <f t="shared" si="22"/>
        <v>0.76000000000000045</v>
      </c>
      <c r="N79">
        <f t="shared" si="21"/>
        <v>1</v>
      </c>
      <c r="O79" s="13">
        <f t="shared" si="23"/>
        <v>0.77000000000000046</v>
      </c>
      <c r="V79">
        <f t="shared" si="16"/>
        <v>0.9999999641524302</v>
      </c>
      <c r="W79" s="13">
        <f t="shared" si="24"/>
        <v>0.77000000000000046</v>
      </c>
      <c r="AD79">
        <f t="shared" si="17"/>
        <v>1</v>
      </c>
      <c r="AE79" s="13">
        <f t="shared" si="25"/>
        <v>0.77000000000000046</v>
      </c>
      <c r="AL79">
        <f t="shared" si="18"/>
        <v>0.99874301653047537</v>
      </c>
      <c r="AM79" s="13">
        <f t="shared" si="26"/>
        <v>0.77000000000000046</v>
      </c>
      <c r="AT79">
        <f t="shared" si="19"/>
        <v>0.99999999932131067</v>
      </c>
      <c r="AU79" s="13">
        <f t="shared" si="27"/>
        <v>0.77000000000000046</v>
      </c>
      <c r="BB79">
        <f t="shared" si="20"/>
        <v>1</v>
      </c>
      <c r="BC79" s="13">
        <f t="shared" si="28"/>
        <v>0.77000000000000046</v>
      </c>
    </row>
    <row r="80" spans="6:55" x14ac:dyDescent="0.25">
      <c r="F80">
        <f t="shared" si="15"/>
        <v>1</v>
      </c>
      <c r="G80" s="13">
        <f t="shared" si="22"/>
        <v>0.77000000000000046</v>
      </c>
      <c r="N80">
        <f t="shared" si="21"/>
        <v>1</v>
      </c>
      <c r="O80" s="13">
        <f t="shared" si="23"/>
        <v>0.78000000000000047</v>
      </c>
      <c r="V80">
        <f t="shared" si="16"/>
        <v>0.99999998190214479</v>
      </c>
      <c r="W80" s="13">
        <f t="shared" si="24"/>
        <v>0.78000000000000047</v>
      </c>
      <c r="AD80">
        <f t="shared" si="17"/>
        <v>1</v>
      </c>
      <c r="AE80" s="13">
        <f t="shared" si="25"/>
        <v>0.78000000000000047</v>
      </c>
      <c r="AL80">
        <f t="shared" si="18"/>
        <v>0.9992346472627498</v>
      </c>
      <c r="AM80" s="13">
        <f t="shared" si="26"/>
        <v>0.78000000000000047</v>
      </c>
      <c r="AT80">
        <f t="shared" si="19"/>
        <v>0.99999999969106135</v>
      </c>
      <c r="AU80" s="13">
        <f t="shared" si="27"/>
        <v>0.78000000000000047</v>
      </c>
      <c r="BB80">
        <f t="shared" si="20"/>
        <v>1</v>
      </c>
      <c r="BC80" s="13">
        <f t="shared" si="28"/>
        <v>0.78000000000000047</v>
      </c>
    </row>
    <row r="81" spans="6:55" x14ac:dyDescent="0.25">
      <c r="F81">
        <f t="shared" si="15"/>
        <v>1</v>
      </c>
      <c r="G81" s="13">
        <f t="shared" si="22"/>
        <v>0.78000000000000047</v>
      </c>
      <c r="N81">
        <f t="shared" si="21"/>
        <v>1</v>
      </c>
      <c r="O81" s="13">
        <f t="shared" si="23"/>
        <v>0.79000000000000048</v>
      </c>
      <c r="V81">
        <f t="shared" si="16"/>
        <v>0.99999999099360781</v>
      </c>
      <c r="W81" s="13">
        <f t="shared" si="24"/>
        <v>0.79000000000000048</v>
      </c>
      <c r="AD81">
        <f t="shared" si="17"/>
        <v>1</v>
      </c>
      <c r="AE81" s="13">
        <f t="shared" si="25"/>
        <v>0.79000000000000048</v>
      </c>
      <c r="AL81">
        <f t="shared" si="18"/>
        <v>0.99954332525333833</v>
      </c>
      <c r="AM81" s="13">
        <f t="shared" si="26"/>
        <v>0.79000000000000048</v>
      </c>
      <c r="AT81">
        <f t="shared" si="19"/>
        <v>0.99999999986151433</v>
      </c>
      <c r="AU81" s="13">
        <f t="shared" si="27"/>
        <v>0.79000000000000048</v>
      </c>
      <c r="BB81">
        <f t="shared" si="20"/>
        <v>1</v>
      </c>
      <c r="BC81" s="13">
        <f t="shared" si="28"/>
        <v>0.79000000000000048</v>
      </c>
    </row>
    <row r="82" spans="6:55" x14ac:dyDescent="0.25">
      <c r="F82">
        <f t="shared" si="15"/>
        <v>1</v>
      </c>
      <c r="G82" s="13">
        <f t="shared" si="22"/>
        <v>0.79000000000000048</v>
      </c>
      <c r="N82">
        <f t="shared" si="21"/>
        <v>1</v>
      </c>
      <c r="O82" s="13">
        <f t="shared" si="23"/>
        <v>0.80000000000000049</v>
      </c>
      <c r="V82">
        <f t="shared" si="16"/>
        <v>0.99999999558201325</v>
      </c>
      <c r="W82" s="13">
        <f t="shared" si="24"/>
        <v>0.80000000000000049</v>
      </c>
      <c r="AD82">
        <f t="shared" si="17"/>
        <v>1</v>
      </c>
      <c r="AE82" s="13">
        <f t="shared" si="25"/>
        <v>0.80000000000000049</v>
      </c>
      <c r="AL82">
        <f t="shared" si="18"/>
        <v>0.99973298978154035</v>
      </c>
      <c r="AM82" s="13">
        <f t="shared" si="26"/>
        <v>0.80000000000000049</v>
      </c>
      <c r="AT82">
        <f t="shared" si="19"/>
        <v>0.99999999993886868</v>
      </c>
      <c r="AU82" s="13">
        <f t="shared" si="27"/>
        <v>0.80000000000000049</v>
      </c>
      <c r="BB82">
        <f t="shared" si="20"/>
        <v>1</v>
      </c>
      <c r="BC82" s="13">
        <f t="shared" si="28"/>
        <v>0.80000000000000049</v>
      </c>
    </row>
    <row r="83" spans="6:55" x14ac:dyDescent="0.25">
      <c r="F83">
        <f t="shared" si="15"/>
        <v>1</v>
      </c>
      <c r="G83" s="13">
        <f t="shared" si="22"/>
        <v>0.80000000000000049</v>
      </c>
      <c r="N83">
        <f t="shared" si="21"/>
        <v>1</v>
      </c>
      <c r="O83" s="13">
        <f t="shared" si="23"/>
        <v>0.8100000000000005</v>
      </c>
      <c r="V83">
        <f t="shared" si="16"/>
        <v>0.99999999786380156</v>
      </c>
      <c r="W83" s="13">
        <f t="shared" si="24"/>
        <v>0.8100000000000005</v>
      </c>
      <c r="AD83">
        <f t="shared" si="17"/>
        <v>1</v>
      </c>
      <c r="AE83" s="13">
        <f t="shared" si="25"/>
        <v>0.8100000000000005</v>
      </c>
      <c r="AL83">
        <f t="shared" si="18"/>
        <v>0.99984703586026913</v>
      </c>
      <c r="AM83" s="13">
        <f t="shared" si="26"/>
        <v>0.8100000000000005</v>
      </c>
      <c r="AT83">
        <f t="shared" si="19"/>
        <v>0.99999999997342681</v>
      </c>
      <c r="AU83" s="13">
        <f t="shared" si="27"/>
        <v>0.8100000000000005</v>
      </c>
      <c r="BB83">
        <f t="shared" si="20"/>
        <v>1</v>
      </c>
      <c r="BC83" s="13">
        <f t="shared" si="28"/>
        <v>0.8100000000000005</v>
      </c>
    </row>
    <row r="84" spans="6:55" x14ac:dyDescent="0.25">
      <c r="F84">
        <f t="shared" si="15"/>
        <v>1</v>
      </c>
      <c r="G84" s="13">
        <f t="shared" si="22"/>
        <v>0.8100000000000005</v>
      </c>
      <c r="N84">
        <f t="shared" si="21"/>
        <v>1</v>
      </c>
      <c r="O84" s="13">
        <f t="shared" si="23"/>
        <v>0.82000000000000051</v>
      </c>
      <c r="V84">
        <f t="shared" si="16"/>
        <v>0.99999999898188574</v>
      </c>
      <c r="W84" s="13">
        <f t="shared" si="24"/>
        <v>0.82000000000000051</v>
      </c>
      <c r="AD84">
        <f t="shared" si="17"/>
        <v>1</v>
      </c>
      <c r="AE84" s="13">
        <f t="shared" si="25"/>
        <v>0.82000000000000051</v>
      </c>
      <c r="AL84">
        <f t="shared" si="18"/>
        <v>0.9999141460355786</v>
      </c>
      <c r="AM84" s="13">
        <f t="shared" si="26"/>
        <v>0.82000000000000051</v>
      </c>
      <c r="AT84">
        <f t="shared" si="19"/>
        <v>0.99999999998862532</v>
      </c>
      <c r="AU84" s="13">
        <f t="shared" si="27"/>
        <v>0.82000000000000051</v>
      </c>
      <c r="BB84">
        <f t="shared" si="20"/>
        <v>1</v>
      </c>
      <c r="BC84" s="13">
        <f t="shared" si="28"/>
        <v>0.82000000000000051</v>
      </c>
    </row>
    <row r="85" spans="6:55" x14ac:dyDescent="0.25">
      <c r="F85">
        <f t="shared" si="15"/>
        <v>1</v>
      </c>
      <c r="G85" s="13">
        <f t="shared" si="22"/>
        <v>0.82000000000000051</v>
      </c>
      <c r="N85">
        <f t="shared" si="21"/>
        <v>1</v>
      </c>
      <c r="O85" s="13">
        <f t="shared" si="23"/>
        <v>0.83000000000000052</v>
      </c>
      <c r="V85">
        <f t="shared" si="16"/>
        <v>0.99999999952171847</v>
      </c>
      <c r="W85" s="13">
        <f t="shared" si="24"/>
        <v>0.83000000000000052</v>
      </c>
      <c r="AD85">
        <f t="shared" si="17"/>
        <v>1</v>
      </c>
      <c r="AE85" s="13">
        <f t="shared" si="25"/>
        <v>0.83000000000000052</v>
      </c>
      <c r="AL85">
        <f t="shared" si="18"/>
        <v>0.99995279253337721</v>
      </c>
      <c r="AM85" s="13">
        <f t="shared" si="26"/>
        <v>0.83000000000000052</v>
      </c>
      <c r="AT85">
        <f t="shared" si="19"/>
        <v>0.99999999999520539</v>
      </c>
      <c r="AU85" s="13">
        <f t="shared" si="27"/>
        <v>0.83000000000000052</v>
      </c>
      <c r="BB85">
        <f t="shared" si="20"/>
        <v>1</v>
      </c>
      <c r="BC85" s="13">
        <f t="shared" si="28"/>
        <v>0.83000000000000052</v>
      </c>
    </row>
    <row r="86" spans="6:55" x14ac:dyDescent="0.25">
      <c r="F86">
        <f t="shared" si="15"/>
        <v>1</v>
      </c>
      <c r="G86" s="13">
        <f t="shared" si="22"/>
        <v>0.83000000000000052</v>
      </c>
      <c r="N86">
        <f t="shared" si="21"/>
        <v>1</v>
      </c>
      <c r="O86" s="13">
        <f t="shared" si="23"/>
        <v>0.84000000000000052</v>
      </c>
      <c r="V86">
        <f t="shared" si="16"/>
        <v>0.99999999977853882</v>
      </c>
      <c r="W86" s="13">
        <f t="shared" si="24"/>
        <v>0.84000000000000052</v>
      </c>
      <c r="AD86">
        <f t="shared" si="17"/>
        <v>1</v>
      </c>
      <c r="AE86" s="13">
        <f t="shared" si="25"/>
        <v>0.84000000000000052</v>
      </c>
      <c r="AL86">
        <f t="shared" si="18"/>
        <v>0.99997457192020955</v>
      </c>
      <c r="AM86" s="13">
        <f t="shared" si="26"/>
        <v>0.84000000000000052</v>
      </c>
      <c r="AT86">
        <f t="shared" si="19"/>
        <v>0.99999999999800993</v>
      </c>
      <c r="AU86" s="13">
        <f t="shared" si="27"/>
        <v>0.84000000000000052</v>
      </c>
      <c r="BB86">
        <f t="shared" si="20"/>
        <v>1</v>
      </c>
      <c r="BC86" s="13">
        <f t="shared" si="28"/>
        <v>0.84000000000000052</v>
      </c>
    </row>
    <row r="87" spans="6:55" x14ac:dyDescent="0.25">
      <c r="F87">
        <f t="shared" si="15"/>
        <v>1</v>
      </c>
      <c r="G87" s="13">
        <f t="shared" si="22"/>
        <v>0.84000000000000052</v>
      </c>
      <c r="N87">
        <f t="shared" si="21"/>
        <v>1</v>
      </c>
      <c r="O87" s="13">
        <f t="shared" si="23"/>
        <v>0.85000000000000053</v>
      </c>
      <c r="V87">
        <f t="shared" si="16"/>
        <v>0.99999999989892741</v>
      </c>
      <c r="W87" s="13">
        <f t="shared" si="24"/>
        <v>0.85000000000000053</v>
      </c>
      <c r="AD87">
        <f t="shared" si="17"/>
        <v>1</v>
      </c>
      <c r="AE87" s="13">
        <f t="shared" si="25"/>
        <v>0.85000000000000053</v>
      </c>
      <c r="AL87">
        <f t="shared" si="18"/>
        <v>0.99998658335444524</v>
      </c>
      <c r="AM87" s="13">
        <f t="shared" si="26"/>
        <v>0.85000000000000053</v>
      </c>
      <c r="AT87">
        <f t="shared" si="19"/>
        <v>0.99999999999918665</v>
      </c>
      <c r="AU87" s="13">
        <f t="shared" si="27"/>
        <v>0.85000000000000053</v>
      </c>
      <c r="BB87">
        <f t="shared" si="20"/>
        <v>1</v>
      </c>
      <c r="BC87" s="13">
        <f t="shared" si="28"/>
        <v>0.85000000000000053</v>
      </c>
    </row>
    <row r="88" spans="6:55" x14ac:dyDescent="0.25">
      <c r="F88">
        <f t="shared" si="15"/>
        <v>1</v>
      </c>
      <c r="G88" s="13">
        <f t="shared" si="22"/>
        <v>0.85000000000000053</v>
      </c>
      <c r="N88">
        <f t="shared" si="21"/>
        <v>1</v>
      </c>
      <c r="O88" s="13">
        <f t="shared" si="23"/>
        <v>0.86000000000000054</v>
      </c>
      <c r="V88">
        <f t="shared" si="16"/>
        <v>0.99999999995453404</v>
      </c>
      <c r="W88" s="13">
        <f t="shared" si="24"/>
        <v>0.86000000000000054</v>
      </c>
      <c r="AD88">
        <f t="shared" si="17"/>
        <v>1</v>
      </c>
      <c r="AE88" s="13">
        <f t="shared" si="25"/>
        <v>0.86000000000000054</v>
      </c>
      <c r="AL88">
        <f t="shared" si="18"/>
        <v>0.99999306608214455</v>
      </c>
      <c r="AM88" s="13">
        <f t="shared" si="26"/>
        <v>0.86000000000000054</v>
      </c>
      <c r="AT88">
        <f t="shared" si="19"/>
        <v>0.99999999999967271</v>
      </c>
      <c r="AU88" s="13">
        <f t="shared" si="27"/>
        <v>0.86000000000000054</v>
      </c>
      <c r="BB88">
        <f t="shared" si="20"/>
        <v>1</v>
      </c>
      <c r="BC88" s="13">
        <f t="shared" si="28"/>
        <v>0.86000000000000054</v>
      </c>
    </row>
    <row r="89" spans="6:55" x14ac:dyDescent="0.25">
      <c r="F89">
        <f t="shared" si="15"/>
        <v>1</v>
      </c>
      <c r="G89" s="13">
        <f t="shared" si="22"/>
        <v>0.86000000000000054</v>
      </c>
      <c r="N89">
        <f t="shared" si="21"/>
        <v>1</v>
      </c>
      <c r="O89" s="13">
        <f t="shared" si="23"/>
        <v>0.87000000000000055</v>
      </c>
      <c r="V89">
        <f t="shared" si="16"/>
        <v>0.99999999997984179</v>
      </c>
      <c r="W89" s="13">
        <f t="shared" si="24"/>
        <v>0.87000000000000055</v>
      </c>
      <c r="AD89">
        <f t="shared" si="17"/>
        <v>1</v>
      </c>
      <c r="AE89" s="13">
        <f t="shared" si="25"/>
        <v>0.87000000000000055</v>
      </c>
      <c r="AL89">
        <f t="shared" si="18"/>
        <v>0.99999649008692904</v>
      </c>
      <c r="AM89" s="13">
        <f t="shared" si="26"/>
        <v>0.87000000000000055</v>
      </c>
      <c r="AT89">
        <f t="shared" si="19"/>
        <v>0.99999999999987033</v>
      </c>
      <c r="AU89" s="13">
        <f t="shared" si="27"/>
        <v>0.87000000000000055</v>
      </c>
      <c r="BB89">
        <f t="shared" si="20"/>
        <v>1</v>
      </c>
      <c r="BC89" s="13">
        <f t="shared" si="28"/>
        <v>0.87000000000000055</v>
      </c>
    </row>
    <row r="90" spans="6:55" x14ac:dyDescent="0.25">
      <c r="F90">
        <f t="shared" si="15"/>
        <v>1</v>
      </c>
      <c r="G90" s="13">
        <f t="shared" si="22"/>
        <v>0.87000000000000055</v>
      </c>
      <c r="N90">
        <f t="shared" si="21"/>
        <v>1</v>
      </c>
      <c r="O90" s="13">
        <f t="shared" si="23"/>
        <v>0.88000000000000056</v>
      </c>
      <c r="V90">
        <f t="shared" si="16"/>
        <v>0.99999999999119105</v>
      </c>
      <c r="W90" s="13">
        <f t="shared" si="24"/>
        <v>0.88000000000000056</v>
      </c>
      <c r="AD90">
        <f t="shared" si="17"/>
        <v>1</v>
      </c>
      <c r="AE90" s="13">
        <f t="shared" si="25"/>
        <v>0.88000000000000056</v>
      </c>
      <c r="AL90">
        <f t="shared" si="18"/>
        <v>0.99999825988857249</v>
      </c>
      <c r="AM90" s="13">
        <f t="shared" si="26"/>
        <v>0.88000000000000056</v>
      </c>
      <c r="AT90">
        <f t="shared" si="19"/>
        <v>0.99999999999994937</v>
      </c>
      <c r="AU90" s="13">
        <f t="shared" si="27"/>
        <v>0.88000000000000056</v>
      </c>
      <c r="BB90">
        <f t="shared" si="20"/>
        <v>1</v>
      </c>
      <c r="BC90" s="13">
        <f t="shared" si="28"/>
        <v>0.88000000000000056</v>
      </c>
    </row>
    <row r="91" spans="6:55" x14ac:dyDescent="0.25">
      <c r="F91">
        <f t="shared" si="15"/>
        <v>1</v>
      </c>
      <c r="G91" s="13">
        <f t="shared" si="22"/>
        <v>0.88000000000000056</v>
      </c>
      <c r="N91">
        <f t="shared" si="21"/>
        <v>1</v>
      </c>
      <c r="O91" s="13">
        <f t="shared" si="23"/>
        <v>0.89000000000000057</v>
      </c>
      <c r="V91">
        <f t="shared" si="16"/>
        <v>0.99999999999620592</v>
      </c>
      <c r="W91" s="13">
        <f t="shared" si="24"/>
        <v>0.89000000000000057</v>
      </c>
      <c r="AD91">
        <f t="shared" si="17"/>
        <v>1</v>
      </c>
      <c r="AE91" s="13">
        <f t="shared" si="25"/>
        <v>0.89000000000000057</v>
      </c>
      <c r="AL91">
        <f t="shared" si="18"/>
        <v>0.99999915510583914</v>
      </c>
      <c r="AM91" s="13">
        <f t="shared" si="26"/>
        <v>0.89000000000000057</v>
      </c>
      <c r="AT91">
        <f t="shared" si="19"/>
        <v>0.99999999999998057</v>
      </c>
      <c r="AU91" s="13">
        <f t="shared" si="27"/>
        <v>0.89000000000000057</v>
      </c>
      <c r="BB91">
        <f t="shared" si="20"/>
        <v>1</v>
      </c>
      <c r="BC91" s="13">
        <f t="shared" si="28"/>
        <v>0.89000000000000057</v>
      </c>
    </row>
    <row r="92" spans="6:55" x14ac:dyDescent="0.25">
      <c r="F92">
        <f t="shared" si="15"/>
        <v>1</v>
      </c>
      <c r="G92" s="13">
        <f t="shared" si="22"/>
        <v>0.89000000000000057</v>
      </c>
      <c r="N92">
        <f t="shared" si="21"/>
        <v>1</v>
      </c>
      <c r="O92" s="13">
        <f t="shared" si="23"/>
        <v>0.90000000000000058</v>
      </c>
      <c r="V92">
        <f t="shared" si="16"/>
        <v>0.9999999999983894</v>
      </c>
      <c r="W92" s="13">
        <f t="shared" si="24"/>
        <v>0.90000000000000058</v>
      </c>
      <c r="AD92">
        <f t="shared" si="17"/>
        <v>1</v>
      </c>
      <c r="AE92" s="13">
        <f t="shared" si="25"/>
        <v>0.90000000000000058</v>
      </c>
      <c r="AL92">
        <f t="shared" si="18"/>
        <v>0.99999959825089357</v>
      </c>
      <c r="AM92" s="13">
        <f t="shared" si="26"/>
        <v>0.90000000000000058</v>
      </c>
      <c r="AT92">
        <f t="shared" si="19"/>
        <v>0.99999999999999267</v>
      </c>
      <c r="AU92" s="13">
        <f t="shared" si="27"/>
        <v>0.90000000000000058</v>
      </c>
      <c r="BB92">
        <f t="shared" si="20"/>
        <v>1</v>
      </c>
      <c r="BC92" s="13">
        <f t="shared" si="28"/>
        <v>0.90000000000000058</v>
      </c>
    </row>
    <row r="93" spans="6:55" x14ac:dyDescent="0.25">
      <c r="F93">
        <f t="shared" si="15"/>
        <v>1</v>
      </c>
      <c r="G93" s="13">
        <f t="shared" si="22"/>
        <v>0.90000000000000058</v>
      </c>
      <c r="N93">
        <f t="shared" si="21"/>
        <v>1</v>
      </c>
      <c r="O93" s="13">
        <f t="shared" si="23"/>
        <v>0.91000000000000059</v>
      </c>
      <c r="V93">
        <f t="shared" si="16"/>
        <v>0.99999999999932621</v>
      </c>
      <c r="W93" s="13">
        <f t="shared" si="24"/>
        <v>0.91000000000000059</v>
      </c>
      <c r="AD93">
        <f t="shared" si="17"/>
        <v>1</v>
      </c>
      <c r="AE93" s="13">
        <f t="shared" si="25"/>
        <v>0.91000000000000059</v>
      </c>
      <c r="AL93">
        <f t="shared" si="18"/>
        <v>0.99999981292365336</v>
      </c>
      <c r="AM93" s="13">
        <f t="shared" si="26"/>
        <v>0.91000000000000059</v>
      </c>
      <c r="AT93">
        <f t="shared" si="19"/>
        <v>0.99999999999999722</v>
      </c>
      <c r="AU93" s="13">
        <f t="shared" si="27"/>
        <v>0.91000000000000059</v>
      </c>
      <c r="BB93">
        <f t="shared" si="20"/>
        <v>1</v>
      </c>
      <c r="BC93" s="13">
        <f t="shared" si="28"/>
        <v>0.91000000000000059</v>
      </c>
    </row>
    <row r="94" spans="6:55" x14ac:dyDescent="0.25">
      <c r="F94">
        <f t="shared" si="15"/>
        <v>1</v>
      </c>
      <c r="G94" s="13">
        <f t="shared" si="22"/>
        <v>0.91000000000000059</v>
      </c>
      <c r="N94">
        <f t="shared" si="21"/>
        <v>1</v>
      </c>
      <c r="O94" s="13">
        <f t="shared" si="23"/>
        <v>0.9200000000000006</v>
      </c>
      <c r="V94">
        <f t="shared" si="16"/>
        <v>0.99999999999972211</v>
      </c>
      <c r="W94" s="13">
        <f t="shared" si="24"/>
        <v>0.9200000000000006</v>
      </c>
      <c r="AD94">
        <f t="shared" si="17"/>
        <v>1</v>
      </c>
      <c r="AE94" s="13">
        <f t="shared" si="25"/>
        <v>0.9200000000000006</v>
      </c>
      <c r="AL94">
        <f t="shared" si="18"/>
        <v>0.99999991469406291</v>
      </c>
      <c r="AM94" s="13">
        <f t="shared" si="26"/>
        <v>0.9200000000000006</v>
      </c>
      <c r="AT94">
        <f t="shared" si="19"/>
        <v>0.999999999999999</v>
      </c>
      <c r="AU94" s="13">
        <f t="shared" si="27"/>
        <v>0.9200000000000006</v>
      </c>
      <c r="BB94">
        <f t="shared" si="20"/>
        <v>1</v>
      </c>
      <c r="BC94" s="13">
        <f t="shared" si="28"/>
        <v>0.9200000000000006</v>
      </c>
    </row>
    <row r="95" spans="6:55" x14ac:dyDescent="0.25">
      <c r="F95">
        <f t="shared" si="15"/>
        <v>1</v>
      </c>
      <c r="G95" s="13">
        <f t="shared" si="22"/>
        <v>0.9200000000000006</v>
      </c>
      <c r="N95">
        <f t="shared" si="21"/>
        <v>1</v>
      </c>
      <c r="O95" s="13">
        <f t="shared" si="23"/>
        <v>0.9300000000000006</v>
      </c>
      <c r="V95">
        <f t="shared" si="16"/>
        <v>0.99999999999988709</v>
      </c>
      <c r="W95" s="13">
        <f t="shared" si="24"/>
        <v>0.9300000000000006</v>
      </c>
      <c r="AD95">
        <f t="shared" si="17"/>
        <v>1</v>
      </c>
      <c r="AE95" s="13">
        <f t="shared" si="25"/>
        <v>0.9300000000000006</v>
      </c>
      <c r="AL95">
        <f t="shared" si="18"/>
        <v>0.99999996190902329</v>
      </c>
      <c r="AM95" s="13">
        <f t="shared" si="26"/>
        <v>0.9300000000000006</v>
      </c>
      <c r="AT95">
        <f t="shared" si="19"/>
        <v>0.99999999999999967</v>
      </c>
      <c r="AU95" s="13">
        <f t="shared" si="27"/>
        <v>0.9300000000000006</v>
      </c>
      <c r="BB95">
        <f t="shared" si="20"/>
        <v>1</v>
      </c>
      <c r="BC95" s="13">
        <f t="shared" si="28"/>
        <v>0.9300000000000006</v>
      </c>
    </row>
    <row r="96" spans="6:55" x14ac:dyDescent="0.25">
      <c r="F96">
        <f t="shared" si="15"/>
        <v>1</v>
      </c>
      <c r="G96" s="13">
        <f t="shared" si="22"/>
        <v>0.9300000000000006</v>
      </c>
      <c r="N96">
        <f t="shared" si="21"/>
        <v>1</v>
      </c>
      <c r="O96" s="13">
        <f t="shared" si="23"/>
        <v>0.94000000000000061</v>
      </c>
      <c r="V96">
        <f t="shared" si="16"/>
        <v>0.99999999999995481</v>
      </c>
      <c r="W96" s="13">
        <f t="shared" si="24"/>
        <v>0.94000000000000061</v>
      </c>
      <c r="AD96">
        <f t="shared" si="17"/>
        <v>1</v>
      </c>
      <c r="AE96" s="13">
        <f t="shared" si="25"/>
        <v>0.94000000000000061</v>
      </c>
      <c r="AL96">
        <f t="shared" si="18"/>
        <v>0.99999998334539275</v>
      </c>
      <c r="AM96" s="13">
        <f t="shared" si="26"/>
        <v>0.94000000000000061</v>
      </c>
      <c r="AT96">
        <f t="shared" si="19"/>
        <v>0.99999999999999989</v>
      </c>
      <c r="AU96" s="13">
        <f t="shared" si="27"/>
        <v>0.94000000000000061</v>
      </c>
      <c r="BB96">
        <f t="shared" si="20"/>
        <v>1</v>
      </c>
      <c r="BC96" s="13">
        <f t="shared" si="28"/>
        <v>0.94000000000000061</v>
      </c>
    </row>
    <row r="97" spans="6:55" x14ac:dyDescent="0.25">
      <c r="F97">
        <f t="shared" si="15"/>
        <v>1</v>
      </c>
      <c r="G97" s="13">
        <f t="shared" si="22"/>
        <v>0.94000000000000061</v>
      </c>
      <c r="N97">
        <f t="shared" si="21"/>
        <v>1</v>
      </c>
      <c r="O97" s="13">
        <f t="shared" si="23"/>
        <v>0.95000000000000062</v>
      </c>
      <c r="V97">
        <f t="shared" si="16"/>
        <v>0.99999999999998213</v>
      </c>
      <c r="W97" s="13">
        <f t="shared" si="24"/>
        <v>0.95000000000000062</v>
      </c>
      <c r="AD97">
        <f t="shared" si="17"/>
        <v>1</v>
      </c>
      <c r="AE97" s="13">
        <f t="shared" si="25"/>
        <v>0.95000000000000062</v>
      </c>
      <c r="AL97">
        <f t="shared" si="18"/>
        <v>0.99999999286976382</v>
      </c>
      <c r="AM97" s="13">
        <f t="shared" si="26"/>
        <v>0.95000000000000062</v>
      </c>
      <c r="AT97">
        <f t="shared" si="19"/>
        <v>1</v>
      </c>
      <c r="AU97" s="13">
        <f t="shared" si="27"/>
        <v>0.95000000000000062</v>
      </c>
      <c r="BB97">
        <f t="shared" si="20"/>
        <v>1</v>
      </c>
      <c r="BC97" s="13">
        <f t="shared" si="28"/>
        <v>0.95000000000000062</v>
      </c>
    </row>
    <row r="98" spans="6:55" x14ac:dyDescent="0.25">
      <c r="F98">
        <f t="shared" si="15"/>
        <v>1</v>
      </c>
      <c r="G98" s="13">
        <f t="shared" si="22"/>
        <v>0.95000000000000062</v>
      </c>
      <c r="N98">
        <f t="shared" si="21"/>
        <v>1</v>
      </c>
      <c r="O98" s="13">
        <f t="shared" si="23"/>
        <v>0.96000000000000063</v>
      </c>
      <c r="V98">
        <f t="shared" si="16"/>
        <v>0.99999999999999301</v>
      </c>
      <c r="W98" s="13">
        <f t="shared" si="24"/>
        <v>0.96000000000000063</v>
      </c>
      <c r="AD98">
        <f t="shared" si="17"/>
        <v>1</v>
      </c>
      <c r="AE98" s="13">
        <f t="shared" si="25"/>
        <v>0.96000000000000063</v>
      </c>
      <c r="AL98">
        <f t="shared" si="18"/>
        <v>0.99999999701104603</v>
      </c>
      <c r="AM98" s="13">
        <f t="shared" si="26"/>
        <v>0.96000000000000063</v>
      </c>
      <c r="AT98">
        <f t="shared" si="19"/>
        <v>1</v>
      </c>
      <c r="AU98" s="13">
        <f t="shared" si="27"/>
        <v>0.96000000000000063</v>
      </c>
      <c r="BB98">
        <f t="shared" si="20"/>
        <v>1</v>
      </c>
      <c r="BC98" s="13">
        <f t="shared" si="28"/>
        <v>0.96000000000000063</v>
      </c>
    </row>
    <row r="99" spans="6:55" x14ac:dyDescent="0.25">
      <c r="F99">
        <f t="shared" si="15"/>
        <v>1</v>
      </c>
      <c r="G99" s="13">
        <f t="shared" si="22"/>
        <v>0.96000000000000063</v>
      </c>
      <c r="N99">
        <f t="shared" si="21"/>
        <v>1</v>
      </c>
      <c r="O99" s="13">
        <f t="shared" si="23"/>
        <v>0.97000000000000064</v>
      </c>
      <c r="V99">
        <f t="shared" si="16"/>
        <v>0.99999999999999734</v>
      </c>
      <c r="W99" s="13">
        <f t="shared" si="24"/>
        <v>0.97000000000000064</v>
      </c>
      <c r="AD99">
        <f t="shared" si="17"/>
        <v>1</v>
      </c>
      <c r="AE99" s="13">
        <f t="shared" si="25"/>
        <v>0.97000000000000064</v>
      </c>
      <c r="AL99">
        <f t="shared" si="18"/>
        <v>0.99999999877321177</v>
      </c>
      <c r="AM99" s="13">
        <f t="shared" si="26"/>
        <v>0.97000000000000064</v>
      </c>
      <c r="AT99">
        <f t="shared" si="19"/>
        <v>1</v>
      </c>
      <c r="AU99" s="13">
        <f t="shared" si="27"/>
        <v>0.97000000000000064</v>
      </c>
      <c r="BB99">
        <f t="shared" si="20"/>
        <v>1</v>
      </c>
      <c r="BC99" s="13">
        <f t="shared" si="28"/>
        <v>0.97000000000000064</v>
      </c>
    </row>
    <row r="100" spans="6:55" x14ac:dyDescent="0.25">
      <c r="F100">
        <f t="shared" si="15"/>
        <v>1</v>
      </c>
      <c r="G100" s="13">
        <f t="shared" si="22"/>
        <v>0.97000000000000064</v>
      </c>
      <c r="N100">
        <f t="shared" si="21"/>
        <v>1</v>
      </c>
      <c r="O100" s="13">
        <f t="shared" si="23"/>
        <v>0.98000000000000065</v>
      </c>
      <c r="V100">
        <f t="shared" si="16"/>
        <v>0.999999999999999</v>
      </c>
      <c r="W100" s="13">
        <f t="shared" si="24"/>
        <v>0.98000000000000065</v>
      </c>
      <c r="AD100">
        <f t="shared" si="17"/>
        <v>1</v>
      </c>
      <c r="AE100" s="13">
        <f t="shared" si="25"/>
        <v>0.98000000000000065</v>
      </c>
      <c r="AL100">
        <f t="shared" si="18"/>
        <v>0.99999999950700225</v>
      </c>
      <c r="AM100" s="13">
        <f t="shared" si="26"/>
        <v>0.98000000000000065</v>
      </c>
      <c r="AT100">
        <f t="shared" si="19"/>
        <v>1</v>
      </c>
      <c r="AU100" s="13">
        <f t="shared" si="27"/>
        <v>0.98000000000000065</v>
      </c>
      <c r="BB100">
        <f t="shared" si="20"/>
        <v>1</v>
      </c>
      <c r="BC100" s="13">
        <f t="shared" si="28"/>
        <v>0.98000000000000065</v>
      </c>
    </row>
    <row r="101" spans="6:55" x14ac:dyDescent="0.25">
      <c r="F101">
        <f t="shared" si="15"/>
        <v>1</v>
      </c>
      <c r="G101" s="13">
        <f t="shared" si="22"/>
        <v>0.98000000000000065</v>
      </c>
      <c r="N101">
        <f t="shared" si="21"/>
        <v>1</v>
      </c>
      <c r="O101" s="13">
        <f t="shared" si="23"/>
        <v>0.99000000000000066</v>
      </c>
      <c r="V101">
        <f t="shared" si="16"/>
        <v>0.99999999999999967</v>
      </c>
      <c r="W101" s="13">
        <f t="shared" si="24"/>
        <v>0.99000000000000066</v>
      </c>
      <c r="AD101">
        <f t="shared" si="17"/>
        <v>1</v>
      </c>
      <c r="AE101" s="13">
        <f t="shared" si="25"/>
        <v>0.99000000000000066</v>
      </c>
      <c r="AL101">
        <f t="shared" si="18"/>
        <v>0.99999999980602938</v>
      </c>
      <c r="AM101" s="13">
        <f t="shared" si="26"/>
        <v>0.99000000000000066</v>
      </c>
      <c r="AT101">
        <f t="shared" si="19"/>
        <v>1</v>
      </c>
      <c r="AU101" s="13">
        <f t="shared" si="27"/>
        <v>0.99000000000000066</v>
      </c>
      <c r="BB101">
        <f t="shared" si="20"/>
        <v>1</v>
      </c>
      <c r="BC101" s="13">
        <f t="shared" si="28"/>
        <v>0.99000000000000066</v>
      </c>
    </row>
    <row r="102" spans="6:55" x14ac:dyDescent="0.25">
      <c r="F102">
        <f t="shared" si="15"/>
        <v>1</v>
      </c>
      <c r="G102" s="13">
        <f>G101+0.01</f>
        <v>0.99000000000000066</v>
      </c>
      <c r="N102">
        <f t="shared" si="21"/>
        <v>1</v>
      </c>
      <c r="O102" s="13">
        <f>O101+0.01</f>
        <v>1.0000000000000007</v>
      </c>
      <c r="V102">
        <f t="shared" si="16"/>
        <v>0.99999999999999989</v>
      </c>
      <c r="W102" s="13">
        <f>W101+0.01</f>
        <v>1.0000000000000007</v>
      </c>
      <c r="AD102">
        <f t="shared" si="17"/>
        <v>1</v>
      </c>
      <c r="AE102" s="13">
        <f>AE101+0.01</f>
        <v>1.0000000000000007</v>
      </c>
      <c r="AL102">
        <f t="shared" si="18"/>
        <v>0.99999999992528066</v>
      </c>
      <c r="AM102" s="13">
        <f>AM101+0.01</f>
        <v>1.0000000000000007</v>
      </c>
      <c r="AT102">
        <f t="shared" si="19"/>
        <v>1</v>
      </c>
      <c r="AU102" s="13">
        <f>AU101+0.01</f>
        <v>1.0000000000000007</v>
      </c>
      <c r="BB102">
        <f t="shared" si="20"/>
        <v>1</v>
      </c>
      <c r="BC102" s="13">
        <f>BC101+0.01</f>
        <v>1.0000000000000007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9547-776C-4267-8BD1-B198806A915B}">
  <dimension ref="B3:AU1815"/>
  <sheetViews>
    <sheetView topLeftCell="A44" zoomScaleNormal="100" workbookViewId="0">
      <selection activeCell="I67" sqref="I67"/>
    </sheetView>
  </sheetViews>
  <sheetFormatPr defaultRowHeight="15" x14ac:dyDescent="0.25"/>
  <cols>
    <col min="35" max="35" width="11.28515625" customWidth="1"/>
    <col min="38" max="38" width="24.140625" customWidth="1"/>
    <col min="39" max="39" width="12" bestFit="1" customWidth="1"/>
    <col min="40" max="40" width="14.5703125" bestFit="1" customWidth="1"/>
    <col min="41" max="42" width="12" bestFit="1" customWidth="1"/>
    <col min="43" max="43" width="13.42578125" bestFit="1" customWidth="1"/>
    <col min="44" max="44" width="12" bestFit="1" customWidth="1"/>
    <col min="45" max="45" width="12.42578125" bestFit="1" customWidth="1"/>
    <col min="46" max="46" width="12.5703125" bestFit="1" customWidth="1"/>
  </cols>
  <sheetData>
    <row r="3" spans="16:45" x14ac:dyDescent="0.25">
      <c r="P3" t="s">
        <v>459</v>
      </c>
      <c r="S3" t="s">
        <v>460</v>
      </c>
      <c r="V3" t="s">
        <v>461</v>
      </c>
      <c r="Y3" t="s">
        <v>462</v>
      </c>
      <c r="AB3" t="s">
        <v>463</v>
      </c>
      <c r="AE3" t="s">
        <v>464</v>
      </c>
      <c r="AH3" t="s">
        <v>465</v>
      </c>
      <c r="AM3" t="s">
        <v>475</v>
      </c>
      <c r="AQ3" t="s">
        <v>476</v>
      </c>
    </row>
    <row r="4" spans="16:45" x14ac:dyDescent="0.25">
      <c r="P4" t="s">
        <v>466</v>
      </c>
      <c r="Q4" t="s">
        <v>467</v>
      </c>
      <c r="S4" t="s">
        <v>468</v>
      </c>
      <c r="T4" t="s">
        <v>469</v>
      </c>
      <c r="V4" t="s">
        <v>468</v>
      </c>
      <c r="W4" t="s">
        <v>470</v>
      </c>
      <c r="Y4" t="s">
        <v>468</v>
      </c>
      <c r="Z4" t="s">
        <v>470</v>
      </c>
      <c r="AB4" t="s">
        <v>468</v>
      </c>
      <c r="AC4" t="s">
        <v>470</v>
      </c>
      <c r="AE4" t="s">
        <v>468</v>
      </c>
      <c r="AF4" t="s">
        <v>471</v>
      </c>
      <c r="AH4" t="s">
        <v>466</v>
      </c>
      <c r="AI4" t="s">
        <v>467</v>
      </c>
      <c r="AJ4" t="s">
        <v>472</v>
      </c>
      <c r="AK4" t="s">
        <v>531</v>
      </c>
      <c r="AM4" t="s">
        <v>477</v>
      </c>
      <c r="AN4" t="s">
        <v>478</v>
      </c>
      <c r="AO4" t="s">
        <v>479</v>
      </c>
      <c r="AQ4" t="s">
        <v>477</v>
      </c>
      <c r="AR4" t="s">
        <v>468</v>
      </c>
      <c r="AS4" t="s">
        <v>480</v>
      </c>
    </row>
    <row r="5" spans="16:45"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473</v>
      </c>
      <c r="AK5">
        <f>(2.65-AH5)/1.65</f>
        <v>0.77575757575757565</v>
      </c>
      <c r="AM5">
        <v>2.8</v>
      </c>
      <c r="AN5">
        <f t="shared" ref="AN5:AN13" si="0">AO5/0.3048</f>
        <v>0</v>
      </c>
      <c r="AO5">
        <v>0</v>
      </c>
      <c r="AQ5">
        <v>14000</v>
      </c>
      <c r="AR5">
        <f t="shared" ref="AR5:AR15" si="1">2.65-(AS5*1.65)</f>
        <v>2.65</v>
      </c>
      <c r="AS5" s="13">
        <v>0</v>
      </c>
    </row>
    <row r="6" spans="16:45"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473</v>
      </c>
      <c r="AK6">
        <f t="shared" ref="AK6:AK69" si="2">(2.65-AH6)/1.65</f>
        <v>0.84242424242424241</v>
      </c>
      <c r="AM6">
        <v>2.8</v>
      </c>
      <c r="AN6">
        <f t="shared" si="0"/>
        <v>1640.4199475065616</v>
      </c>
      <c r="AO6">
        <v>500</v>
      </c>
      <c r="AQ6">
        <v>14000</v>
      </c>
      <c r="AR6">
        <f t="shared" si="1"/>
        <v>2.4849999999999999</v>
      </c>
      <c r="AS6" s="13">
        <f>AS5+0.1</f>
        <v>0.1</v>
      </c>
    </row>
    <row r="7" spans="16:45"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473</v>
      </c>
      <c r="AK7">
        <f t="shared" si="2"/>
        <v>0.83636363636363631</v>
      </c>
      <c r="AM7">
        <v>2.8</v>
      </c>
      <c r="AN7">
        <f t="shared" si="0"/>
        <v>3280.8398950131232</v>
      </c>
      <c r="AO7">
        <v>1000</v>
      </c>
      <c r="AQ7">
        <v>14000</v>
      </c>
      <c r="AR7">
        <f t="shared" si="1"/>
        <v>2.3199999999999998</v>
      </c>
      <c r="AS7" s="13">
        <f t="shared" ref="AS7:AS15" si="3">AS6+0.1</f>
        <v>0.2</v>
      </c>
    </row>
    <row r="8" spans="16:45"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473</v>
      </c>
      <c r="AK8">
        <f t="shared" si="2"/>
        <v>0.81818181818181812</v>
      </c>
      <c r="AM8">
        <v>2.8</v>
      </c>
      <c r="AN8">
        <f t="shared" si="0"/>
        <v>4921.2598425196848</v>
      </c>
      <c r="AO8">
        <v>1500</v>
      </c>
      <c r="AQ8">
        <v>14000</v>
      </c>
      <c r="AR8">
        <f t="shared" si="1"/>
        <v>2.1549999999999998</v>
      </c>
      <c r="AS8" s="13">
        <f t="shared" si="3"/>
        <v>0.30000000000000004</v>
      </c>
    </row>
    <row r="9" spans="16:45"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473</v>
      </c>
      <c r="AK9">
        <f t="shared" si="2"/>
        <v>0.83636363636363631</v>
      </c>
      <c r="AM9">
        <v>2.8</v>
      </c>
      <c r="AN9">
        <f t="shared" si="0"/>
        <v>6561.6797900262463</v>
      </c>
      <c r="AO9">
        <v>2000</v>
      </c>
      <c r="AQ9">
        <v>14000</v>
      </c>
      <c r="AR9">
        <f t="shared" si="1"/>
        <v>1.9899999999999998</v>
      </c>
      <c r="AS9" s="13">
        <f t="shared" si="3"/>
        <v>0.4</v>
      </c>
    </row>
    <row r="10" spans="16:45"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473</v>
      </c>
      <c r="AK10">
        <f t="shared" si="2"/>
        <v>0.78181818181818175</v>
      </c>
      <c r="AM10">
        <v>2.8</v>
      </c>
      <c r="AN10">
        <f t="shared" si="0"/>
        <v>8202.0997375328079</v>
      </c>
      <c r="AO10">
        <v>2500</v>
      </c>
      <c r="AQ10">
        <v>14000</v>
      </c>
      <c r="AR10">
        <f t="shared" si="1"/>
        <v>1.825</v>
      </c>
      <c r="AS10" s="13">
        <f t="shared" si="3"/>
        <v>0.5</v>
      </c>
    </row>
    <row r="11" spans="16:45"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473</v>
      </c>
      <c r="AK11">
        <f t="shared" si="2"/>
        <v>0.75757575757575757</v>
      </c>
      <c r="AM11">
        <v>2.8</v>
      </c>
      <c r="AN11">
        <f t="shared" si="0"/>
        <v>9842.5196850393695</v>
      </c>
      <c r="AO11">
        <v>3000</v>
      </c>
      <c r="AQ11">
        <v>14000</v>
      </c>
      <c r="AR11">
        <f t="shared" si="1"/>
        <v>1.6600000000000001</v>
      </c>
      <c r="AS11" s="13">
        <f t="shared" si="3"/>
        <v>0.6</v>
      </c>
    </row>
    <row r="12" spans="16:45"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473</v>
      </c>
      <c r="AK12">
        <f t="shared" si="2"/>
        <v>0.78787878787878785</v>
      </c>
      <c r="AM12">
        <v>2.8</v>
      </c>
      <c r="AN12">
        <f t="shared" si="0"/>
        <v>11482.939632545931</v>
      </c>
      <c r="AO12">
        <v>3500</v>
      </c>
      <c r="AQ12">
        <v>14000</v>
      </c>
      <c r="AR12">
        <f t="shared" si="1"/>
        <v>1.4950000000000001</v>
      </c>
      <c r="AS12" s="13">
        <f t="shared" si="3"/>
        <v>0.7</v>
      </c>
    </row>
    <row r="13" spans="16:45"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473</v>
      </c>
      <c r="AK13">
        <f t="shared" si="2"/>
        <v>0.75757575757575757</v>
      </c>
      <c r="AM13">
        <v>2.8</v>
      </c>
      <c r="AN13">
        <f t="shared" si="0"/>
        <v>13123.359580052493</v>
      </c>
      <c r="AO13">
        <v>4000</v>
      </c>
      <c r="AQ13">
        <v>14000</v>
      </c>
      <c r="AR13">
        <f t="shared" si="1"/>
        <v>1.33</v>
      </c>
      <c r="AS13" s="13">
        <f t="shared" si="3"/>
        <v>0.79999999999999993</v>
      </c>
    </row>
    <row r="14" spans="16:45"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473</v>
      </c>
      <c r="AK14">
        <f t="shared" si="2"/>
        <v>0.8666666666666667</v>
      </c>
      <c r="AQ14">
        <v>14000</v>
      </c>
      <c r="AR14">
        <f t="shared" si="1"/>
        <v>1.165</v>
      </c>
      <c r="AS14" s="13">
        <f t="shared" si="3"/>
        <v>0.89999999999999991</v>
      </c>
    </row>
    <row r="15" spans="16:45"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473</v>
      </c>
      <c r="AK15">
        <f t="shared" si="2"/>
        <v>0.70909090909090911</v>
      </c>
      <c r="AQ15">
        <v>14000</v>
      </c>
      <c r="AR15">
        <f t="shared" si="1"/>
        <v>1.0000000000000002</v>
      </c>
      <c r="AS15" s="13">
        <f t="shared" si="3"/>
        <v>0.99999999999999989</v>
      </c>
    </row>
    <row r="16" spans="16:45"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473</v>
      </c>
      <c r="AK16">
        <f t="shared" si="2"/>
        <v>0.73333333333333339</v>
      </c>
    </row>
    <row r="17" spans="16:47"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473</v>
      </c>
      <c r="AK17">
        <f t="shared" si="2"/>
        <v>0.81212121212121213</v>
      </c>
      <c r="AL17" s="42"/>
      <c r="AM17" s="42"/>
      <c r="AN17" s="42"/>
      <c r="AO17" s="42"/>
      <c r="AP17" s="42"/>
      <c r="AQ17" s="42"/>
      <c r="AR17" s="42"/>
      <c r="AS17" s="42"/>
      <c r="AT17" s="42"/>
      <c r="AU17" s="42"/>
    </row>
    <row r="18" spans="16:47"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473</v>
      </c>
      <c r="AK18">
        <f t="shared" si="2"/>
        <v>0.72727272727272729</v>
      </c>
      <c r="AL18" s="42"/>
      <c r="AM18" s="42"/>
      <c r="AN18" s="42"/>
      <c r="AO18" s="42"/>
      <c r="AP18" s="42"/>
      <c r="AQ18" s="42"/>
      <c r="AR18" s="42"/>
      <c r="AS18" s="42"/>
      <c r="AT18" s="42"/>
      <c r="AU18" s="42"/>
    </row>
    <row r="19" spans="16:47"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473</v>
      </c>
      <c r="AK19">
        <f t="shared" si="2"/>
        <v>0.63636363636363624</v>
      </c>
      <c r="AL19" s="57"/>
      <c r="AM19" s="57"/>
      <c r="AN19" s="42"/>
      <c r="AO19" s="42"/>
      <c r="AP19" s="42"/>
      <c r="AQ19" s="42"/>
      <c r="AR19" s="42"/>
      <c r="AS19" s="42"/>
      <c r="AT19" s="42"/>
      <c r="AU19" s="42"/>
    </row>
    <row r="20" spans="16:47"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473</v>
      </c>
      <c r="AK20">
        <f t="shared" si="2"/>
        <v>0.75757575757575757</v>
      </c>
      <c r="AL20" s="56"/>
      <c r="AM20" s="56"/>
      <c r="AN20" s="42"/>
      <c r="AO20" s="42"/>
      <c r="AP20" s="42"/>
      <c r="AQ20" s="42"/>
      <c r="AR20" s="42"/>
      <c r="AS20" s="42"/>
      <c r="AT20" s="42"/>
      <c r="AU20" s="42"/>
    </row>
    <row r="21" spans="16:47"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473</v>
      </c>
      <c r="AK21">
        <f t="shared" si="2"/>
        <v>0.75151515151515158</v>
      </c>
      <c r="AL21" s="56"/>
      <c r="AM21" s="56"/>
      <c r="AN21" s="42"/>
      <c r="AO21" s="42"/>
      <c r="AP21" s="42"/>
      <c r="AQ21" s="42"/>
      <c r="AR21" s="42"/>
      <c r="AS21" s="42"/>
      <c r="AT21" s="42"/>
      <c r="AU21" s="42"/>
    </row>
    <row r="22" spans="16:47"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473</v>
      </c>
      <c r="AK22">
        <f t="shared" si="2"/>
        <v>0.81818181818181812</v>
      </c>
      <c r="AL22" s="56"/>
      <c r="AM22" s="56"/>
      <c r="AN22" s="42"/>
      <c r="AO22" s="42"/>
      <c r="AP22" s="42"/>
      <c r="AQ22" s="42"/>
      <c r="AR22" s="42"/>
      <c r="AS22" s="42"/>
      <c r="AT22" s="42"/>
      <c r="AU22" s="42"/>
    </row>
    <row r="23" spans="16:47"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473</v>
      </c>
      <c r="AK23">
        <f t="shared" si="2"/>
        <v>0.79393939393939383</v>
      </c>
      <c r="AL23" s="56"/>
      <c r="AM23" s="56"/>
      <c r="AN23" s="42"/>
      <c r="AO23" s="42"/>
      <c r="AP23" s="42"/>
      <c r="AQ23" s="42"/>
      <c r="AR23" s="42"/>
      <c r="AS23" s="42"/>
      <c r="AT23" s="42"/>
      <c r="AU23" s="42"/>
    </row>
    <row r="24" spans="16:47"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473</v>
      </c>
      <c r="AK24">
        <f t="shared" si="2"/>
        <v>0.74545454545454548</v>
      </c>
      <c r="AL24" s="56"/>
      <c r="AM24" s="56"/>
      <c r="AN24" s="42"/>
      <c r="AO24" s="42"/>
      <c r="AP24" s="42"/>
      <c r="AQ24" s="42"/>
      <c r="AR24" s="42"/>
      <c r="AS24" s="42"/>
      <c r="AT24" s="42"/>
      <c r="AU24" s="42"/>
    </row>
    <row r="25" spans="16:47"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473</v>
      </c>
      <c r="AK25">
        <f t="shared" si="2"/>
        <v>0.80606060606060603</v>
      </c>
      <c r="AL25" s="42"/>
      <c r="AM25" s="42"/>
      <c r="AN25" s="42"/>
      <c r="AO25" s="42"/>
      <c r="AP25" s="42"/>
      <c r="AQ25" s="42"/>
      <c r="AR25" s="42"/>
      <c r="AS25" s="42"/>
      <c r="AT25" s="42"/>
      <c r="AU25" s="42"/>
    </row>
    <row r="26" spans="16:47"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473</v>
      </c>
      <c r="AK26">
        <f t="shared" si="2"/>
        <v>0.81212121212121213</v>
      </c>
      <c r="AL26" s="42"/>
      <c r="AM26" s="42"/>
      <c r="AN26" s="42"/>
      <c r="AO26" s="42"/>
      <c r="AP26" s="42"/>
      <c r="AQ26" s="42"/>
      <c r="AR26" s="42"/>
      <c r="AS26" s="42"/>
      <c r="AT26" s="42"/>
      <c r="AU26" s="42"/>
    </row>
    <row r="27" spans="16:47"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473</v>
      </c>
      <c r="AK27">
        <f t="shared" si="2"/>
        <v>0.80606060606060603</v>
      </c>
      <c r="AL27" s="58"/>
      <c r="AM27" s="58"/>
      <c r="AN27" s="58"/>
      <c r="AO27" s="58"/>
      <c r="AP27" s="58"/>
      <c r="AQ27" s="58"/>
      <c r="AR27" s="42"/>
      <c r="AS27" s="42"/>
      <c r="AT27" s="42"/>
      <c r="AU27" s="42"/>
    </row>
    <row r="28" spans="16:47"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473</v>
      </c>
      <c r="AK28">
        <f t="shared" si="2"/>
        <v>0.69696969696969691</v>
      </c>
      <c r="AL28" s="56"/>
      <c r="AM28" s="56"/>
      <c r="AN28" s="56"/>
      <c r="AO28" s="56"/>
      <c r="AP28" s="56"/>
      <c r="AQ28" s="56"/>
      <c r="AR28" s="42"/>
      <c r="AS28" s="42"/>
      <c r="AT28" s="42"/>
      <c r="AU28" s="42"/>
    </row>
    <row r="29" spans="16:47"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473</v>
      </c>
      <c r="AK29">
        <f t="shared" si="2"/>
        <v>0.72121212121212119</v>
      </c>
      <c r="AL29" s="56"/>
      <c r="AM29" s="56"/>
      <c r="AN29" s="56"/>
      <c r="AO29" s="56"/>
      <c r="AP29" s="56"/>
      <c r="AQ29" s="56"/>
      <c r="AR29" s="42"/>
      <c r="AS29" s="42"/>
      <c r="AT29" s="42"/>
      <c r="AU29" s="42"/>
    </row>
    <row r="30" spans="16:47"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473</v>
      </c>
      <c r="AK30">
        <f t="shared" si="2"/>
        <v>0.81818181818181812</v>
      </c>
      <c r="AL30" s="56"/>
      <c r="AM30" s="56"/>
      <c r="AN30" s="56"/>
      <c r="AO30" s="56"/>
      <c r="AP30" s="56"/>
      <c r="AQ30" s="56"/>
      <c r="AR30" s="42"/>
      <c r="AS30" s="42"/>
      <c r="AT30" s="42"/>
      <c r="AU30" s="42"/>
    </row>
    <row r="31" spans="16:47"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473</v>
      </c>
      <c r="AK31">
        <f t="shared" si="2"/>
        <v>0.73333333333333339</v>
      </c>
      <c r="AL31" s="42"/>
      <c r="AM31" s="42"/>
      <c r="AN31" s="42"/>
      <c r="AO31" s="42"/>
      <c r="AP31" s="42"/>
      <c r="AQ31" s="42"/>
      <c r="AR31" s="42"/>
      <c r="AS31" s="42"/>
      <c r="AT31" s="42"/>
      <c r="AU31" s="42"/>
    </row>
    <row r="32" spans="16:47"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473</v>
      </c>
      <c r="AK32">
        <f t="shared" si="2"/>
        <v>0.65454545454545454</v>
      </c>
      <c r="AL32" s="58"/>
      <c r="AM32" s="58"/>
      <c r="AN32" s="58"/>
      <c r="AO32" s="58"/>
      <c r="AP32" s="58"/>
      <c r="AQ32" s="58"/>
      <c r="AR32" s="58"/>
      <c r="AS32" s="58"/>
      <c r="AT32" s="58"/>
      <c r="AU32" s="42"/>
    </row>
    <row r="33" spans="16:47"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473</v>
      </c>
      <c r="AK33">
        <f t="shared" si="2"/>
        <v>0.70909090909090911</v>
      </c>
      <c r="AL33" s="56"/>
      <c r="AM33" s="56"/>
      <c r="AN33" s="56"/>
      <c r="AO33" s="56"/>
      <c r="AP33" s="56"/>
      <c r="AQ33" s="56"/>
      <c r="AR33" s="56"/>
      <c r="AS33" s="56"/>
      <c r="AT33" s="56"/>
      <c r="AU33" s="42"/>
    </row>
    <row r="34" spans="16:47"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473</v>
      </c>
      <c r="AK34">
        <f t="shared" si="2"/>
        <v>0.74545454545454548</v>
      </c>
      <c r="AL34" s="56"/>
      <c r="AM34" s="56"/>
      <c r="AN34" s="56"/>
      <c r="AO34" s="56"/>
      <c r="AP34" s="56"/>
      <c r="AQ34" s="56"/>
      <c r="AR34" s="56"/>
      <c r="AS34" s="56"/>
      <c r="AT34" s="56"/>
      <c r="AU34" s="42"/>
    </row>
    <row r="35" spans="16:47"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473</v>
      </c>
      <c r="AK35">
        <f t="shared" si="2"/>
        <v>0.75757575757575757</v>
      </c>
      <c r="AL35" s="42"/>
      <c r="AM35" s="42"/>
      <c r="AN35" s="42"/>
      <c r="AO35" s="42"/>
      <c r="AP35" s="42"/>
      <c r="AQ35" s="42"/>
      <c r="AR35" s="42"/>
      <c r="AS35" s="42"/>
      <c r="AT35" s="42"/>
      <c r="AU35" s="42"/>
    </row>
    <row r="36" spans="16:47"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473</v>
      </c>
      <c r="AK36">
        <f t="shared" si="2"/>
        <v>0.70909090909090911</v>
      </c>
      <c r="AL36" s="42"/>
      <c r="AM36" s="42"/>
      <c r="AN36" s="42"/>
      <c r="AO36" s="42"/>
      <c r="AP36" s="42"/>
      <c r="AQ36" s="42"/>
      <c r="AR36" s="42"/>
      <c r="AS36" s="42"/>
      <c r="AT36" s="42"/>
      <c r="AU36" s="42"/>
    </row>
    <row r="37" spans="16:47"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473</v>
      </c>
      <c r="AK37">
        <f t="shared" si="2"/>
        <v>0.74545454545454548</v>
      </c>
    </row>
    <row r="38" spans="16:47"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473</v>
      </c>
      <c r="AK38">
        <f t="shared" si="2"/>
        <v>0.84242424242424241</v>
      </c>
    </row>
    <row r="39" spans="16:47"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473</v>
      </c>
      <c r="AK39">
        <f t="shared" si="2"/>
        <v>0.72727272727272729</v>
      </c>
    </row>
    <row r="40" spans="16:47"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473</v>
      </c>
      <c r="AK40">
        <f t="shared" si="2"/>
        <v>0.81212121212121213</v>
      </c>
    </row>
    <row r="41" spans="16:47"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473</v>
      </c>
      <c r="AK41">
        <f t="shared" si="2"/>
        <v>0.81212121212121213</v>
      </c>
    </row>
    <row r="42" spans="16:47"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473</v>
      </c>
      <c r="AK42">
        <f t="shared" si="2"/>
        <v>0.83030303030303032</v>
      </c>
    </row>
    <row r="43" spans="16:47"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473</v>
      </c>
      <c r="AK43">
        <f t="shared" si="2"/>
        <v>0.78181818181818175</v>
      </c>
    </row>
    <row r="44" spans="16:47"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473</v>
      </c>
      <c r="AK44">
        <f t="shared" si="2"/>
        <v>0.74545454545454548</v>
      </c>
    </row>
    <row r="45" spans="16:47"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473</v>
      </c>
      <c r="AK45">
        <f t="shared" si="2"/>
        <v>0.8606060606060606</v>
      </c>
    </row>
    <row r="46" spans="16:47"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473</v>
      </c>
      <c r="AK46">
        <f t="shared" si="2"/>
        <v>0.8545454545454545</v>
      </c>
    </row>
    <row r="47" spans="16:47"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473</v>
      </c>
      <c r="AK47">
        <f t="shared" si="2"/>
        <v>0.75151515151515158</v>
      </c>
    </row>
    <row r="48" spans="16:47"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473</v>
      </c>
      <c r="AK48">
        <f t="shared" si="2"/>
        <v>0.75151515151515158</v>
      </c>
    </row>
    <row r="49" spans="2:37"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473</v>
      </c>
      <c r="AK49">
        <f t="shared" si="2"/>
        <v>0.76969696969696977</v>
      </c>
    </row>
    <row r="50" spans="2:37"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473</v>
      </c>
      <c r="AK50">
        <f t="shared" si="2"/>
        <v>0.70909090909090911</v>
      </c>
    </row>
    <row r="51" spans="2:37"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473</v>
      </c>
      <c r="AK51">
        <f t="shared" si="2"/>
        <v>0.69696969696969691</v>
      </c>
    </row>
    <row r="52" spans="2:37"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473</v>
      </c>
      <c r="AK52">
        <f t="shared" si="2"/>
        <v>0.76363636363636367</v>
      </c>
    </row>
    <row r="53" spans="2:37"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473</v>
      </c>
      <c r="AK53">
        <f t="shared" si="2"/>
        <v>0.75757575757575757</v>
      </c>
    </row>
    <row r="54" spans="2:37"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473</v>
      </c>
      <c r="AK54">
        <f t="shared" si="2"/>
        <v>0.61818181818181828</v>
      </c>
    </row>
    <row r="55" spans="2:37"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473</v>
      </c>
      <c r="AK55">
        <f t="shared" si="2"/>
        <v>0.66666666666666663</v>
      </c>
    </row>
    <row r="56" spans="2:37"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473</v>
      </c>
      <c r="AK56">
        <f t="shared" si="2"/>
        <v>0.72121212121212119</v>
      </c>
    </row>
    <row r="57" spans="2:37"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473</v>
      </c>
      <c r="AK57">
        <f t="shared" si="2"/>
        <v>0.69696969696969691</v>
      </c>
    </row>
    <row r="58" spans="2:37" x14ac:dyDescent="0.25">
      <c r="B58" t="s">
        <v>528</v>
      </c>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473</v>
      </c>
      <c r="AK58">
        <f t="shared" si="2"/>
        <v>0.61212121212121218</v>
      </c>
    </row>
    <row r="59" spans="2:37" x14ac:dyDescent="0.25">
      <c r="B59" t="s">
        <v>529</v>
      </c>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473</v>
      </c>
      <c r="AK59">
        <f t="shared" si="2"/>
        <v>0.68484848484848482</v>
      </c>
    </row>
    <row r="60" spans="2:37" x14ac:dyDescent="0.25">
      <c r="B60" t="s">
        <v>530</v>
      </c>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473</v>
      </c>
      <c r="AK60">
        <f t="shared" si="2"/>
        <v>0.81212121212121213</v>
      </c>
    </row>
    <row r="61" spans="2:37"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473</v>
      </c>
      <c r="AK61">
        <f t="shared" si="2"/>
        <v>0.64242424242424234</v>
      </c>
    </row>
    <row r="62" spans="2:37"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473</v>
      </c>
      <c r="AK62">
        <f t="shared" si="2"/>
        <v>0.74545454545454548</v>
      </c>
    </row>
    <row r="63" spans="2:37"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473</v>
      </c>
      <c r="AK63">
        <f t="shared" si="2"/>
        <v>0.81818181818181812</v>
      </c>
    </row>
    <row r="64" spans="2:37"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473</v>
      </c>
      <c r="AK64">
        <f t="shared" si="2"/>
        <v>0.47272727272727261</v>
      </c>
    </row>
    <row r="65" spans="16:37"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473</v>
      </c>
      <c r="AK65">
        <f t="shared" si="2"/>
        <v>0.75151515151515158</v>
      </c>
    </row>
    <row r="66" spans="16:37"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473</v>
      </c>
      <c r="AK66">
        <f t="shared" si="2"/>
        <v>0.66060606060606053</v>
      </c>
    </row>
    <row r="67" spans="16:37"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473</v>
      </c>
      <c r="AK67">
        <f t="shared" si="2"/>
        <v>0.68484848484848482</v>
      </c>
    </row>
    <row r="68" spans="16:37"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473</v>
      </c>
      <c r="AK68">
        <f t="shared" si="2"/>
        <v>0.67272727272727273</v>
      </c>
    </row>
    <row r="69" spans="16:37"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473</v>
      </c>
      <c r="AK69">
        <f t="shared" si="2"/>
        <v>0.66060606060606053</v>
      </c>
    </row>
    <row r="70" spans="16:37"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473</v>
      </c>
      <c r="AK70">
        <f t="shared" ref="AK70:AK133" si="4">(2.65-AH70)/1.65</f>
        <v>0.8545454545454545</v>
      </c>
    </row>
    <row r="71" spans="16:37"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473</v>
      </c>
      <c r="AK71">
        <f t="shared" si="4"/>
        <v>0.69090909090909092</v>
      </c>
    </row>
    <row r="72" spans="16:37"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473</v>
      </c>
      <c r="AK72">
        <f t="shared" si="4"/>
        <v>0.70303030303030301</v>
      </c>
    </row>
    <row r="73" spans="16:37"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473</v>
      </c>
      <c r="AK73">
        <f t="shared" si="4"/>
        <v>0.72727272727272729</v>
      </c>
    </row>
    <row r="74" spans="16:37"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473</v>
      </c>
      <c r="AK74">
        <f t="shared" si="4"/>
        <v>0.50303030303030294</v>
      </c>
    </row>
    <row r="75" spans="16:37"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473</v>
      </c>
      <c r="AK75">
        <f t="shared" si="4"/>
        <v>0.70303030303030301</v>
      </c>
    </row>
    <row r="76" spans="16:37"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473</v>
      </c>
      <c r="AK76">
        <f t="shared" si="4"/>
        <v>0.50909090909090904</v>
      </c>
    </row>
    <row r="77" spans="16:37"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473</v>
      </c>
      <c r="AK77">
        <f t="shared" si="4"/>
        <v>0.69696969696969691</v>
      </c>
    </row>
    <row r="78" spans="16:37"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473</v>
      </c>
      <c r="AK78">
        <f t="shared" si="4"/>
        <v>0.55757575757575761</v>
      </c>
    </row>
    <row r="79" spans="16:37"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473</v>
      </c>
      <c r="AK79">
        <f t="shared" si="4"/>
        <v>0.67272727272727273</v>
      </c>
    </row>
    <row r="80" spans="16:37"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473</v>
      </c>
      <c r="AK80">
        <f t="shared" si="4"/>
        <v>0.73333333333333339</v>
      </c>
    </row>
    <row r="81" spans="16:37"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473</v>
      </c>
      <c r="AK81">
        <f t="shared" si="4"/>
        <v>0.8545454545454545</v>
      </c>
    </row>
    <row r="82" spans="16:37"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473</v>
      </c>
      <c r="AK82">
        <f t="shared" si="4"/>
        <v>0.63636363636363624</v>
      </c>
    </row>
    <row r="83" spans="16:37"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473</v>
      </c>
      <c r="AK83">
        <f t="shared" si="4"/>
        <v>0.81212121212121213</v>
      </c>
    </row>
    <row r="84" spans="16:37"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473</v>
      </c>
      <c r="AK84">
        <f t="shared" si="4"/>
        <v>0.8727272727272728</v>
      </c>
    </row>
    <row r="85" spans="16:37"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473</v>
      </c>
      <c r="AK85">
        <f t="shared" si="4"/>
        <v>0.87878787878787878</v>
      </c>
    </row>
    <row r="86" spans="16:37"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473</v>
      </c>
      <c r="AK86">
        <f t="shared" si="4"/>
        <v>0.79999999999999993</v>
      </c>
    </row>
    <row r="87" spans="16:37"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473</v>
      </c>
      <c r="AK87">
        <f t="shared" si="4"/>
        <v>0.72121212121212119</v>
      </c>
    </row>
    <row r="88" spans="16:37"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473</v>
      </c>
      <c r="AK88">
        <f t="shared" si="4"/>
        <v>0.7151515151515152</v>
      </c>
    </row>
    <row r="89" spans="16:37"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473</v>
      </c>
      <c r="AK89">
        <f t="shared" si="4"/>
        <v>0.78787878787878785</v>
      </c>
    </row>
    <row r="90" spans="16:37"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473</v>
      </c>
      <c r="AK90">
        <f t="shared" si="4"/>
        <v>0.77575757575757565</v>
      </c>
    </row>
    <row r="91" spans="16:37"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473</v>
      </c>
      <c r="AK91">
        <f t="shared" si="4"/>
        <v>0.92121212121212126</v>
      </c>
    </row>
    <row r="92" spans="16:37"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473</v>
      </c>
      <c r="AK92">
        <f t="shared" si="4"/>
        <v>0.69696969696969691</v>
      </c>
    </row>
    <row r="93" spans="16:37"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473</v>
      </c>
      <c r="AK93">
        <f t="shared" si="4"/>
        <v>0.69696969696969691</v>
      </c>
    </row>
    <row r="94" spans="16:37"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473</v>
      </c>
      <c r="AK94">
        <f t="shared" si="4"/>
        <v>0.75151515151515158</v>
      </c>
    </row>
    <row r="95" spans="16:37"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473</v>
      </c>
      <c r="AK95">
        <f t="shared" si="4"/>
        <v>0.70303030303030301</v>
      </c>
    </row>
    <row r="96" spans="16:37"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473</v>
      </c>
      <c r="AK96">
        <f t="shared" si="4"/>
        <v>0.67878787878787872</v>
      </c>
    </row>
    <row r="97" spans="16:37"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473</v>
      </c>
      <c r="AK97">
        <f t="shared" si="4"/>
        <v>0.78181818181818175</v>
      </c>
    </row>
    <row r="98" spans="16:37"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473</v>
      </c>
      <c r="AK98">
        <f t="shared" si="4"/>
        <v>0.70303030303030301</v>
      </c>
    </row>
    <row r="99" spans="16:37"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473</v>
      </c>
      <c r="AK99">
        <f t="shared" si="4"/>
        <v>0.69090909090909092</v>
      </c>
    </row>
    <row r="100" spans="16:37"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473</v>
      </c>
      <c r="AK100">
        <f t="shared" si="4"/>
        <v>0.68484848484848482</v>
      </c>
    </row>
    <row r="101" spans="16:37"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473</v>
      </c>
      <c r="AK101">
        <f t="shared" si="4"/>
        <v>0.64242424242424234</v>
      </c>
    </row>
    <row r="102" spans="16:37"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473</v>
      </c>
      <c r="AK102">
        <f t="shared" si="4"/>
        <v>0.81212121212121213</v>
      </c>
    </row>
    <row r="103" spans="16:37"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473</v>
      </c>
      <c r="AK103">
        <f t="shared" si="4"/>
        <v>0.77575757575757565</v>
      </c>
    </row>
    <row r="104" spans="16:37"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473</v>
      </c>
      <c r="AK104">
        <f t="shared" si="4"/>
        <v>0.72727272727272729</v>
      </c>
    </row>
    <row r="105" spans="16:37"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473</v>
      </c>
      <c r="AK105">
        <f t="shared" si="4"/>
        <v>0.81818181818181812</v>
      </c>
    </row>
    <row r="106" spans="16:37"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473</v>
      </c>
      <c r="AK106">
        <f t="shared" si="4"/>
        <v>0.66060606060606053</v>
      </c>
    </row>
    <row r="107" spans="16:37"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473</v>
      </c>
      <c r="AK107">
        <f t="shared" si="4"/>
        <v>0.69090909090909092</v>
      </c>
    </row>
    <row r="108" spans="16:37"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473</v>
      </c>
      <c r="AK108">
        <f t="shared" si="4"/>
        <v>0.67878787878787872</v>
      </c>
    </row>
    <row r="109" spans="16:37"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473</v>
      </c>
      <c r="AK109">
        <f t="shared" si="4"/>
        <v>0.58787878787878789</v>
      </c>
    </row>
    <row r="110" spans="16:37"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473</v>
      </c>
      <c r="AK110">
        <f t="shared" si="4"/>
        <v>0.66666666666666663</v>
      </c>
    </row>
    <row r="111" spans="16:37"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473</v>
      </c>
      <c r="AK111">
        <f t="shared" si="4"/>
        <v>0.66666666666666663</v>
      </c>
    </row>
    <row r="112" spans="16:37"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473</v>
      </c>
      <c r="AK112">
        <f t="shared" si="4"/>
        <v>0.84242424242424241</v>
      </c>
    </row>
    <row r="113" spans="16:37"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473</v>
      </c>
      <c r="AK113">
        <f t="shared" si="4"/>
        <v>0.73939393939393938</v>
      </c>
    </row>
    <row r="114" spans="16:37"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473</v>
      </c>
      <c r="AK114">
        <f t="shared" si="4"/>
        <v>0.46666666666666673</v>
      </c>
    </row>
    <row r="115" spans="16:37"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473</v>
      </c>
      <c r="AK115">
        <f t="shared" si="4"/>
        <v>0.70303030303030301</v>
      </c>
    </row>
    <row r="116" spans="16:37"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473</v>
      </c>
      <c r="AK116">
        <f t="shared" si="4"/>
        <v>0.59393939393939399</v>
      </c>
    </row>
    <row r="117" spans="16:37"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473</v>
      </c>
      <c r="AK117">
        <f t="shared" si="4"/>
        <v>0.84242424242424241</v>
      </c>
    </row>
    <row r="118" spans="16:37"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473</v>
      </c>
      <c r="AK118">
        <f t="shared" si="4"/>
        <v>0.70909090909090911</v>
      </c>
    </row>
    <row r="119" spans="16:37"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473</v>
      </c>
      <c r="AK119">
        <f t="shared" si="4"/>
        <v>0.5696969696969697</v>
      </c>
    </row>
    <row r="120" spans="16:37"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473</v>
      </c>
      <c r="AK120">
        <f t="shared" si="4"/>
        <v>0.78787878787878785</v>
      </c>
    </row>
    <row r="121" spans="16:37"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473</v>
      </c>
      <c r="AK121">
        <f t="shared" si="4"/>
        <v>0.88484848484848488</v>
      </c>
    </row>
    <row r="122" spans="16:37"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473</v>
      </c>
      <c r="AK122">
        <f t="shared" si="4"/>
        <v>0.75151515151515158</v>
      </c>
    </row>
    <row r="123" spans="16:37"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473</v>
      </c>
      <c r="AK123">
        <f t="shared" si="4"/>
        <v>0.45454545454545459</v>
      </c>
    </row>
    <row r="124" spans="16:37"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473</v>
      </c>
      <c r="AK124">
        <f t="shared" si="4"/>
        <v>0.67878787878787872</v>
      </c>
    </row>
    <row r="125" spans="16:37"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473</v>
      </c>
      <c r="AK125">
        <f t="shared" si="4"/>
        <v>0.69696969696969691</v>
      </c>
    </row>
    <row r="126" spans="16:37"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473</v>
      </c>
      <c r="AK126">
        <f t="shared" si="4"/>
        <v>0.60606060606060608</v>
      </c>
    </row>
    <row r="127" spans="16:37"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473</v>
      </c>
      <c r="AK127">
        <f t="shared" si="4"/>
        <v>0.73939393939393938</v>
      </c>
    </row>
    <row r="128" spans="16:37"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473</v>
      </c>
      <c r="AK128">
        <f t="shared" si="4"/>
        <v>0.61212121212121218</v>
      </c>
    </row>
    <row r="129" spans="16:37"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473</v>
      </c>
      <c r="AK129">
        <f t="shared" si="4"/>
        <v>0.73939393939393938</v>
      </c>
    </row>
    <row r="130" spans="16:37"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473</v>
      </c>
      <c r="AK130">
        <f t="shared" si="4"/>
        <v>0.82424242424242422</v>
      </c>
    </row>
    <row r="131" spans="16:37"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473</v>
      </c>
      <c r="AK131">
        <f t="shared" si="4"/>
        <v>0.73939393939393938</v>
      </c>
    </row>
    <row r="132" spans="16:37"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473</v>
      </c>
      <c r="AK132">
        <f t="shared" si="4"/>
        <v>0.69696969696969691</v>
      </c>
    </row>
    <row r="133" spans="16:37"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473</v>
      </c>
      <c r="AK133">
        <f t="shared" si="4"/>
        <v>0.79393939393939383</v>
      </c>
    </row>
    <row r="134" spans="16:37"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473</v>
      </c>
      <c r="AK134">
        <f t="shared" ref="AK134:AK197" si="5">(2.65-AH134)/1.65</f>
        <v>0.68484848484848482</v>
      </c>
    </row>
    <row r="135" spans="16:37"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473</v>
      </c>
      <c r="AK135">
        <f t="shared" si="5"/>
        <v>0.75151515151515158</v>
      </c>
    </row>
    <row r="136" spans="16:37"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473</v>
      </c>
      <c r="AK136">
        <f t="shared" si="5"/>
        <v>0.67272727272727273</v>
      </c>
    </row>
    <row r="137" spans="16:37"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473</v>
      </c>
      <c r="AK137">
        <f t="shared" si="5"/>
        <v>0.61818181818181828</v>
      </c>
    </row>
    <row r="138" spans="16:37"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473</v>
      </c>
      <c r="AK138">
        <f t="shared" si="5"/>
        <v>0.83636363636363631</v>
      </c>
    </row>
    <row r="139" spans="16:37"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473</v>
      </c>
      <c r="AK139">
        <f t="shared" si="5"/>
        <v>0.75757575757575757</v>
      </c>
    </row>
    <row r="140" spans="16:37"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473</v>
      </c>
      <c r="AK140">
        <f t="shared" si="5"/>
        <v>0.73939393939393938</v>
      </c>
    </row>
    <row r="141" spans="16:37"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473</v>
      </c>
      <c r="AK141">
        <f t="shared" si="5"/>
        <v>0.76363636363636367</v>
      </c>
    </row>
    <row r="142" spans="16:37"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473</v>
      </c>
      <c r="AK142">
        <f t="shared" si="5"/>
        <v>0.69090909090909092</v>
      </c>
    </row>
    <row r="143" spans="16:37"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473</v>
      </c>
      <c r="AK143">
        <f t="shared" si="5"/>
        <v>0.78787878787878785</v>
      </c>
    </row>
    <row r="144" spans="16:37"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473</v>
      </c>
      <c r="AK144">
        <f t="shared" si="5"/>
        <v>0.5636363636363636</v>
      </c>
    </row>
    <row r="145" spans="16:37"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473</v>
      </c>
      <c r="AK145">
        <f t="shared" si="5"/>
        <v>0.66060606060606053</v>
      </c>
    </row>
    <row r="146" spans="16:37"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473</v>
      </c>
      <c r="AK146">
        <f t="shared" si="5"/>
        <v>0.39999999999999997</v>
      </c>
    </row>
    <row r="147" spans="16:37"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473</v>
      </c>
      <c r="AK147">
        <f t="shared" si="5"/>
        <v>0.8545454545454545</v>
      </c>
    </row>
    <row r="148" spans="16:37"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473</v>
      </c>
      <c r="AK148">
        <f t="shared" si="5"/>
        <v>0.79999999999999993</v>
      </c>
    </row>
    <row r="149" spans="16:37"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473</v>
      </c>
      <c r="AK149">
        <f t="shared" si="5"/>
        <v>0.60606060606060608</v>
      </c>
    </row>
    <row r="150" spans="16:37"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473</v>
      </c>
      <c r="AK150">
        <f t="shared" si="5"/>
        <v>0.72727272727272729</v>
      </c>
    </row>
    <row r="151" spans="16:37"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473</v>
      </c>
      <c r="AK151">
        <f t="shared" si="5"/>
        <v>0.51515151515151514</v>
      </c>
    </row>
    <row r="152" spans="16:37"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473</v>
      </c>
      <c r="AK152">
        <f t="shared" si="5"/>
        <v>0.66060606060606053</v>
      </c>
    </row>
    <row r="153" spans="16:37"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473</v>
      </c>
      <c r="AK153">
        <f t="shared" si="5"/>
        <v>0.79999999999999993</v>
      </c>
    </row>
    <row r="154" spans="16:37"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473</v>
      </c>
      <c r="AK154">
        <f t="shared" si="5"/>
        <v>0.78181818181818175</v>
      </c>
    </row>
    <row r="155" spans="16:37"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473</v>
      </c>
      <c r="AK155">
        <f t="shared" si="5"/>
        <v>0.70909090909090911</v>
      </c>
    </row>
    <row r="156" spans="16:37"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473</v>
      </c>
      <c r="AK156">
        <f t="shared" si="5"/>
        <v>0.83030303030303032</v>
      </c>
    </row>
    <row r="157" spans="16:37"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473</v>
      </c>
      <c r="AK157">
        <f t="shared" si="5"/>
        <v>0.69090909090909092</v>
      </c>
    </row>
    <row r="158" spans="16:37"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473</v>
      </c>
      <c r="AK158">
        <f t="shared" si="5"/>
        <v>0.60606060606060608</v>
      </c>
    </row>
    <row r="159" spans="16:37"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473</v>
      </c>
      <c r="AK159">
        <f t="shared" si="5"/>
        <v>0.82424242424242422</v>
      </c>
    </row>
    <row r="160" spans="16:37"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473</v>
      </c>
      <c r="AK160">
        <f t="shared" si="5"/>
        <v>0.64848484848484844</v>
      </c>
    </row>
    <row r="161" spans="16:37"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473</v>
      </c>
      <c r="AK161">
        <f t="shared" si="5"/>
        <v>0.78787878787878785</v>
      </c>
    </row>
    <row r="162" spans="16:37"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473</v>
      </c>
      <c r="AK162">
        <f t="shared" si="5"/>
        <v>0.65454545454545454</v>
      </c>
    </row>
    <row r="163" spans="16:37"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473</v>
      </c>
      <c r="AK163">
        <f t="shared" si="5"/>
        <v>0.76363636363636367</v>
      </c>
    </row>
    <row r="164" spans="16:37"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473</v>
      </c>
      <c r="AK164">
        <f t="shared" si="5"/>
        <v>0.7151515151515152</v>
      </c>
    </row>
    <row r="165" spans="16:37"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473</v>
      </c>
      <c r="AK165">
        <f t="shared" si="5"/>
        <v>0.52727272727272723</v>
      </c>
    </row>
    <row r="166" spans="16:37"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473</v>
      </c>
      <c r="AK166">
        <f t="shared" si="5"/>
        <v>0.72121212121212119</v>
      </c>
    </row>
    <row r="167" spans="16:37"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473</v>
      </c>
      <c r="AK167">
        <f t="shared" si="5"/>
        <v>0.76363636363636367</v>
      </c>
    </row>
    <row r="168" spans="16:37"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473</v>
      </c>
      <c r="AK168">
        <f t="shared" si="5"/>
        <v>0.70909090909090911</v>
      </c>
    </row>
    <row r="169" spans="16:37"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473</v>
      </c>
      <c r="AK169">
        <f t="shared" si="5"/>
        <v>0.55151515151515151</v>
      </c>
    </row>
    <row r="170" spans="16:37"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473</v>
      </c>
      <c r="AK170">
        <f t="shared" si="5"/>
        <v>0.59393939393939399</v>
      </c>
    </row>
    <row r="171" spans="16:37"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473</v>
      </c>
      <c r="AK171">
        <f t="shared" si="5"/>
        <v>0.73333333333333339</v>
      </c>
    </row>
    <row r="172" spans="16:37"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473</v>
      </c>
      <c r="AK172">
        <f t="shared" si="5"/>
        <v>0.74545454545454548</v>
      </c>
    </row>
    <row r="173" spans="16:37"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473</v>
      </c>
      <c r="AK173">
        <f t="shared" si="5"/>
        <v>0.74545454545454548</v>
      </c>
    </row>
    <row r="174" spans="16:37"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473</v>
      </c>
      <c r="AK174">
        <f t="shared" si="5"/>
        <v>0.73333333333333339</v>
      </c>
    </row>
    <row r="175" spans="16:37" x14ac:dyDescent="0.25">
      <c r="P175">
        <v>1.47</v>
      </c>
      <c r="Q175">
        <v>146.62073490813646</v>
      </c>
      <c r="V175">
        <v>2.2439</v>
      </c>
      <c r="W175">
        <v>4348.8999999999996</v>
      </c>
      <c r="Y175">
        <v>2.3255400000000002</v>
      </c>
      <c r="Z175">
        <v>8346.6</v>
      </c>
      <c r="AE175">
        <v>2.55768</v>
      </c>
      <c r="AF175">
        <v>13157.2</v>
      </c>
      <c r="AH175">
        <v>1.47</v>
      </c>
      <c r="AI175">
        <v>146.62073490813646</v>
      </c>
      <c r="AJ175" t="s">
        <v>473</v>
      </c>
      <c r="AK175">
        <f t="shared" si="5"/>
        <v>0.7151515151515152</v>
      </c>
    </row>
    <row r="176" spans="16:37" x14ac:dyDescent="0.25">
      <c r="P176">
        <v>1.66</v>
      </c>
      <c r="Q176">
        <v>147.14566929133858</v>
      </c>
      <c r="V176">
        <v>2.08541</v>
      </c>
      <c r="W176">
        <v>4349.2</v>
      </c>
      <c r="Y176">
        <v>1.9666300000000001</v>
      </c>
      <c r="Z176">
        <v>8347.2000000000007</v>
      </c>
      <c r="AE176">
        <v>2.55769</v>
      </c>
      <c r="AF176">
        <v>12803.8</v>
      </c>
      <c r="AH176">
        <v>1.66</v>
      </c>
      <c r="AI176">
        <v>147.14566929133858</v>
      </c>
      <c r="AJ176" t="s">
        <v>473</v>
      </c>
      <c r="AK176">
        <f t="shared" si="5"/>
        <v>0.6</v>
      </c>
    </row>
    <row r="177" spans="16:37"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473</v>
      </c>
      <c r="AK177">
        <f t="shared" si="5"/>
        <v>0.79393939393939383</v>
      </c>
    </row>
    <row r="178" spans="16:37"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473</v>
      </c>
      <c r="AK178">
        <f t="shared" si="5"/>
        <v>0.76969696969696977</v>
      </c>
    </row>
    <row r="179" spans="16:37" x14ac:dyDescent="0.25">
      <c r="P179">
        <v>1.72</v>
      </c>
      <c r="Q179">
        <v>149.40944881889763</v>
      </c>
      <c r="V179">
        <v>2.15082</v>
      </c>
      <c r="W179">
        <v>4368.1000000000004</v>
      </c>
      <c r="Y179">
        <v>2.3578299999999999</v>
      </c>
      <c r="Z179">
        <v>8357.9</v>
      </c>
      <c r="AE179">
        <v>2.56691</v>
      </c>
      <c r="AF179">
        <v>13016.6</v>
      </c>
      <c r="AH179">
        <v>1.72</v>
      </c>
      <c r="AI179">
        <v>149.40944881889763</v>
      </c>
      <c r="AJ179" t="s">
        <v>473</v>
      </c>
      <c r="AK179">
        <f t="shared" si="5"/>
        <v>0.5636363636363636</v>
      </c>
    </row>
    <row r="180" spans="16:37"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473</v>
      </c>
      <c r="AK180">
        <f t="shared" si="5"/>
        <v>0.75151515151515158</v>
      </c>
    </row>
    <row r="181" spans="16:37" x14ac:dyDescent="0.25">
      <c r="P181">
        <v>1.32</v>
      </c>
      <c r="Q181">
        <v>150.52493438320209</v>
      </c>
      <c r="V181">
        <v>2.1675900000000001</v>
      </c>
      <c r="W181">
        <v>4383.2</v>
      </c>
      <c r="Y181">
        <v>2.4161100000000002</v>
      </c>
      <c r="Z181">
        <v>8373</v>
      </c>
      <c r="AE181">
        <v>2.57321</v>
      </c>
      <c r="AF181">
        <v>12845.6</v>
      </c>
      <c r="AH181">
        <v>1.32</v>
      </c>
      <c r="AI181">
        <v>150.52493438320209</v>
      </c>
      <c r="AJ181" t="s">
        <v>473</v>
      </c>
      <c r="AK181">
        <f t="shared" si="5"/>
        <v>0.80606060606060603</v>
      </c>
    </row>
    <row r="182" spans="16:37" x14ac:dyDescent="0.25">
      <c r="P182">
        <v>1.45</v>
      </c>
      <c r="Q182">
        <v>151.24671916010499</v>
      </c>
      <c r="V182">
        <v>2.1956799999999999</v>
      </c>
      <c r="W182">
        <v>4406</v>
      </c>
      <c r="Y182">
        <v>2.3733399999999998</v>
      </c>
      <c r="Z182">
        <v>8403.5</v>
      </c>
      <c r="AE182">
        <v>2.57823</v>
      </c>
      <c r="AF182">
        <v>13157.2</v>
      </c>
      <c r="AH182">
        <v>1.45</v>
      </c>
      <c r="AI182">
        <v>151.24671916010499</v>
      </c>
      <c r="AJ182" t="s">
        <v>473</v>
      </c>
      <c r="AK182">
        <f t="shared" si="5"/>
        <v>0.72727272727272729</v>
      </c>
    </row>
    <row r="183" spans="16:37"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473</v>
      </c>
      <c r="AK183">
        <f t="shared" si="5"/>
        <v>0.75757575757575757</v>
      </c>
    </row>
    <row r="184" spans="16:37" x14ac:dyDescent="0.25">
      <c r="P184">
        <v>1.34</v>
      </c>
      <c r="Q184">
        <v>152.82152230971127</v>
      </c>
      <c r="V184">
        <v>2.1587800000000001</v>
      </c>
      <c r="W184">
        <v>4425.1000000000004</v>
      </c>
      <c r="Y184">
        <v>2.2785799999999998</v>
      </c>
      <c r="Z184">
        <v>8418.9</v>
      </c>
      <c r="AE184">
        <v>2.57992</v>
      </c>
      <c r="AF184">
        <v>12784.7</v>
      </c>
      <c r="AH184">
        <v>1.34</v>
      </c>
      <c r="AI184">
        <v>152.82152230971127</v>
      </c>
      <c r="AJ184" t="s">
        <v>473</v>
      </c>
      <c r="AK184">
        <f t="shared" si="5"/>
        <v>0.79393939393939383</v>
      </c>
    </row>
    <row r="185" spans="16:37" x14ac:dyDescent="0.25">
      <c r="P185">
        <v>1.56</v>
      </c>
      <c r="Q185">
        <v>154.1338582677165</v>
      </c>
      <c r="V185">
        <v>2.0895999999999999</v>
      </c>
      <c r="W185">
        <v>4425.2</v>
      </c>
      <c r="Y185">
        <v>2.33141</v>
      </c>
      <c r="Z185">
        <v>8426.4</v>
      </c>
      <c r="AH185">
        <v>1.56</v>
      </c>
      <c r="AI185">
        <v>154.1338582677165</v>
      </c>
      <c r="AJ185" t="s">
        <v>473</v>
      </c>
      <c r="AK185">
        <f t="shared" si="5"/>
        <v>0.66060606060606053</v>
      </c>
    </row>
    <row r="186" spans="16:37" x14ac:dyDescent="0.25">
      <c r="P186">
        <v>1.34</v>
      </c>
      <c r="Q186">
        <v>154.26509186351703</v>
      </c>
      <c r="V186">
        <v>2.25061</v>
      </c>
      <c r="W186">
        <v>4428.7</v>
      </c>
      <c r="Y186">
        <v>2.28193</v>
      </c>
      <c r="Z186">
        <v>8430.2999999999993</v>
      </c>
      <c r="AH186">
        <v>1.34</v>
      </c>
      <c r="AI186">
        <v>154.26509186351703</v>
      </c>
      <c r="AJ186" t="s">
        <v>473</v>
      </c>
      <c r="AK186">
        <f t="shared" si="5"/>
        <v>0.79393939393939383</v>
      </c>
    </row>
    <row r="187" spans="16:37" x14ac:dyDescent="0.25">
      <c r="P187">
        <v>1.42</v>
      </c>
      <c r="Q187">
        <v>154.82283464566927</v>
      </c>
      <c r="V187">
        <v>2.2116099999999999</v>
      </c>
      <c r="W187">
        <v>4428.8</v>
      </c>
      <c r="Y187">
        <v>2.3502800000000001</v>
      </c>
      <c r="Z187">
        <v>8437.7000000000007</v>
      </c>
      <c r="AH187">
        <v>1.42</v>
      </c>
      <c r="AI187">
        <v>154.82283464566927</v>
      </c>
      <c r="AJ187" t="s">
        <v>473</v>
      </c>
      <c r="AK187">
        <f t="shared" si="5"/>
        <v>0.74545454545454548</v>
      </c>
    </row>
    <row r="188" spans="16:37" x14ac:dyDescent="0.25">
      <c r="P188">
        <v>1.5</v>
      </c>
      <c r="Q188">
        <v>154.98687664041995</v>
      </c>
      <c r="V188">
        <v>2.0745</v>
      </c>
      <c r="W188">
        <v>4429</v>
      </c>
      <c r="Y188">
        <v>2.39011</v>
      </c>
      <c r="Z188">
        <v>8445.2000000000007</v>
      </c>
      <c r="AH188">
        <v>1.5</v>
      </c>
      <c r="AI188">
        <v>154.98687664041995</v>
      </c>
      <c r="AJ188" t="s">
        <v>473</v>
      </c>
      <c r="AK188">
        <f t="shared" si="5"/>
        <v>0.69696969696969691</v>
      </c>
    </row>
    <row r="189" spans="16:37" x14ac:dyDescent="0.25">
      <c r="P189">
        <v>1.45</v>
      </c>
      <c r="Q189">
        <v>158.59580052493439</v>
      </c>
      <c r="V189">
        <v>2.2376100000000001</v>
      </c>
      <c r="W189">
        <v>4432.5</v>
      </c>
      <c r="Y189">
        <v>2.40185</v>
      </c>
      <c r="Z189">
        <v>8452.7999999999993</v>
      </c>
      <c r="AH189">
        <v>1.45</v>
      </c>
      <c r="AI189">
        <v>158.59580052493439</v>
      </c>
      <c r="AJ189" t="s">
        <v>473</v>
      </c>
      <c r="AK189">
        <f t="shared" si="5"/>
        <v>0.72727272727272729</v>
      </c>
    </row>
    <row r="190" spans="16:37" x14ac:dyDescent="0.25">
      <c r="P190">
        <v>1.56</v>
      </c>
      <c r="Q190">
        <v>159.08792650918636</v>
      </c>
      <c r="V190">
        <v>2.2246100000000002</v>
      </c>
      <c r="W190">
        <v>4432.5</v>
      </c>
      <c r="Y190">
        <v>2.3217599999999998</v>
      </c>
      <c r="Z190">
        <v>8456.7999999999993</v>
      </c>
      <c r="AH190">
        <v>1.56</v>
      </c>
      <c r="AI190">
        <v>159.08792650918636</v>
      </c>
      <c r="AJ190" t="s">
        <v>473</v>
      </c>
      <c r="AK190">
        <f t="shared" si="5"/>
        <v>0.66060606060606053</v>
      </c>
    </row>
    <row r="191" spans="16:37" x14ac:dyDescent="0.25">
      <c r="P191">
        <v>1.43</v>
      </c>
      <c r="Q191">
        <v>160.4002624671916</v>
      </c>
      <c r="V191">
        <v>2.1394899999999999</v>
      </c>
      <c r="W191">
        <v>4432.7</v>
      </c>
      <c r="Y191">
        <v>2.3029000000000002</v>
      </c>
      <c r="Z191">
        <v>8460.6</v>
      </c>
      <c r="AH191">
        <v>1.43</v>
      </c>
      <c r="AI191">
        <v>160.4002624671916</v>
      </c>
      <c r="AJ191" t="s">
        <v>473</v>
      </c>
      <c r="AK191">
        <f t="shared" si="5"/>
        <v>0.73939393939393938</v>
      </c>
    </row>
    <row r="192" spans="16:37" x14ac:dyDescent="0.25">
      <c r="P192">
        <v>1.48</v>
      </c>
      <c r="Q192">
        <v>161.05643044619424</v>
      </c>
      <c r="V192">
        <v>2.0598299999999998</v>
      </c>
      <c r="W192">
        <v>4432.8</v>
      </c>
      <c r="Y192">
        <v>2.0026899999999999</v>
      </c>
      <c r="Z192">
        <v>8465</v>
      </c>
      <c r="AH192">
        <v>1.48</v>
      </c>
      <c r="AI192">
        <v>161.05643044619424</v>
      </c>
      <c r="AJ192" t="s">
        <v>473</v>
      </c>
      <c r="AK192">
        <f t="shared" si="5"/>
        <v>0.70909090909090911</v>
      </c>
    </row>
    <row r="193" spans="16:37" x14ac:dyDescent="0.25">
      <c r="P193">
        <v>1.42</v>
      </c>
      <c r="Q193">
        <v>162.36876640419948</v>
      </c>
      <c r="V193">
        <v>2.2074199999999999</v>
      </c>
      <c r="W193">
        <v>4436.3999999999996</v>
      </c>
      <c r="Y193">
        <v>2.2223899999999999</v>
      </c>
      <c r="Z193">
        <v>8472.2000000000007</v>
      </c>
      <c r="AH193">
        <v>1.42</v>
      </c>
      <c r="AI193">
        <v>162.36876640419948</v>
      </c>
      <c r="AJ193" t="s">
        <v>473</v>
      </c>
      <c r="AK193">
        <f t="shared" si="5"/>
        <v>0.74545454545454548</v>
      </c>
    </row>
    <row r="194" spans="16:37" x14ac:dyDescent="0.25">
      <c r="P194">
        <v>1.52</v>
      </c>
      <c r="Q194">
        <v>164.33727034120736</v>
      </c>
      <c r="V194">
        <v>2.11476</v>
      </c>
      <c r="W194">
        <v>4444.1000000000004</v>
      </c>
      <c r="Y194">
        <v>2.0999599999999998</v>
      </c>
      <c r="Z194">
        <v>8472.4</v>
      </c>
      <c r="AH194">
        <v>1.52</v>
      </c>
      <c r="AI194">
        <v>164.33727034120736</v>
      </c>
      <c r="AJ194" t="s">
        <v>473</v>
      </c>
      <c r="AK194">
        <f t="shared" si="5"/>
        <v>0.68484848484848482</v>
      </c>
    </row>
    <row r="195" spans="16:37" x14ac:dyDescent="0.25">
      <c r="P195">
        <v>1.46</v>
      </c>
      <c r="Q195">
        <v>164.46850393700788</v>
      </c>
      <c r="V195">
        <v>2.04725</v>
      </c>
      <c r="W195">
        <v>4444.3</v>
      </c>
      <c r="Y195">
        <v>2.12805</v>
      </c>
      <c r="Z195">
        <v>8476.1</v>
      </c>
      <c r="AH195">
        <v>1.46</v>
      </c>
      <c r="AI195">
        <v>164.46850393700788</v>
      </c>
      <c r="AJ195" t="s">
        <v>473</v>
      </c>
      <c r="AK195">
        <f t="shared" si="5"/>
        <v>0.72121212121212119</v>
      </c>
    </row>
    <row r="196" spans="16:37" x14ac:dyDescent="0.25">
      <c r="P196">
        <v>1.62</v>
      </c>
      <c r="Q196">
        <v>164.5997375328084</v>
      </c>
      <c r="V196">
        <v>2.17639</v>
      </c>
      <c r="W196">
        <v>4451.6000000000004</v>
      </c>
      <c r="Y196">
        <v>2.0165199999999999</v>
      </c>
      <c r="Z196">
        <v>8476.4</v>
      </c>
      <c r="AH196">
        <v>1.62</v>
      </c>
      <c r="AI196">
        <v>164.5997375328084</v>
      </c>
      <c r="AJ196" t="s">
        <v>473</v>
      </c>
      <c r="AK196">
        <f t="shared" si="5"/>
        <v>0.62424242424242415</v>
      </c>
    </row>
    <row r="197" spans="16:37" x14ac:dyDescent="0.25">
      <c r="P197">
        <v>1.54</v>
      </c>
      <c r="Q197">
        <v>165.87926509186352</v>
      </c>
      <c r="V197">
        <v>2.0459900000000002</v>
      </c>
      <c r="W197">
        <v>4463.3</v>
      </c>
      <c r="Y197">
        <v>2.4161000000000001</v>
      </c>
      <c r="Z197">
        <v>8483.2000000000007</v>
      </c>
      <c r="AH197">
        <v>1.54</v>
      </c>
      <c r="AI197">
        <v>165.87926509186352</v>
      </c>
      <c r="AJ197" t="s">
        <v>473</v>
      </c>
      <c r="AK197">
        <f t="shared" si="5"/>
        <v>0.67272727272727273</v>
      </c>
    </row>
    <row r="198" spans="16:37" x14ac:dyDescent="0.25">
      <c r="P198">
        <v>1.45</v>
      </c>
      <c r="Q198">
        <v>168.53674540682414</v>
      </c>
      <c r="V198">
        <v>2.1881300000000001</v>
      </c>
      <c r="W198">
        <v>4466.8</v>
      </c>
      <c r="Y198">
        <v>2.36327</v>
      </c>
      <c r="Z198">
        <v>8487.1</v>
      </c>
      <c r="AH198">
        <v>1.45</v>
      </c>
      <c r="AI198">
        <v>168.53674540682414</v>
      </c>
      <c r="AJ198" t="s">
        <v>473</v>
      </c>
      <c r="AK198">
        <f t="shared" ref="AK198:AK261" si="6">(2.65-AH198)/1.65</f>
        <v>0.72727272727272729</v>
      </c>
    </row>
    <row r="199" spans="16:37" x14ac:dyDescent="0.25">
      <c r="P199">
        <v>1.25</v>
      </c>
      <c r="Q199">
        <v>169.38976377952756</v>
      </c>
      <c r="V199">
        <v>2.1118199999999998</v>
      </c>
      <c r="W199">
        <v>4474.5</v>
      </c>
      <c r="Y199">
        <v>2.2408399999999999</v>
      </c>
      <c r="Z199">
        <v>8494.9</v>
      </c>
      <c r="AH199">
        <v>1.25</v>
      </c>
      <c r="AI199">
        <v>169.38976377952756</v>
      </c>
      <c r="AJ199" t="s">
        <v>473</v>
      </c>
      <c r="AK199">
        <f t="shared" si="6"/>
        <v>0.84848484848484851</v>
      </c>
    </row>
    <row r="200" spans="16:37" x14ac:dyDescent="0.25">
      <c r="P200">
        <v>1.56</v>
      </c>
      <c r="Q200">
        <v>169.750656167979</v>
      </c>
      <c r="V200">
        <v>2.1428500000000001</v>
      </c>
      <c r="W200">
        <v>4478.3</v>
      </c>
      <c r="Y200">
        <v>2.3834</v>
      </c>
      <c r="Z200">
        <v>8513.7000000000007</v>
      </c>
      <c r="AH200">
        <v>1.56</v>
      </c>
      <c r="AI200">
        <v>169.750656167979</v>
      </c>
      <c r="AJ200" t="s">
        <v>473</v>
      </c>
      <c r="AK200">
        <f t="shared" si="6"/>
        <v>0.66060606060606053</v>
      </c>
    </row>
    <row r="201" spans="16:37" x14ac:dyDescent="0.25">
      <c r="P201">
        <v>1.49</v>
      </c>
      <c r="Q201">
        <v>170.34120734908137</v>
      </c>
      <c r="V201">
        <v>2.1277499999999998</v>
      </c>
      <c r="W201">
        <v>4478.3</v>
      </c>
      <c r="Y201">
        <v>2.27312</v>
      </c>
      <c r="Z201">
        <v>8521.5</v>
      </c>
      <c r="AH201">
        <v>1.49</v>
      </c>
      <c r="AI201">
        <v>170.34120734908137</v>
      </c>
      <c r="AJ201" t="s">
        <v>473</v>
      </c>
      <c r="AK201">
        <f t="shared" si="6"/>
        <v>0.70303030303030301</v>
      </c>
    </row>
    <row r="202" spans="16:37" x14ac:dyDescent="0.25">
      <c r="P202">
        <v>1.41</v>
      </c>
      <c r="Q202">
        <v>173.68766404199474</v>
      </c>
      <c r="V202">
        <v>2.0988199999999999</v>
      </c>
      <c r="W202">
        <v>4486</v>
      </c>
      <c r="Y202">
        <v>2.31128</v>
      </c>
      <c r="Z202">
        <v>8529</v>
      </c>
      <c r="AH202">
        <v>1.41</v>
      </c>
      <c r="AI202">
        <v>173.68766404199474</v>
      </c>
      <c r="AJ202" t="s">
        <v>473</v>
      </c>
      <c r="AK202">
        <f t="shared" si="6"/>
        <v>0.75151515151515158</v>
      </c>
    </row>
    <row r="203" spans="16:37" x14ac:dyDescent="0.25">
      <c r="P203">
        <v>1.31</v>
      </c>
      <c r="Q203">
        <v>174.54068241469815</v>
      </c>
      <c r="V203">
        <v>2.0640200000000002</v>
      </c>
      <c r="W203">
        <v>4486</v>
      </c>
      <c r="Y203">
        <v>2.25929</v>
      </c>
      <c r="Z203">
        <v>8532.9</v>
      </c>
      <c r="AH203">
        <v>1.31</v>
      </c>
      <c r="AI203">
        <v>174.54068241469815</v>
      </c>
      <c r="AJ203" t="s">
        <v>473</v>
      </c>
      <c r="AK203">
        <f t="shared" si="6"/>
        <v>0.81212121212121213</v>
      </c>
    </row>
    <row r="204" spans="16:37" x14ac:dyDescent="0.25">
      <c r="P204">
        <v>1.5</v>
      </c>
      <c r="Q204">
        <v>174.8031496062992</v>
      </c>
      <c r="V204">
        <v>2.0560499999999999</v>
      </c>
      <c r="W204">
        <v>4486.1000000000004</v>
      </c>
      <c r="Y204">
        <v>2.1544699999999999</v>
      </c>
      <c r="Z204">
        <v>8540.7000000000007</v>
      </c>
      <c r="AH204">
        <v>1.5</v>
      </c>
      <c r="AI204">
        <v>174.8031496062992</v>
      </c>
      <c r="AJ204" t="s">
        <v>473</v>
      </c>
      <c r="AK204">
        <f t="shared" si="6"/>
        <v>0.69696969696969691</v>
      </c>
    </row>
    <row r="205" spans="16:37" x14ac:dyDescent="0.25">
      <c r="P205">
        <v>1.41</v>
      </c>
      <c r="Q205">
        <v>178.87139107611549</v>
      </c>
      <c r="V205">
        <v>2.1684199999999998</v>
      </c>
      <c r="W205">
        <v>4493.3999999999996</v>
      </c>
      <c r="Y205">
        <v>2.4182000000000001</v>
      </c>
      <c r="Z205">
        <v>8547.7999999999993</v>
      </c>
      <c r="AH205">
        <v>1.41</v>
      </c>
      <c r="AI205">
        <v>178.87139107611549</v>
      </c>
      <c r="AJ205" t="s">
        <v>473</v>
      </c>
      <c r="AK205">
        <f t="shared" si="6"/>
        <v>0.75151515151515158</v>
      </c>
    </row>
    <row r="206" spans="16:37" x14ac:dyDescent="0.25">
      <c r="P206">
        <v>1.65</v>
      </c>
      <c r="Q206">
        <v>179.29790026246718</v>
      </c>
      <c r="V206">
        <v>2.1503899999999998</v>
      </c>
      <c r="W206">
        <v>4493.5</v>
      </c>
      <c r="Y206">
        <v>2.2328700000000001</v>
      </c>
      <c r="Z206">
        <v>8548.2000000000007</v>
      </c>
      <c r="AH206">
        <v>1.65</v>
      </c>
      <c r="AI206">
        <v>179.29790026246718</v>
      </c>
      <c r="AJ206" t="s">
        <v>473</v>
      </c>
      <c r="AK206">
        <f t="shared" si="6"/>
        <v>0.60606060606060608</v>
      </c>
    </row>
    <row r="207" spans="16:37" x14ac:dyDescent="0.25">
      <c r="P207">
        <v>1.35</v>
      </c>
      <c r="Q207">
        <v>179.36351706036746</v>
      </c>
      <c r="V207">
        <v>2.0778599999999998</v>
      </c>
      <c r="W207">
        <v>4497.3999999999996</v>
      </c>
      <c r="Y207">
        <v>2.3414700000000002</v>
      </c>
      <c r="Z207">
        <v>8555.5</v>
      </c>
      <c r="AH207">
        <v>1.35</v>
      </c>
      <c r="AI207">
        <v>179.36351706036746</v>
      </c>
      <c r="AJ207" t="s">
        <v>473</v>
      </c>
      <c r="AK207">
        <f t="shared" si="6"/>
        <v>0.78787878787878785</v>
      </c>
    </row>
    <row r="208" spans="16:37" x14ac:dyDescent="0.25">
      <c r="P208">
        <v>1.56</v>
      </c>
      <c r="Q208">
        <v>179.65879265091863</v>
      </c>
      <c r="V208">
        <v>2.18729</v>
      </c>
      <c r="W208">
        <v>4501</v>
      </c>
      <c r="Y208">
        <v>2.3968099999999999</v>
      </c>
      <c r="Z208">
        <v>8559.2000000000007</v>
      </c>
      <c r="AH208">
        <v>1.56</v>
      </c>
      <c r="AI208">
        <v>179.65879265091863</v>
      </c>
      <c r="AJ208" t="s">
        <v>473</v>
      </c>
      <c r="AK208">
        <f t="shared" si="6"/>
        <v>0.66060606060606053</v>
      </c>
    </row>
    <row r="209" spans="16:37" x14ac:dyDescent="0.25">
      <c r="P209">
        <v>1.47</v>
      </c>
      <c r="Q209">
        <v>180.57742782152229</v>
      </c>
      <c r="V209">
        <v>2.2233499999999999</v>
      </c>
      <c r="W209">
        <v>4664.3</v>
      </c>
      <c r="Y209">
        <v>2.35866</v>
      </c>
      <c r="Z209">
        <v>8559.2999999999993</v>
      </c>
      <c r="AH209">
        <v>1.47</v>
      </c>
      <c r="AI209">
        <v>180.57742782152229</v>
      </c>
      <c r="AJ209" t="s">
        <v>473</v>
      </c>
      <c r="AK209">
        <f t="shared" si="6"/>
        <v>0.7151515151515152</v>
      </c>
    </row>
    <row r="210" spans="16:37" x14ac:dyDescent="0.25">
      <c r="P210">
        <v>1.42</v>
      </c>
      <c r="Q210">
        <v>180.61023622047242</v>
      </c>
      <c r="V210">
        <v>2.2208299999999999</v>
      </c>
      <c r="W210">
        <v>4664.3999999999996</v>
      </c>
      <c r="Y210">
        <v>2.1989100000000001</v>
      </c>
      <c r="Z210">
        <v>8567.2000000000007</v>
      </c>
      <c r="AH210">
        <v>1.42</v>
      </c>
      <c r="AI210">
        <v>180.61023622047242</v>
      </c>
      <c r="AJ210" t="s">
        <v>473</v>
      </c>
      <c r="AK210">
        <f t="shared" si="6"/>
        <v>0.74545454545454548</v>
      </c>
    </row>
    <row r="211" spans="16:37" x14ac:dyDescent="0.25">
      <c r="P211">
        <v>1.5</v>
      </c>
      <c r="Q211">
        <v>181.26640419947506</v>
      </c>
      <c r="V211">
        <v>2.2313100000000001</v>
      </c>
      <c r="W211">
        <v>4675.7</v>
      </c>
      <c r="Y211">
        <v>2.1880099999999998</v>
      </c>
      <c r="Z211">
        <v>8567.2000000000007</v>
      </c>
      <c r="AH211">
        <v>1.5</v>
      </c>
      <c r="AI211">
        <v>181.26640419947506</v>
      </c>
      <c r="AJ211" t="s">
        <v>473</v>
      </c>
      <c r="AK211">
        <f t="shared" si="6"/>
        <v>0.69696969696969691</v>
      </c>
    </row>
    <row r="212" spans="16:37" x14ac:dyDescent="0.25">
      <c r="P212">
        <v>1.69</v>
      </c>
      <c r="Q212">
        <v>182.34908136482937</v>
      </c>
      <c r="V212">
        <v>2.2384400000000002</v>
      </c>
      <c r="W212">
        <v>4683.3</v>
      </c>
      <c r="Y212">
        <v>2.21149</v>
      </c>
      <c r="Z212">
        <v>8571</v>
      </c>
      <c r="AH212">
        <v>1.69</v>
      </c>
      <c r="AI212">
        <v>182.34908136482937</v>
      </c>
      <c r="AJ212" t="s">
        <v>473</v>
      </c>
      <c r="AK212">
        <f t="shared" si="6"/>
        <v>0.58181818181818179</v>
      </c>
    </row>
    <row r="213" spans="16:37" x14ac:dyDescent="0.25">
      <c r="P213">
        <v>1.33</v>
      </c>
      <c r="Q213">
        <v>183.85826771653541</v>
      </c>
      <c r="V213">
        <v>2.2141199999999999</v>
      </c>
      <c r="W213">
        <v>4683.3999999999996</v>
      </c>
      <c r="Y213">
        <v>2.17543</v>
      </c>
      <c r="Z213">
        <v>8571.1</v>
      </c>
      <c r="AH213">
        <v>1.33</v>
      </c>
      <c r="AI213">
        <v>183.85826771653541</v>
      </c>
      <c r="AJ213" t="s">
        <v>473</v>
      </c>
      <c r="AK213">
        <f t="shared" si="6"/>
        <v>0.79999999999999993</v>
      </c>
    </row>
    <row r="214" spans="16:37" x14ac:dyDescent="0.25">
      <c r="P214">
        <v>1.32</v>
      </c>
      <c r="Q214">
        <v>184.25196850393698</v>
      </c>
      <c r="V214">
        <v>2.2476600000000002</v>
      </c>
      <c r="W214">
        <v>4687.1000000000004</v>
      </c>
      <c r="Y214">
        <v>2.10792</v>
      </c>
      <c r="Z214">
        <v>8575</v>
      </c>
      <c r="AH214">
        <v>1.32</v>
      </c>
      <c r="AI214">
        <v>184.25196850393698</v>
      </c>
      <c r="AJ214" t="s">
        <v>473</v>
      </c>
      <c r="AK214">
        <f t="shared" si="6"/>
        <v>0.80606060606060603</v>
      </c>
    </row>
    <row r="215" spans="16:37" x14ac:dyDescent="0.25">
      <c r="P215">
        <v>1.28</v>
      </c>
      <c r="Q215">
        <v>184.28477690288713</v>
      </c>
      <c r="V215">
        <v>2.1998600000000001</v>
      </c>
      <c r="W215">
        <v>4687.2</v>
      </c>
      <c r="Y215">
        <v>2.06725</v>
      </c>
      <c r="Z215">
        <v>8582.7000000000007</v>
      </c>
      <c r="AH215">
        <v>1.28</v>
      </c>
      <c r="AI215">
        <v>184.28477690288713</v>
      </c>
      <c r="AJ215" t="s">
        <v>473</v>
      </c>
      <c r="AK215">
        <f t="shared" si="6"/>
        <v>0.83030303030303032</v>
      </c>
    </row>
    <row r="216" spans="16:37" x14ac:dyDescent="0.25">
      <c r="P216">
        <v>1.29</v>
      </c>
      <c r="Q216">
        <v>185.69553805774277</v>
      </c>
      <c r="V216">
        <v>2.1931600000000002</v>
      </c>
      <c r="W216">
        <v>4691</v>
      </c>
      <c r="Y216">
        <v>2.0571899999999999</v>
      </c>
      <c r="Z216">
        <v>8582.7000000000007</v>
      </c>
      <c r="AH216">
        <v>1.29</v>
      </c>
      <c r="AI216">
        <v>185.69553805774277</v>
      </c>
      <c r="AJ216" t="s">
        <v>473</v>
      </c>
      <c r="AK216">
        <f t="shared" si="6"/>
        <v>0.82424242424242422</v>
      </c>
    </row>
    <row r="217" spans="16:37" x14ac:dyDescent="0.25">
      <c r="P217">
        <v>1.42</v>
      </c>
      <c r="Q217">
        <v>185.69553805774277</v>
      </c>
      <c r="V217">
        <v>2.25353</v>
      </c>
      <c r="W217">
        <v>4721.3</v>
      </c>
      <c r="Y217">
        <v>2.1171500000000001</v>
      </c>
      <c r="Z217">
        <v>8590.2000000000007</v>
      </c>
      <c r="AH217">
        <v>1.42</v>
      </c>
      <c r="AI217">
        <v>185.69553805774277</v>
      </c>
      <c r="AJ217" t="s">
        <v>473</v>
      </c>
      <c r="AK217">
        <f t="shared" si="6"/>
        <v>0.74545454545454548</v>
      </c>
    </row>
    <row r="218" spans="16:37" x14ac:dyDescent="0.25">
      <c r="P218">
        <v>1.82</v>
      </c>
      <c r="Q218">
        <v>188.09055118110234</v>
      </c>
      <c r="V218">
        <v>2.1864499999999998</v>
      </c>
      <c r="W218">
        <v>4725.2</v>
      </c>
      <c r="Y218">
        <v>2.1267900000000002</v>
      </c>
      <c r="Z218">
        <v>8597.7999999999993</v>
      </c>
      <c r="AH218">
        <v>1.82</v>
      </c>
      <c r="AI218">
        <v>188.09055118110234</v>
      </c>
      <c r="AJ218" t="s">
        <v>473</v>
      </c>
      <c r="AK218">
        <f t="shared" si="6"/>
        <v>0.50303030303030294</v>
      </c>
    </row>
    <row r="219" spans="16:37" x14ac:dyDescent="0.25">
      <c r="P219">
        <v>1.33</v>
      </c>
      <c r="Q219">
        <v>189.7309711286089</v>
      </c>
      <c r="V219">
        <v>2.2640099999999999</v>
      </c>
      <c r="W219">
        <v>4751.7</v>
      </c>
      <c r="Y219">
        <v>2.26851</v>
      </c>
      <c r="Z219">
        <v>8601.2999999999993</v>
      </c>
      <c r="AH219">
        <v>1.33</v>
      </c>
      <c r="AI219">
        <v>189.7309711286089</v>
      </c>
      <c r="AJ219" t="s">
        <v>473</v>
      </c>
      <c r="AK219">
        <f t="shared" si="6"/>
        <v>0.79999999999999993</v>
      </c>
    </row>
    <row r="220" spans="16:37" x14ac:dyDescent="0.25">
      <c r="P220">
        <v>1.85</v>
      </c>
      <c r="Q220">
        <v>190.32152230971127</v>
      </c>
      <c r="V220">
        <v>2.1801599999999999</v>
      </c>
      <c r="W220">
        <v>4751.8</v>
      </c>
      <c r="Y220">
        <v>2.0903100000000001</v>
      </c>
      <c r="Z220">
        <v>8601.6</v>
      </c>
      <c r="AH220">
        <v>1.85</v>
      </c>
      <c r="AI220">
        <v>190.32152230971127</v>
      </c>
      <c r="AJ220" t="s">
        <v>473</v>
      </c>
      <c r="AK220">
        <f t="shared" si="6"/>
        <v>0.48484848484848475</v>
      </c>
    </row>
    <row r="221" spans="16:37" x14ac:dyDescent="0.25">
      <c r="P221">
        <v>1.45</v>
      </c>
      <c r="Q221">
        <v>190.71522309711287</v>
      </c>
      <c r="V221">
        <v>2.2275399999999999</v>
      </c>
      <c r="W221">
        <v>4766.8999999999996</v>
      </c>
      <c r="Y221">
        <v>2.3758499999999998</v>
      </c>
      <c r="Z221">
        <v>8608.7000000000007</v>
      </c>
      <c r="AH221">
        <v>1.45</v>
      </c>
      <c r="AI221">
        <v>190.71522309711287</v>
      </c>
      <c r="AJ221" t="s">
        <v>473</v>
      </c>
      <c r="AK221">
        <f t="shared" si="6"/>
        <v>0.72727272727272729</v>
      </c>
    </row>
    <row r="222" spans="16:37" x14ac:dyDescent="0.25">
      <c r="P222">
        <v>1.59</v>
      </c>
      <c r="Q222">
        <v>191.20734908136481</v>
      </c>
      <c r="V222">
        <v>2.2334100000000001</v>
      </c>
      <c r="W222">
        <v>4770.7</v>
      </c>
      <c r="Y222">
        <v>2.3288899999999999</v>
      </c>
      <c r="Z222">
        <v>8608.7999999999993</v>
      </c>
      <c r="AH222">
        <v>1.59</v>
      </c>
      <c r="AI222">
        <v>191.20734908136481</v>
      </c>
      <c r="AJ222" t="s">
        <v>473</v>
      </c>
      <c r="AK222">
        <f t="shared" si="6"/>
        <v>0.64242424242424234</v>
      </c>
    </row>
    <row r="223" spans="16:37" x14ac:dyDescent="0.25">
      <c r="P223">
        <v>1.49</v>
      </c>
      <c r="Q223">
        <v>192.94619422572177</v>
      </c>
      <c r="V223">
        <v>2.2099199999999999</v>
      </c>
      <c r="W223">
        <v>4778.3999999999996</v>
      </c>
      <c r="Y223">
        <v>1.9993300000000001</v>
      </c>
      <c r="Z223">
        <v>8609.4</v>
      </c>
      <c r="AH223">
        <v>1.49</v>
      </c>
      <c r="AI223">
        <v>192.94619422572177</v>
      </c>
      <c r="AJ223" t="s">
        <v>473</v>
      </c>
      <c r="AK223">
        <f t="shared" si="6"/>
        <v>0.70303030303030301</v>
      </c>
    </row>
    <row r="224" spans="16:37" x14ac:dyDescent="0.25">
      <c r="P224">
        <v>1.53</v>
      </c>
      <c r="Q224">
        <v>194.8490813648294</v>
      </c>
      <c r="V224">
        <v>2.17177</v>
      </c>
      <c r="W224">
        <v>4782.3</v>
      </c>
      <c r="Y224">
        <v>1.9569799999999999</v>
      </c>
      <c r="Z224">
        <v>8613.2999999999993</v>
      </c>
      <c r="AH224">
        <v>1.53</v>
      </c>
      <c r="AI224">
        <v>194.8490813648294</v>
      </c>
      <c r="AJ224" t="s">
        <v>473</v>
      </c>
      <c r="AK224">
        <f t="shared" si="6"/>
        <v>0.67878787878787872</v>
      </c>
    </row>
    <row r="225" spans="16:37" x14ac:dyDescent="0.25">
      <c r="P225">
        <v>1.86</v>
      </c>
      <c r="Q225">
        <v>199.7047244094488</v>
      </c>
      <c r="V225">
        <v>2.24431</v>
      </c>
      <c r="W225">
        <v>4820.1000000000004</v>
      </c>
      <c r="Y225">
        <v>2.24796</v>
      </c>
      <c r="Z225">
        <v>8616.5</v>
      </c>
      <c r="AH225">
        <v>1.86</v>
      </c>
      <c r="AI225">
        <v>199.7047244094488</v>
      </c>
      <c r="AJ225" t="s">
        <v>473</v>
      </c>
      <c r="AK225">
        <f t="shared" si="6"/>
        <v>0.47878787878787871</v>
      </c>
    </row>
    <row r="226" spans="16:37" x14ac:dyDescent="0.25">
      <c r="P226">
        <v>1.72</v>
      </c>
      <c r="Q226">
        <v>200.85301837270339</v>
      </c>
      <c r="V226">
        <v>2.19693</v>
      </c>
      <c r="W226">
        <v>4835.3999999999996</v>
      </c>
      <c r="Y226">
        <v>2.0337100000000001</v>
      </c>
      <c r="Z226">
        <v>8616.9</v>
      </c>
      <c r="AH226">
        <v>1.72</v>
      </c>
      <c r="AI226">
        <v>200.85301837270339</v>
      </c>
      <c r="AJ226" t="s">
        <v>473</v>
      </c>
      <c r="AK226">
        <f t="shared" si="6"/>
        <v>0.5636363636363636</v>
      </c>
    </row>
    <row r="227" spans="16:37" x14ac:dyDescent="0.25">
      <c r="P227">
        <v>1.5</v>
      </c>
      <c r="Q227">
        <v>201.31233595800524</v>
      </c>
      <c r="V227">
        <v>2.1621199999999998</v>
      </c>
      <c r="W227">
        <v>4835.5</v>
      </c>
      <c r="Y227">
        <v>2.40855</v>
      </c>
      <c r="Z227">
        <v>8623.7999999999993</v>
      </c>
      <c r="AH227">
        <v>1.5</v>
      </c>
      <c r="AI227">
        <v>201.31233595800524</v>
      </c>
      <c r="AJ227" t="s">
        <v>473</v>
      </c>
      <c r="AK227">
        <f t="shared" si="6"/>
        <v>0.69696969696969691</v>
      </c>
    </row>
    <row r="228" spans="16:37" x14ac:dyDescent="0.25">
      <c r="P228">
        <v>1.46</v>
      </c>
      <c r="Q228">
        <v>202.13254593175853</v>
      </c>
      <c r="V228">
        <v>2.0933600000000001</v>
      </c>
      <c r="W228">
        <v>4839.3999999999996</v>
      </c>
      <c r="Y228">
        <v>2.1435599999999999</v>
      </c>
      <c r="Z228">
        <v>8624.2999999999993</v>
      </c>
      <c r="AH228">
        <v>1.46</v>
      </c>
      <c r="AI228">
        <v>202.13254593175853</v>
      </c>
      <c r="AJ228" t="s">
        <v>473</v>
      </c>
      <c r="AK228">
        <f t="shared" si="6"/>
        <v>0.72121212121212119</v>
      </c>
    </row>
    <row r="229" spans="16:37" x14ac:dyDescent="0.25">
      <c r="P229">
        <v>1.72</v>
      </c>
      <c r="Q229">
        <v>206.03674540682414</v>
      </c>
      <c r="V229">
        <v>2.1105499999999999</v>
      </c>
      <c r="W229">
        <v>4847</v>
      </c>
      <c r="Y229">
        <v>2.1796199999999999</v>
      </c>
      <c r="Z229">
        <v>8654.7000000000007</v>
      </c>
      <c r="AH229">
        <v>1.72</v>
      </c>
      <c r="AI229">
        <v>206.03674540682414</v>
      </c>
      <c r="AJ229" t="s">
        <v>473</v>
      </c>
      <c r="AK229">
        <f t="shared" si="6"/>
        <v>0.5636363636363636</v>
      </c>
    </row>
    <row r="230" spans="16:37" x14ac:dyDescent="0.25">
      <c r="P230">
        <v>1.57</v>
      </c>
      <c r="Q230">
        <v>207.6771653543307</v>
      </c>
      <c r="V230">
        <v>2.1055199999999998</v>
      </c>
      <c r="W230">
        <v>4847</v>
      </c>
      <c r="Y230">
        <v>2.3523700000000001</v>
      </c>
      <c r="Z230">
        <v>8658.1</v>
      </c>
      <c r="AH230">
        <v>1.57</v>
      </c>
      <c r="AI230">
        <v>207.6771653543307</v>
      </c>
      <c r="AJ230" t="s">
        <v>473</v>
      </c>
      <c r="AK230">
        <f t="shared" si="6"/>
        <v>0.65454545454545454</v>
      </c>
    </row>
    <row r="231" spans="16:37" x14ac:dyDescent="0.25">
      <c r="P231">
        <v>1.66</v>
      </c>
      <c r="Q231">
        <v>208.39895013123359</v>
      </c>
      <c r="V231">
        <v>2.1030000000000002</v>
      </c>
      <c r="W231">
        <v>4847</v>
      </c>
      <c r="Y231">
        <v>2.2831800000000002</v>
      </c>
      <c r="Z231">
        <v>8658.2999999999993</v>
      </c>
      <c r="AH231">
        <v>1.66</v>
      </c>
      <c r="AI231">
        <v>208.39895013123359</v>
      </c>
      <c r="AJ231" t="s">
        <v>473</v>
      </c>
      <c r="AK231">
        <f t="shared" si="6"/>
        <v>0.6</v>
      </c>
    </row>
    <row r="232" spans="16:37" x14ac:dyDescent="0.25">
      <c r="P232">
        <v>1.57</v>
      </c>
      <c r="Q232">
        <v>208.46456692913384</v>
      </c>
      <c r="V232">
        <v>2.0879099999999999</v>
      </c>
      <c r="W232">
        <v>4847</v>
      </c>
      <c r="Y232">
        <v>2.1653600000000002</v>
      </c>
      <c r="Z232">
        <v>8662.2999999999993</v>
      </c>
      <c r="AH232">
        <v>1.57</v>
      </c>
      <c r="AI232">
        <v>208.46456692913384</v>
      </c>
      <c r="AJ232" t="s">
        <v>473</v>
      </c>
      <c r="AK232">
        <f t="shared" si="6"/>
        <v>0.65454545454545454</v>
      </c>
    </row>
    <row r="233" spans="16:37" x14ac:dyDescent="0.25">
      <c r="P233">
        <v>1.72</v>
      </c>
      <c r="Q233">
        <v>208.75984251968504</v>
      </c>
      <c r="V233">
        <v>2.1235499999999998</v>
      </c>
      <c r="W233">
        <v>4850.7</v>
      </c>
      <c r="Y233">
        <v>2.4249000000000001</v>
      </c>
      <c r="Z233">
        <v>8665.6</v>
      </c>
      <c r="AH233">
        <v>1.72</v>
      </c>
      <c r="AI233">
        <v>208.75984251968504</v>
      </c>
      <c r="AJ233" t="s">
        <v>473</v>
      </c>
      <c r="AK233">
        <f t="shared" si="6"/>
        <v>0.5636363636363636</v>
      </c>
    </row>
    <row r="234" spans="16:37" x14ac:dyDescent="0.25">
      <c r="P234">
        <v>1.61</v>
      </c>
      <c r="Q234">
        <v>209.64566929133858</v>
      </c>
      <c r="V234">
        <v>2.25604</v>
      </c>
      <c r="W234">
        <v>4854.3</v>
      </c>
      <c r="Y234">
        <v>2.3007900000000001</v>
      </c>
      <c r="Z234">
        <v>8665.7999999999993</v>
      </c>
      <c r="AH234">
        <v>1.61</v>
      </c>
      <c r="AI234">
        <v>209.64566929133858</v>
      </c>
      <c r="AJ234" t="s">
        <v>473</v>
      </c>
      <c r="AK234">
        <f t="shared" si="6"/>
        <v>0.63030303030303025</v>
      </c>
    </row>
    <row r="235" spans="16:37" x14ac:dyDescent="0.25">
      <c r="P235">
        <v>1.29</v>
      </c>
      <c r="Q235">
        <v>210.53149606299212</v>
      </c>
      <c r="V235">
        <v>2.0828799999999998</v>
      </c>
      <c r="W235">
        <v>4854.6000000000004</v>
      </c>
      <c r="Y235">
        <v>2.39052</v>
      </c>
      <c r="Z235">
        <v>8669.5</v>
      </c>
      <c r="AH235">
        <v>1.29</v>
      </c>
      <c r="AI235">
        <v>210.53149606299212</v>
      </c>
      <c r="AJ235" t="s">
        <v>473</v>
      </c>
      <c r="AK235">
        <f t="shared" si="6"/>
        <v>0.82424242424242422</v>
      </c>
    </row>
    <row r="236" spans="16:37" x14ac:dyDescent="0.25">
      <c r="P236">
        <v>1.45</v>
      </c>
      <c r="Q236">
        <v>210.76115485564301</v>
      </c>
      <c r="V236">
        <v>2.1181000000000001</v>
      </c>
      <c r="W236">
        <v>4854.6000000000004</v>
      </c>
      <c r="Y236">
        <v>2.3154699999999999</v>
      </c>
      <c r="Z236">
        <v>8669.6</v>
      </c>
      <c r="AH236">
        <v>1.45</v>
      </c>
      <c r="AI236">
        <v>210.76115485564301</v>
      </c>
      <c r="AJ236" t="s">
        <v>473</v>
      </c>
      <c r="AK236">
        <f t="shared" si="6"/>
        <v>0.72727272727272729</v>
      </c>
    </row>
    <row r="237" spans="16:37" x14ac:dyDescent="0.25">
      <c r="P237">
        <v>1.65</v>
      </c>
      <c r="Q237">
        <v>211.15485564304461</v>
      </c>
      <c r="V237">
        <v>2.1461899999999998</v>
      </c>
      <c r="W237">
        <v>4858.3</v>
      </c>
      <c r="Y237">
        <v>2.4207100000000001</v>
      </c>
      <c r="Z237">
        <v>8673.2000000000007</v>
      </c>
      <c r="AH237">
        <v>1.65</v>
      </c>
      <c r="AI237">
        <v>211.15485564304461</v>
      </c>
      <c r="AJ237" t="s">
        <v>473</v>
      </c>
      <c r="AK237">
        <f t="shared" si="6"/>
        <v>0.60606060606060608</v>
      </c>
    </row>
    <row r="238" spans="16:37" x14ac:dyDescent="0.25">
      <c r="P238">
        <v>1.3</v>
      </c>
      <c r="Q238">
        <v>211.18766404199476</v>
      </c>
      <c r="V238">
        <v>2.1407400000000001</v>
      </c>
      <c r="W238">
        <v>4858.3</v>
      </c>
      <c r="Y238">
        <v>2.3649399999999998</v>
      </c>
      <c r="Z238">
        <v>8677.1</v>
      </c>
      <c r="AH238">
        <v>1.3</v>
      </c>
      <c r="AI238">
        <v>211.18766404199476</v>
      </c>
      <c r="AJ238" t="s">
        <v>473</v>
      </c>
      <c r="AK238">
        <f t="shared" si="6"/>
        <v>0.81818181818181812</v>
      </c>
    </row>
    <row r="239" spans="16:37" x14ac:dyDescent="0.25">
      <c r="P239">
        <v>1.64</v>
      </c>
      <c r="Q239">
        <v>211.38451443569554</v>
      </c>
      <c r="V239">
        <v>2.1554099999999998</v>
      </c>
      <c r="W239">
        <v>4873.5</v>
      </c>
      <c r="Y239">
        <v>2.1947100000000002</v>
      </c>
      <c r="Z239">
        <v>8677.4</v>
      </c>
      <c r="AH239">
        <v>1.64</v>
      </c>
      <c r="AI239">
        <v>211.38451443569554</v>
      </c>
      <c r="AJ239" t="s">
        <v>473</v>
      </c>
      <c r="AK239">
        <f t="shared" si="6"/>
        <v>0.61212121212121218</v>
      </c>
    </row>
    <row r="240" spans="16:37" x14ac:dyDescent="0.25">
      <c r="P240">
        <v>1.52</v>
      </c>
      <c r="Q240">
        <v>214.27165354330708</v>
      </c>
      <c r="V240">
        <v>2.1319300000000001</v>
      </c>
      <c r="W240">
        <v>4873.5</v>
      </c>
      <c r="Y240">
        <v>2.4123199999999998</v>
      </c>
      <c r="Z240">
        <v>8680.7999999999993</v>
      </c>
      <c r="AH240">
        <v>1.52</v>
      </c>
      <c r="AI240">
        <v>214.27165354330708</v>
      </c>
      <c r="AJ240" t="s">
        <v>473</v>
      </c>
      <c r="AK240">
        <f t="shared" si="6"/>
        <v>0.68484848484848482</v>
      </c>
    </row>
    <row r="241" spans="16:37" x14ac:dyDescent="0.25">
      <c r="P241">
        <v>1.78</v>
      </c>
      <c r="Q241">
        <v>214.37007874015748</v>
      </c>
      <c r="V241">
        <v>2.0811999999999999</v>
      </c>
      <c r="W241">
        <v>4885</v>
      </c>
      <c r="Y241">
        <v>2.2567699999999999</v>
      </c>
      <c r="Z241">
        <v>8681.1</v>
      </c>
      <c r="AH241">
        <v>1.78</v>
      </c>
      <c r="AI241">
        <v>214.37007874015748</v>
      </c>
      <c r="AJ241" t="s">
        <v>473</v>
      </c>
      <c r="AK241">
        <f t="shared" si="6"/>
        <v>0.52727272727272723</v>
      </c>
    </row>
    <row r="242" spans="16:37" x14ac:dyDescent="0.25">
      <c r="P242">
        <v>1.28</v>
      </c>
      <c r="Q242">
        <v>215.09186351706037</v>
      </c>
      <c r="V242">
        <v>2.2078199999999999</v>
      </c>
      <c r="W242">
        <v>4892.3999999999996</v>
      </c>
      <c r="Y242">
        <v>2.2290899999999998</v>
      </c>
      <c r="Z242">
        <v>8685</v>
      </c>
      <c r="AH242">
        <v>1.28</v>
      </c>
      <c r="AI242">
        <v>215.09186351706037</v>
      </c>
      <c r="AJ242" t="s">
        <v>473</v>
      </c>
      <c r="AK242">
        <f t="shared" si="6"/>
        <v>0.83030303030303032</v>
      </c>
    </row>
    <row r="243" spans="16:37" x14ac:dyDescent="0.25">
      <c r="P243">
        <v>1.26</v>
      </c>
      <c r="Q243">
        <v>215.58398950131235</v>
      </c>
      <c r="V243">
        <v>2.2178900000000001</v>
      </c>
      <c r="W243">
        <v>4892.3999999999996</v>
      </c>
      <c r="Y243">
        <v>2.34104</v>
      </c>
      <c r="Z243">
        <v>8692.4</v>
      </c>
      <c r="AH243">
        <v>1.26</v>
      </c>
      <c r="AI243">
        <v>215.58398950131235</v>
      </c>
      <c r="AJ243" t="s">
        <v>473</v>
      </c>
      <c r="AK243">
        <f t="shared" si="6"/>
        <v>0.84242424242424241</v>
      </c>
    </row>
    <row r="244" spans="16:37" x14ac:dyDescent="0.25">
      <c r="P244">
        <v>1.32</v>
      </c>
      <c r="Q244">
        <v>215.64960629921259</v>
      </c>
      <c r="V244">
        <v>2.23298</v>
      </c>
      <c r="W244">
        <v>4899.8999999999996</v>
      </c>
      <c r="Y244">
        <v>2.3276300000000001</v>
      </c>
      <c r="Z244">
        <v>8692.4</v>
      </c>
      <c r="AH244">
        <v>1.32</v>
      </c>
      <c r="AI244">
        <v>215.64960629921259</v>
      </c>
      <c r="AJ244" t="s">
        <v>473</v>
      </c>
      <c r="AK244">
        <f t="shared" si="6"/>
        <v>0.80606060606060603</v>
      </c>
    </row>
    <row r="245" spans="16:37" x14ac:dyDescent="0.25">
      <c r="P245">
        <v>1.61</v>
      </c>
      <c r="Q245">
        <v>215.97769028871389</v>
      </c>
      <c r="V245">
        <v>2.1872799999999999</v>
      </c>
      <c r="W245">
        <v>4900</v>
      </c>
      <c r="Y245">
        <v>2.2056100000000001</v>
      </c>
      <c r="Z245">
        <v>8707.7999999999993</v>
      </c>
      <c r="AH245">
        <v>1.61</v>
      </c>
      <c r="AI245">
        <v>215.97769028871389</v>
      </c>
      <c r="AJ245" t="s">
        <v>473</v>
      </c>
      <c r="AK245">
        <f t="shared" si="6"/>
        <v>0.63030303030303025</v>
      </c>
    </row>
    <row r="246" spans="16:37" x14ac:dyDescent="0.25">
      <c r="P246">
        <v>1.74</v>
      </c>
      <c r="Q246">
        <v>216.01049868766404</v>
      </c>
      <c r="V246">
        <v>2.2547799999999998</v>
      </c>
      <c r="W246">
        <v>4903.7</v>
      </c>
      <c r="Y246">
        <v>2.3934500000000001</v>
      </c>
      <c r="Z246">
        <v>8715.1</v>
      </c>
      <c r="AH246">
        <v>1.74</v>
      </c>
      <c r="AI246">
        <v>216.01049868766404</v>
      </c>
      <c r="AJ246" t="s">
        <v>473</v>
      </c>
      <c r="AK246">
        <f t="shared" si="6"/>
        <v>0.55151515151515151</v>
      </c>
    </row>
    <row r="247" spans="16:37" x14ac:dyDescent="0.25">
      <c r="P247">
        <v>1.72</v>
      </c>
      <c r="Q247">
        <v>216.92913385826773</v>
      </c>
      <c r="V247">
        <v>2.2455599999999998</v>
      </c>
      <c r="W247">
        <v>4918.8999999999996</v>
      </c>
      <c r="Y247">
        <v>2.1473300000000002</v>
      </c>
      <c r="Z247">
        <v>8715.5</v>
      </c>
      <c r="AH247">
        <v>1.72</v>
      </c>
      <c r="AI247">
        <v>216.92913385826773</v>
      </c>
      <c r="AJ247" t="s">
        <v>473</v>
      </c>
      <c r="AK247">
        <f t="shared" si="6"/>
        <v>0.5636363636363636</v>
      </c>
    </row>
    <row r="248" spans="16:37" x14ac:dyDescent="0.25">
      <c r="P248">
        <v>1.61</v>
      </c>
      <c r="Q248">
        <v>218.11023622047244</v>
      </c>
      <c r="V248">
        <v>2.0992299999999999</v>
      </c>
      <c r="W248">
        <v>4930.6000000000004</v>
      </c>
      <c r="Y248">
        <v>2.1062400000000001</v>
      </c>
      <c r="Z248">
        <v>8719.4</v>
      </c>
      <c r="AH248">
        <v>1.61</v>
      </c>
      <c r="AI248">
        <v>218.11023622047244</v>
      </c>
      <c r="AJ248" t="s">
        <v>473</v>
      </c>
      <c r="AK248">
        <f t="shared" si="6"/>
        <v>0.63030303030303025</v>
      </c>
    </row>
    <row r="249" spans="16:37" x14ac:dyDescent="0.25">
      <c r="P249">
        <v>1.34</v>
      </c>
      <c r="Q249">
        <v>219.91469816272965</v>
      </c>
      <c r="V249">
        <v>2.2300499999999999</v>
      </c>
      <c r="W249">
        <v>4941.8</v>
      </c>
      <c r="Y249">
        <v>2.08779</v>
      </c>
      <c r="Z249">
        <v>8723.2000000000007</v>
      </c>
      <c r="AH249">
        <v>1.34</v>
      </c>
      <c r="AI249">
        <v>219.91469816272965</v>
      </c>
      <c r="AJ249" t="s">
        <v>473</v>
      </c>
      <c r="AK249">
        <f t="shared" si="6"/>
        <v>0.79393939393939383</v>
      </c>
    </row>
    <row r="250" spans="16:37" x14ac:dyDescent="0.25">
      <c r="P250">
        <v>1.46</v>
      </c>
      <c r="Q250">
        <v>221.29265091863516</v>
      </c>
      <c r="V250">
        <v>2.1801499999999998</v>
      </c>
      <c r="W250">
        <v>4964.6000000000004</v>
      </c>
      <c r="Y250">
        <v>2.3720699999999999</v>
      </c>
      <c r="Z250">
        <v>8737.9</v>
      </c>
      <c r="AH250">
        <v>1.46</v>
      </c>
      <c r="AI250">
        <v>221.29265091863516</v>
      </c>
      <c r="AJ250" t="s">
        <v>473</v>
      </c>
      <c r="AK250">
        <f t="shared" si="6"/>
        <v>0.72121212121212119</v>
      </c>
    </row>
    <row r="251" spans="16:37" x14ac:dyDescent="0.25">
      <c r="P251">
        <v>1.42</v>
      </c>
      <c r="Q251">
        <v>222.14566929133855</v>
      </c>
      <c r="V251">
        <v>2.1998600000000001</v>
      </c>
      <c r="W251">
        <v>4972.2</v>
      </c>
      <c r="Y251">
        <v>2.3808799999999999</v>
      </c>
      <c r="Z251">
        <v>8737.9</v>
      </c>
      <c r="AH251">
        <v>1.42</v>
      </c>
      <c r="AI251">
        <v>222.14566929133855</v>
      </c>
      <c r="AJ251" t="s">
        <v>473</v>
      </c>
      <c r="AK251">
        <f t="shared" si="6"/>
        <v>0.74545454545454548</v>
      </c>
    </row>
    <row r="252" spans="16:37" x14ac:dyDescent="0.25">
      <c r="P252">
        <v>1.49</v>
      </c>
      <c r="Q252">
        <v>224.08136482939631</v>
      </c>
      <c r="V252">
        <v>2.0753300000000001</v>
      </c>
      <c r="W252">
        <v>4976.2</v>
      </c>
      <c r="Y252">
        <v>2.2886299999999999</v>
      </c>
      <c r="Z252">
        <v>8738.1</v>
      </c>
      <c r="AH252">
        <v>1.49</v>
      </c>
      <c r="AI252">
        <v>224.08136482939631</v>
      </c>
      <c r="AJ252" t="s">
        <v>473</v>
      </c>
      <c r="AK252">
        <f t="shared" si="6"/>
        <v>0.70303030303030301</v>
      </c>
    </row>
    <row r="253" spans="16:37" x14ac:dyDescent="0.25">
      <c r="P253">
        <v>1.67</v>
      </c>
      <c r="Q253">
        <v>225.36089238845142</v>
      </c>
      <c r="V253">
        <v>2.0820400000000001</v>
      </c>
      <c r="W253">
        <v>4976.2</v>
      </c>
      <c r="Y253">
        <v>2.3573900000000001</v>
      </c>
      <c r="Z253">
        <v>8753.1</v>
      </c>
      <c r="AH253">
        <v>1.67</v>
      </c>
      <c r="AI253">
        <v>225.36089238845142</v>
      </c>
      <c r="AJ253" t="s">
        <v>473</v>
      </c>
      <c r="AK253">
        <f t="shared" si="6"/>
        <v>0.59393939393939399</v>
      </c>
    </row>
    <row r="254" spans="16:37" x14ac:dyDescent="0.25">
      <c r="P254">
        <v>2.09</v>
      </c>
      <c r="Q254">
        <v>225.95144356955382</v>
      </c>
      <c r="V254">
        <v>2.1621199999999998</v>
      </c>
      <c r="W254">
        <v>4983.7</v>
      </c>
      <c r="Y254">
        <v>2.2156799999999999</v>
      </c>
      <c r="Z254">
        <v>8757.2000000000007</v>
      </c>
      <c r="AH254">
        <v>2.09</v>
      </c>
      <c r="AI254">
        <v>225.95144356955382</v>
      </c>
      <c r="AJ254" t="s">
        <v>473</v>
      </c>
      <c r="AK254">
        <f t="shared" si="6"/>
        <v>0.33939393939393947</v>
      </c>
    </row>
    <row r="255" spans="16:37" x14ac:dyDescent="0.25">
      <c r="P255">
        <v>1.46</v>
      </c>
      <c r="Q255">
        <v>227.46062992125982</v>
      </c>
      <c r="V255">
        <v>2.1415700000000002</v>
      </c>
      <c r="W255">
        <v>4983.7</v>
      </c>
      <c r="Y255">
        <v>2.22532</v>
      </c>
      <c r="Z255">
        <v>8757.2000000000007</v>
      </c>
      <c r="AH255">
        <v>1.46</v>
      </c>
      <c r="AI255">
        <v>227.46062992125982</v>
      </c>
      <c r="AJ255" t="s">
        <v>473</v>
      </c>
      <c r="AK255">
        <f t="shared" si="6"/>
        <v>0.72121212121212119</v>
      </c>
    </row>
    <row r="256" spans="16:37" x14ac:dyDescent="0.25">
      <c r="P256">
        <v>1.7</v>
      </c>
      <c r="Q256">
        <v>227.59186351706037</v>
      </c>
      <c r="V256">
        <v>2.1176699999999999</v>
      </c>
      <c r="W256">
        <v>4983.8</v>
      </c>
      <c r="Y256">
        <v>2.23874</v>
      </c>
      <c r="Z256">
        <v>8761</v>
      </c>
      <c r="AH256">
        <v>1.7</v>
      </c>
      <c r="AI256">
        <v>227.59186351706037</v>
      </c>
      <c r="AJ256" t="s">
        <v>473</v>
      </c>
      <c r="AK256">
        <f t="shared" si="6"/>
        <v>0.5757575757575758</v>
      </c>
    </row>
    <row r="257" spans="16:37" x14ac:dyDescent="0.25">
      <c r="P257">
        <v>1.41</v>
      </c>
      <c r="Q257">
        <v>227.91994750656167</v>
      </c>
      <c r="V257">
        <v>2.0925199999999999</v>
      </c>
      <c r="W257">
        <v>4999</v>
      </c>
      <c r="Y257">
        <v>2.2735400000000001</v>
      </c>
      <c r="Z257">
        <v>8764.7000000000007</v>
      </c>
      <c r="AH257">
        <v>1.41</v>
      </c>
      <c r="AI257">
        <v>227.91994750656167</v>
      </c>
      <c r="AJ257" t="s">
        <v>473</v>
      </c>
      <c r="AK257">
        <f t="shared" si="6"/>
        <v>0.75151515151515158</v>
      </c>
    </row>
    <row r="258" spans="16:37" x14ac:dyDescent="0.25">
      <c r="P258">
        <v>1.38</v>
      </c>
      <c r="Q258">
        <v>227.98556430446192</v>
      </c>
      <c r="V258">
        <v>2.1101299999999998</v>
      </c>
      <c r="W258">
        <v>4999</v>
      </c>
      <c r="Y258">
        <v>2.3079200000000002</v>
      </c>
      <c r="Z258">
        <v>8776</v>
      </c>
      <c r="AH258">
        <v>1.38</v>
      </c>
      <c r="AI258">
        <v>227.98556430446192</v>
      </c>
      <c r="AJ258" t="s">
        <v>473</v>
      </c>
      <c r="AK258">
        <f t="shared" si="6"/>
        <v>0.76969696969696977</v>
      </c>
    </row>
    <row r="259" spans="16:37" x14ac:dyDescent="0.25">
      <c r="P259">
        <v>1.47</v>
      </c>
      <c r="Q259">
        <v>231.66010498687663</v>
      </c>
      <c r="V259">
        <v>2.2413599999999998</v>
      </c>
      <c r="W259">
        <v>5010.1000000000004</v>
      </c>
      <c r="Y259">
        <v>2.3225899999999999</v>
      </c>
      <c r="Z259">
        <v>8776</v>
      </c>
      <c r="AH259">
        <v>1.47</v>
      </c>
      <c r="AI259">
        <v>231.66010498687663</v>
      </c>
      <c r="AJ259" t="s">
        <v>473</v>
      </c>
      <c r="AK259">
        <f t="shared" si="6"/>
        <v>0.7151515151515152</v>
      </c>
    </row>
    <row r="260" spans="16:37" x14ac:dyDescent="0.25">
      <c r="P260">
        <v>1.5</v>
      </c>
      <c r="Q260">
        <v>232.84120734908134</v>
      </c>
      <c r="V260">
        <v>2.22166</v>
      </c>
      <c r="W260">
        <v>5014</v>
      </c>
      <c r="Y260">
        <v>2.2513100000000001</v>
      </c>
      <c r="Z260">
        <v>8779.9</v>
      </c>
      <c r="AH260">
        <v>1.5</v>
      </c>
      <c r="AI260">
        <v>232.84120734908134</v>
      </c>
      <c r="AJ260" t="s">
        <v>473</v>
      </c>
      <c r="AK260">
        <f t="shared" si="6"/>
        <v>0.69696969696969691</v>
      </c>
    </row>
    <row r="261" spans="16:37" x14ac:dyDescent="0.25">
      <c r="P261">
        <v>1.27</v>
      </c>
      <c r="Q261">
        <v>232.90682414698159</v>
      </c>
      <c r="V261">
        <v>2.2145299999999999</v>
      </c>
      <c r="W261">
        <v>5059.6000000000004</v>
      </c>
      <c r="Y261">
        <v>2.3355899999999998</v>
      </c>
      <c r="Z261">
        <v>8787.4</v>
      </c>
      <c r="AH261">
        <v>1.27</v>
      </c>
      <c r="AI261">
        <v>232.90682414698159</v>
      </c>
      <c r="AJ261" t="s">
        <v>473</v>
      </c>
      <c r="AK261">
        <f t="shared" si="6"/>
        <v>0.83636363636363631</v>
      </c>
    </row>
    <row r="262" spans="16:37" x14ac:dyDescent="0.25">
      <c r="P262">
        <v>1.38</v>
      </c>
      <c r="Q262">
        <v>234.25196850393701</v>
      </c>
      <c r="V262">
        <v>2.1910500000000002</v>
      </c>
      <c r="W262">
        <v>5063.3999999999996</v>
      </c>
      <c r="Y262">
        <v>2.2966000000000002</v>
      </c>
      <c r="Z262">
        <v>8791.2000000000007</v>
      </c>
      <c r="AH262">
        <v>1.38</v>
      </c>
      <c r="AI262">
        <v>234.25196850393701</v>
      </c>
      <c r="AJ262" t="s">
        <v>473</v>
      </c>
      <c r="AK262">
        <f t="shared" ref="AK262:AK325" si="7">(2.65-AH262)/1.65</f>
        <v>0.76969696969696977</v>
      </c>
    </row>
    <row r="263" spans="16:37" x14ac:dyDescent="0.25">
      <c r="P263">
        <v>1.53</v>
      </c>
      <c r="Q263">
        <v>236.71259842519686</v>
      </c>
      <c r="V263">
        <v>2.12941</v>
      </c>
      <c r="W263">
        <v>5063.5</v>
      </c>
      <c r="Y263">
        <v>2.26431</v>
      </c>
      <c r="Z263">
        <v>8795.1</v>
      </c>
      <c r="AH263">
        <v>1.53</v>
      </c>
      <c r="AI263">
        <v>236.71259842519686</v>
      </c>
      <c r="AJ263" t="s">
        <v>473</v>
      </c>
      <c r="AK263">
        <f t="shared" si="7"/>
        <v>0.67878787878787872</v>
      </c>
    </row>
    <row r="264" spans="16:37" x14ac:dyDescent="0.25">
      <c r="P264">
        <v>1.48</v>
      </c>
      <c r="Q264">
        <v>239.96062992125982</v>
      </c>
      <c r="V264">
        <v>2.2522600000000002</v>
      </c>
      <c r="W264">
        <v>5067.1000000000004</v>
      </c>
      <c r="Y264">
        <v>2.34775</v>
      </c>
      <c r="Z264">
        <v>8802.6</v>
      </c>
      <c r="AH264">
        <v>1.48</v>
      </c>
      <c r="AI264">
        <v>239.96062992125982</v>
      </c>
      <c r="AJ264" t="s">
        <v>473</v>
      </c>
      <c r="AK264">
        <f t="shared" si="7"/>
        <v>0.70909090909090911</v>
      </c>
    </row>
    <row r="265" spans="16:37" x14ac:dyDescent="0.25">
      <c r="P265">
        <v>1.34</v>
      </c>
      <c r="Q265">
        <v>241.40419947506561</v>
      </c>
      <c r="V265">
        <v>2.1696599999999999</v>
      </c>
      <c r="W265">
        <v>5067.3</v>
      </c>
      <c r="AH265">
        <v>1.34</v>
      </c>
      <c r="AI265">
        <v>241.40419947506561</v>
      </c>
      <c r="AJ265" t="s">
        <v>473</v>
      </c>
      <c r="AK265">
        <f t="shared" si="7"/>
        <v>0.79393939393939383</v>
      </c>
    </row>
    <row r="266" spans="16:37" x14ac:dyDescent="0.25">
      <c r="P266">
        <v>1.3</v>
      </c>
      <c r="Q266">
        <v>241.46981627296586</v>
      </c>
      <c r="V266">
        <v>2.1486999999999998</v>
      </c>
      <c r="W266">
        <v>5071.1000000000004</v>
      </c>
      <c r="AH266">
        <v>1.3</v>
      </c>
      <c r="AI266">
        <v>241.46981627296586</v>
      </c>
      <c r="AJ266" t="s">
        <v>473</v>
      </c>
      <c r="AK266">
        <f t="shared" si="7"/>
        <v>0.81818181818181812</v>
      </c>
    </row>
    <row r="267" spans="16:37" x14ac:dyDescent="0.25">
      <c r="P267">
        <v>1.44</v>
      </c>
      <c r="Q267">
        <v>241.99475065616798</v>
      </c>
      <c r="V267">
        <v>2.25352</v>
      </c>
      <c r="W267">
        <v>5086.1000000000004</v>
      </c>
      <c r="AH267">
        <v>1.44</v>
      </c>
      <c r="AI267">
        <v>241.99475065616798</v>
      </c>
      <c r="AJ267" t="s">
        <v>473</v>
      </c>
      <c r="AK267">
        <f t="shared" si="7"/>
        <v>0.73333333333333339</v>
      </c>
    </row>
    <row r="268" spans="16:37" x14ac:dyDescent="0.25">
      <c r="P268">
        <v>1.66</v>
      </c>
      <c r="Q268">
        <v>242.29002624671912</v>
      </c>
      <c r="V268">
        <v>2.2577099999999999</v>
      </c>
      <c r="W268">
        <v>5089.8999999999996</v>
      </c>
      <c r="AH268">
        <v>1.66</v>
      </c>
      <c r="AI268">
        <v>242.29002624671912</v>
      </c>
      <c r="AJ268" t="s">
        <v>473</v>
      </c>
      <c r="AK268">
        <f t="shared" si="7"/>
        <v>0.6</v>
      </c>
    </row>
    <row r="269" spans="16:37" x14ac:dyDescent="0.25">
      <c r="P269">
        <v>1.67</v>
      </c>
      <c r="Q269">
        <v>243.86482939632543</v>
      </c>
      <c r="V269">
        <v>2.2057199999999999</v>
      </c>
      <c r="W269">
        <v>5097.6000000000004</v>
      </c>
      <c r="AH269">
        <v>1.67</v>
      </c>
      <c r="AI269">
        <v>243.86482939632543</v>
      </c>
      <c r="AJ269" t="s">
        <v>473</v>
      </c>
      <c r="AK269">
        <f t="shared" si="7"/>
        <v>0.59393939393939399</v>
      </c>
    </row>
    <row r="270" spans="16:37" x14ac:dyDescent="0.25">
      <c r="P270">
        <v>1.55</v>
      </c>
      <c r="Q270">
        <v>244.58661417322833</v>
      </c>
      <c r="V270">
        <v>2.2321399999999998</v>
      </c>
      <c r="W270">
        <v>5131.8</v>
      </c>
      <c r="AH270">
        <v>1.55</v>
      </c>
      <c r="AI270">
        <v>244.58661417322833</v>
      </c>
      <c r="AJ270" t="s">
        <v>473</v>
      </c>
      <c r="AK270">
        <f t="shared" si="7"/>
        <v>0.66666666666666663</v>
      </c>
    </row>
    <row r="271" spans="16:37" x14ac:dyDescent="0.25">
      <c r="P271">
        <v>1.37</v>
      </c>
      <c r="Q271">
        <v>245.63648293963254</v>
      </c>
      <c r="V271">
        <v>2.1839200000000001</v>
      </c>
      <c r="W271">
        <v>5131.8999999999996</v>
      </c>
      <c r="AH271">
        <v>1.37</v>
      </c>
      <c r="AI271">
        <v>245.63648293963254</v>
      </c>
      <c r="AJ271" t="s">
        <v>473</v>
      </c>
      <c r="AK271">
        <f t="shared" si="7"/>
        <v>0.77575757575757565</v>
      </c>
    </row>
    <row r="272" spans="16:37" x14ac:dyDescent="0.25">
      <c r="P272">
        <v>1.49</v>
      </c>
      <c r="Q272">
        <v>246.09580052493439</v>
      </c>
      <c r="V272">
        <v>2.26694</v>
      </c>
      <c r="W272">
        <v>5146.8999999999996</v>
      </c>
      <c r="AH272">
        <v>1.49</v>
      </c>
      <c r="AI272">
        <v>246.09580052493439</v>
      </c>
      <c r="AJ272" t="s">
        <v>473</v>
      </c>
      <c r="AK272">
        <f t="shared" si="7"/>
        <v>0.70303030303030301</v>
      </c>
    </row>
    <row r="273" spans="16:37" x14ac:dyDescent="0.25">
      <c r="P273">
        <v>1.34</v>
      </c>
      <c r="Q273">
        <v>246.12860892388454</v>
      </c>
      <c r="V273">
        <v>2.28287</v>
      </c>
      <c r="W273">
        <v>5162.1000000000004</v>
      </c>
      <c r="AH273">
        <v>1.34</v>
      </c>
      <c r="AI273">
        <v>246.12860892388454</v>
      </c>
      <c r="AJ273" t="s">
        <v>473</v>
      </c>
      <c r="AK273">
        <f t="shared" si="7"/>
        <v>0.79393939393939383</v>
      </c>
    </row>
    <row r="274" spans="16:37" x14ac:dyDescent="0.25">
      <c r="P274">
        <v>1.29</v>
      </c>
      <c r="Q274">
        <v>246.78477690288713</v>
      </c>
      <c r="V274">
        <v>2.2396799999999999</v>
      </c>
      <c r="W274">
        <v>5169.7</v>
      </c>
      <c r="AH274">
        <v>1.29</v>
      </c>
      <c r="AI274">
        <v>246.78477690288713</v>
      </c>
      <c r="AJ274" t="s">
        <v>473</v>
      </c>
      <c r="AK274">
        <f t="shared" si="7"/>
        <v>0.82424242424242422</v>
      </c>
    </row>
    <row r="275" spans="16:37" x14ac:dyDescent="0.25">
      <c r="P275">
        <v>1.32</v>
      </c>
      <c r="Q275">
        <v>247.11286089238845</v>
      </c>
      <c r="V275">
        <v>2.2036199999999999</v>
      </c>
      <c r="W275">
        <v>5169.8</v>
      </c>
      <c r="AH275">
        <v>1.32</v>
      </c>
      <c r="AI275">
        <v>247.11286089238845</v>
      </c>
      <c r="AJ275" t="s">
        <v>473</v>
      </c>
      <c r="AK275">
        <f t="shared" si="7"/>
        <v>0.80606060606060603</v>
      </c>
    </row>
    <row r="276" spans="16:37" x14ac:dyDescent="0.25">
      <c r="P276">
        <v>1.37</v>
      </c>
      <c r="Q276">
        <v>247.53937007874015</v>
      </c>
      <c r="V276">
        <v>2.2233299999999998</v>
      </c>
      <c r="W276">
        <v>5173.6000000000004</v>
      </c>
      <c r="AH276">
        <v>1.37</v>
      </c>
      <c r="AI276">
        <v>247.53937007874015</v>
      </c>
      <c r="AJ276" t="s">
        <v>473</v>
      </c>
      <c r="AK276">
        <f t="shared" si="7"/>
        <v>0.77575757575757565</v>
      </c>
    </row>
    <row r="277" spans="16:37" x14ac:dyDescent="0.25">
      <c r="P277">
        <v>1.7</v>
      </c>
      <c r="Q277">
        <v>248.62204724409449</v>
      </c>
      <c r="V277">
        <v>2.2585500000000001</v>
      </c>
      <c r="W277">
        <v>5188.7</v>
      </c>
      <c r="AH277">
        <v>1.7</v>
      </c>
      <c r="AI277">
        <v>248.62204724409449</v>
      </c>
      <c r="AJ277" t="s">
        <v>473</v>
      </c>
      <c r="AK277">
        <f t="shared" si="7"/>
        <v>0.5757575757575758</v>
      </c>
    </row>
    <row r="278" spans="16:37" x14ac:dyDescent="0.25">
      <c r="P278">
        <v>1.61</v>
      </c>
      <c r="Q278">
        <v>250.32808398950129</v>
      </c>
      <c r="V278">
        <v>2.1793</v>
      </c>
      <c r="W278">
        <v>5211.7</v>
      </c>
      <c r="AH278">
        <v>1.61</v>
      </c>
      <c r="AI278">
        <v>250.32808398950129</v>
      </c>
      <c r="AJ278" t="s">
        <v>473</v>
      </c>
      <c r="AK278">
        <f t="shared" si="7"/>
        <v>0.63030303030303025</v>
      </c>
    </row>
    <row r="279" spans="16:37" x14ac:dyDescent="0.25">
      <c r="P279">
        <v>1.31</v>
      </c>
      <c r="Q279">
        <v>251.70603674540681</v>
      </c>
      <c r="V279">
        <v>2.29251</v>
      </c>
      <c r="W279">
        <v>5215.2</v>
      </c>
      <c r="AH279">
        <v>1.31</v>
      </c>
      <c r="AI279">
        <v>251.70603674540681</v>
      </c>
      <c r="AJ279" t="s">
        <v>473</v>
      </c>
      <c r="AK279">
        <f t="shared" si="7"/>
        <v>0.81212121212121213</v>
      </c>
    </row>
    <row r="280" spans="16:37" x14ac:dyDescent="0.25">
      <c r="P280">
        <v>1.45</v>
      </c>
      <c r="Q280">
        <v>252.1981627296588</v>
      </c>
      <c r="V280">
        <v>2.18391</v>
      </c>
      <c r="W280">
        <v>5238.3</v>
      </c>
      <c r="AH280">
        <v>1.45</v>
      </c>
      <c r="AI280">
        <v>252.1981627296588</v>
      </c>
      <c r="AJ280" t="s">
        <v>473</v>
      </c>
      <c r="AK280">
        <f t="shared" si="7"/>
        <v>0.72727272727272729</v>
      </c>
    </row>
    <row r="281" spans="16:37" x14ac:dyDescent="0.25">
      <c r="P281">
        <v>1.57</v>
      </c>
      <c r="Q281">
        <v>252.6246719160105</v>
      </c>
      <c r="V281">
        <v>2.2120099999999998</v>
      </c>
      <c r="W281">
        <v>5261</v>
      </c>
      <c r="AH281">
        <v>1.57</v>
      </c>
      <c r="AI281">
        <v>252.6246719160105</v>
      </c>
      <c r="AJ281" t="s">
        <v>473</v>
      </c>
      <c r="AK281">
        <f t="shared" si="7"/>
        <v>0.65454545454545454</v>
      </c>
    </row>
    <row r="282" spans="16:37" x14ac:dyDescent="0.25">
      <c r="P282">
        <v>1.53</v>
      </c>
      <c r="Q282">
        <v>254.82283464566927</v>
      </c>
      <c r="V282">
        <v>2.19523</v>
      </c>
      <c r="W282">
        <v>5268.6</v>
      </c>
      <c r="AH282">
        <v>1.53</v>
      </c>
      <c r="AI282">
        <v>254.82283464566927</v>
      </c>
      <c r="AJ282" t="s">
        <v>473</v>
      </c>
      <c r="AK282">
        <f t="shared" si="7"/>
        <v>0.67878787878787872</v>
      </c>
    </row>
    <row r="283" spans="16:37" x14ac:dyDescent="0.25">
      <c r="P283">
        <v>1.67</v>
      </c>
      <c r="Q283">
        <v>254.88845144356952</v>
      </c>
      <c r="V283">
        <v>2.2488999999999999</v>
      </c>
      <c r="W283">
        <v>5272.3</v>
      </c>
      <c r="AH283">
        <v>1.67</v>
      </c>
      <c r="AI283">
        <v>254.88845144356952</v>
      </c>
      <c r="AJ283" t="s">
        <v>473</v>
      </c>
      <c r="AK283">
        <f t="shared" si="7"/>
        <v>0.59393939393939399</v>
      </c>
    </row>
    <row r="284" spans="16:37" x14ac:dyDescent="0.25">
      <c r="P284">
        <v>1.58</v>
      </c>
      <c r="Q284">
        <v>258.62860892388449</v>
      </c>
      <c r="V284">
        <v>2.2686099999999998</v>
      </c>
      <c r="W284">
        <v>5272.3</v>
      </c>
      <c r="AH284">
        <v>1.58</v>
      </c>
      <c r="AI284">
        <v>258.62860892388449</v>
      </c>
      <c r="AJ284" t="s">
        <v>473</v>
      </c>
      <c r="AK284">
        <f t="shared" si="7"/>
        <v>0.64848484848484844</v>
      </c>
    </row>
    <row r="285" spans="16:37" x14ac:dyDescent="0.25">
      <c r="P285">
        <v>1.51</v>
      </c>
      <c r="Q285">
        <v>260.36745406824144</v>
      </c>
      <c r="V285">
        <v>2.2296200000000002</v>
      </c>
      <c r="W285">
        <v>5272.4</v>
      </c>
      <c r="AH285">
        <v>1.51</v>
      </c>
      <c r="AI285">
        <v>260.36745406824144</v>
      </c>
      <c r="AJ285" t="s">
        <v>473</v>
      </c>
      <c r="AK285">
        <f t="shared" si="7"/>
        <v>0.69090909090909092</v>
      </c>
    </row>
    <row r="286" spans="16:37" x14ac:dyDescent="0.25">
      <c r="P286">
        <v>1.4</v>
      </c>
      <c r="Q286">
        <v>261.64698162729655</v>
      </c>
      <c r="V286">
        <v>2.2820299999999998</v>
      </c>
      <c r="W286">
        <v>5291.3</v>
      </c>
      <c r="AH286">
        <v>1.4</v>
      </c>
      <c r="AI286">
        <v>261.64698162729655</v>
      </c>
      <c r="AJ286" t="s">
        <v>473</v>
      </c>
      <c r="AK286">
        <f t="shared" si="7"/>
        <v>0.75757575757575757</v>
      </c>
    </row>
    <row r="287" spans="16:37" x14ac:dyDescent="0.25">
      <c r="P287">
        <v>1.53</v>
      </c>
      <c r="Q287">
        <v>262.82808398950129</v>
      </c>
      <c r="V287">
        <v>2.2950200000000001</v>
      </c>
      <c r="W287">
        <v>5321.7</v>
      </c>
      <c r="AH287">
        <v>1.53</v>
      </c>
      <c r="AI287">
        <v>262.82808398950129</v>
      </c>
      <c r="AJ287" t="s">
        <v>473</v>
      </c>
      <c r="AK287">
        <f t="shared" si="7"/>
        <v>0.67878787878787872</v>
      </c>
    </row>
    <row r="288" spans="16:37" x14ac:dyDescent="0.25">
      <c r="P288">
        <v>1.62</v>
      </c>
      <c r="Q288">
        <v>263.05774278215222</v>
      </c>
      <c r="V288">
        <v>2.2941799999999999</v>
      </c>
      <c r="W288">
        <v>5359.7</v>
      </c>
      <c r="AH288">
        <v>1.62</v>
      </c>
      <c r="AI288">
        <v>263.05774278215222</v>
      </c>
      <c r="AJ288" t="s">
        <v>473</v>
      </c>
      <c r="AK288">
        <f t="shared" si="7"/>
        <v>0.62424242424242415</v>
      </c>
    </row>
    <row r="289" spans="16:37" x14ac:dyDescent="0.25">
      <c r="P289">
        <v>1.64</v>
      </c>
      <c r="Q289">
        <v>264.4356955380577</v>
      </c>
      <c r="V289">
        <v>2.27406</v>
      </c>
      <c r="W289">
        <v>5363.5</v>
      </c>
      <c r="AH289">
        <v>1.64</v>
      </c>
      <c r="AI289">
        <v>264.4356955380577</v>
      </c>
      <c r="AJ289" t="s">
        <v>473</v>
      </c>
      <c r="AK289">
        <f t="shared" si="7"/>
        <v>0.61212121212121218</v>
      </c>
    </row>
    <row r="290" spans="16:37" x14ac:dyDescent="0.25">
      <c r="P290">
        <v>1.64</v>
      </c>
      <c r="Q290">
        <v>269.78346456692913</v>
      </c>
      <c r="V290">
        <v>2.2518400000000001</v>
      </c>
      <c r="W290">
        <v>5367.3</v>
      </c>
      <c r="AH290">
        <v>1.64</v>
      </c>
      <c r="AI290">
        <v>269.78346456692913</v>
      </c>
      <c r="AJ290" t="s">
        <v>473</v>
      </c>
      <c r="AK290">
        <f t="shared" si="7"/>
        <v>0.61212121212121218</v>
      </c>
    </row>
    <row r="291" spans="16:37" x14ac:dyDescent="0.25">
      <c r="P291">
        <v>1.47</v>
      </c>
      <c r="Q291">
        <v>271.62073490813651</v>
      </c>
      <c r="V291">
        <v>2.2618999999999998</v>
      </c>
      <c r="W291">
        <v>5371.1</v>
      </c>
      <c r="AH291">
        <v>1.47</v>
      </c>
      <c r="AI291">
        <v>271.62073490813651</v>
      </c>
      <c r="AJ291" t="s">
        <v>473</v>
      </c>
      <c r="AK291">
        <f t="shared" si="7"/>
        <v>0.7151515151515152</v>
      </c>
    </row>
    <row r="292" spans="16:37" x14ac:dyDescent="0.25">
      <c r="P292">
        <v>1.31</v>
      </c>
      <c r="Q292">
        <v>272.53937007874015</v>
      </c>
      <c r="V292">
        <v>2.2824399999999998</v>
      </c>
      <c r="W292">
        <v>5371.1</v>
      </c>
      <c r="AH292">
        <v>1.31</v>
      </c>
      <c r="AI292">
        <v>272.53937007874015</v>
      </c>
      <c r="AJ292" t="s">
        <v>473</v>
      </c>
      <c r="AK292">
        <f t="shared" si="7"/>
        <v>0.81212121212121213</v>
      </c>
    </row>
    <row r="293" spans="16:37" x14ac:dyDescent="0.25">
      <c r="P293">
        <v>1.43</v>
      </c>
      <c r="Q293">
        <v>272.86745406824144</v>
      </c>
      <c r="V293">
        <v>2.2409300000000001</v>
      </c>
      <c r="W293">
        <v>5409.2</v>
      </c>
      <c r="AH293">
        <v>1.43</v>
      </c>
      <c r="AI293">
        <v>272.86745406824144</v>
      </c>
      <c r="AJ293" t="s">
        <v>473</v>
      </c>
      <c r="AK293">
        <f t="shared" si="7"/>
        <v>0.73939393939393938</v>
      </c>
    </row>
    <row r="294" spans="16:37" x14ac:dyDescent="0.25">
      <c r="P294">
        <v>1.41</v>
      </c>
      <c r="Q294">
        <v>272.99868766404194</v>
      </c>
      <c r="V294">
        <v>2.2967</v>
      </c>
      <c r="W294">
        <v>5443.3</v>
      </c>
      <c r="AH294">
        <v>1.41</v>
      </c>
      <c r="AI294">
        <v>272.99868766404194</v>
      </c>
      <c r="AJ294" t="s">
        <v>473</v>
      </c>
      <c r="AK294">
        <f t="shared" si="7"/>
        <v>0.75151515151515158</v>
      </c>
    </row>
    <row r="295" spans="16:37" x14ac:dyDescent="0.25">
      <c r="P295">
        <v>1.34</v>
      </c>
      <c r="Q295">
        <v>273.45800524934378</v>
      </c>
      <c r="V295">
        <v>2.26986</v>
      </c>
      <c r="W295">
        <v>5481.3</v>
      </c>
      <c r="AH295">
        <v>1.34</v>
      </c>
      <c r="AI295">
        <v>273.45800524934378</v>
      </c>
      <c r="AJ295" t="s">
        <v>473</v>
      </c>
      <c r="AK295">
        <f t="shared" si="7"/>
        <v>0.79393939393939383</v>
      </c>
    </row>
    <row r="296" spans="16:37" x14ac:dyDescent="0.25">
      <c r="P296">
        <v>1.58</v>
      </c>
      <c r="Q296">
        <v>274.47506561679785</v>
      </c>
      <c r="V296">
        <v>2.2329599999999998</v>
      </c>
      <c r="W296">
        <v>5492.8</v>
      </c>
      <c r="AH296">
        <v>1.58</v>
      </c>
      <c r="AI296">
        <v>274.47506561679785</v>
      </c>
      <c r="AJ296" t="s">
        <v>473</v>
      </c>
      <c r="AK296">
        <f t="shared" si="7"/>
        <v>0.64848484848484844</v>
      </c>
    </row>
    <row r="297" spans="16:37" x14ac:dyDescent="0.25">
      <c r="P297">
        <v>1.62</v>
      </c>
      <c r="Q297">
        <v>274.50787401574803</v>
      </c>
      <c r="V297">
        <v>2.27867</v>
      </c>
      <c r="W297">
        <v>5500.3</v>
      </c>
      <c r="AH297">
        <v>1.62</v>
      </c>
      <c r="AI297">
        <v>274.50787401574803</v>
      </c>
      <c r="AJ297" t="s">
        <v>473</v>
      </c>
      <c r="AK297">
        <f t="shared" si="7"/>
        <v>0.62424242424242415</v>
      </c>
    </row>
    <row r="298" spans="16:37" x14ac:dyDescent="0.25">
      <c r="P298">
        <v>1.35</v>
      </c>
      <c r="Q298">
        <v>275.68897637795277</v>
      </c>
      <c r="V298">
        <v>2.2560199999999999</v>
      </c>
      <c r="W298">
        <v>5507.9</v>
      </c>
      <c r="AH298">
        <v>1.35</v>
      </c>
      <c r="AI298">
        <v>275.68897637795277</v>
      </c>
      <c r="AJ298" t="s">
        <v>473</v>
      </c>
      <c r="AK298">
        <f t="shared" si="7"/>
        <v>0.78787878787878785</v>
      </c>
    </row>
    <row r="299" spans="16:37" x14ac:dyDescent="0.25">
      <c r="P299">
        <v>1.6</v>
      </c>
      <c r="Q299">
        <v>276.7388451443569</v>
      </c>
      <c r="V299">
        <v>2.2996300000000001</v>
      </c>
      <c r="W299">
        <v>5530.7</v>
      </c>
      <c r="AH299">
        <v>1.6</v>
      </c>
      <c r="AI299">
        <v>276.7388451443569</v>
      </c>
      <c r="AJ299" t="s">
        <v>473</v>
      </c>
      <c r="AK299">
        <f t="shared" si="7"/>
        <v>0.63636363636363624</v>
      </c>
    </row>
    <row r="300" spans="16:37" x14ac:dyDescent="0.25">
      <c r="P300">
        <v>1.38</v>
      </c>
      <c r="Q300">
        <v>277.3293963254593</v>
      </c>
      <c r="V300">
        <v>2.2966899999999999</v>
      </c>
      <c r="W300">
        <v>5576.3</v>
      </c>
      <c r="AH300">
        <v>1.38</v>
      </c>
      <c r="AI300">
        <v>277.3293963254593</v>
      </c>
      <c r="AJ300" t="s">
        <v>473</v>
      </c>
      <c r="AK300">
        <f t="shared" si="7"/>
        <v>0.76969696969696977</v>
      </c>
    </row>
    <row r="301" spans="16:37" x14ac:dyDescent="0.25">
      <c r="P301">
        <v>1.63</v>
      </c>
      <c r="Q301">
        <v>278.90419947506564</v>
      </c>
      <c r="V301">
        <v>2.1327500000000001</v>
      </c>
      <c r="W301">
        <v>5580.4</v>
      </c>
      <c r="AH301">
        <v>1.63</v>
      </c>
      <c r="AI301">
        <v>278.90419947506564</v>
      </c>
      <c r="AJ301" t="s">
        <v>473</v>
      </c>
      <c r="AK301">
        <f t="shared" si="7"/>
        <v>0.61818181818181828</v>
      </c>
    </row>
    <row r="302" spans="16:37" x14ac:dyDescent="0.25">
      <c r="P302">
        <v>1.61</v>
      </c>
      <c r="Q302">
        <v>279.06824146981626</v>
      </c>
      <c r="V302">
        <v>2.2434400000000001</v>
      </c>
      <c r="W302">
        <v>5584</v>
      </c>
      <c r="AH302">
        <v>1.61</v>
      </c>
      <c r="AI302">
        <v>279.06824146981626</v>
      </c>
      <c r="AJ302" t="s">
        <v>473</v>
      </c>
      <c r="AK302">
        <f t="shared" si="7"/>
        <v>0.63030303030303025</v>
      </c>
    </row>
    <row r="303" spans="16:37" x14ac:dyDescent="0.25">
      <c r="P303">
        <v>1.72</v>
      </c>
      <c r="Q303">
        <v>280.61023622047242</v>
      </c>
      <c r="V303">
        <v>2.1985800000000002</v>
      </c>
      <c r="W303">
        <v>5591.6</v>
      </c>
      <c r="AH303">
        <v>1.72</v>
      </c>
      <c r="AI303">
        <v>280.61023622047242</v>
      </c>
      <c r="AJ303" t="s">
        <v>473</v>
      </c>
      <c r="AK303">
        <f t="shared" si="7"/>
        <v>0.5636363636363636</v>
      </c>
    </row>
    <row r="304" spans="16:37" x14ac:dyDescent="0.25">
      <c r="P304">
        <v>1.59</v>
      </c>
      <c r="Q304">
        <v>283.43175853018374</v>
      </c>
      <c r="V304">
        <v>2.16126</v>
      </c>
      <c r="W304">
        <v>5591.7</v>
      </c>
      <c r="AH304">
        <v>1.59</v>
      </c>
      <c r="AI304">
        <v>283.43175853018374</v>
      </c>
      <c r="AJ304" t="s">
        <v>473</v>
      </c>
      <c r="AK304">
        <f t="shared" si="7"/>
        <v>0.64242424242424234</v>
      </c>
    </row>
    <row r="305" spans="16:37" x14ac:dyDescent="0.25">
      <c r="P305">
        <v>1.62</v>
      </c>
      <c r="Q305">
        <v>283.46456692913387</v>
      </c>
      <c r="V305">
        <v>2.21367</v>
      </c>
      <c r="W305">
        <v>5595.4</v>
      </c>
      <c r="AH305">
        <v>1.62</v>
      </c>
      <c r="AI305">
        <v>283.46456692913387</v>
      </c>
      <c r="AJ305" t="s">
        <v>473</v>
      </c>
      <c r="AK305">
        <f t="shared" si="7"/>
        <v>0.62424242424242415</v>
      </c>
    </row>
    <row r="306" spans="16:37" x14ac:dyDescent="0.25">
      <c r="P306">
        <v>1.33</v>
      </c>
      <c r="Q306">
        <v>284.12073490813646</v>
      </c>
      <c r="V306">
        <v>2.2262499999999998</v>
      </c>
      <c r="W306">
        <v>5595.4</v>
      </c>
      <c r="AH306">
        <v>1.33</v>
      </c>
      <c r="AI306">
        <v>284.12073490813646</v>
      </c>
      <c r="AJ306" t="s">
        <v>473</v>
      </c>
      <c r="AK306">
        <f t="shared" si="7"/>
        <v>0.79999999999999993</v>
      </c>
    </row>
    <row r="307" spans="16:37" x14ac:dyDescent="0.25">
      <c r="P307">
        <v>1.51</v>
      </c>
      <c r="Q307">
        <v>287.1062992125984</v>
      </c>
      <c r="V307">
        <v>2.11137</v>
      </c>
      <c r="W307">
        <v>5595.6</v>
      </c>
      <c r="AH307">
        <v>1.51</v>
      </c>
      <c r="AI307">
        <v>287.1062992125984</v>
      </c>
      <c r="AJ307" t="s">
        <v>473</v>
      </c>
      <c r="AK307">
        <f t="shared" si="7"/>
        <v>0.69090909090909092</v>
      </c>
    </row>
    <row r="308" spans="16:37" x14ac:dyDescent="0.25">
      <c r="P308">
        <v>1.57</v>
      </c>
      <c r="Q308">
        <v>287.95931758530179</v>
      </c>
      <c r="V308">
        <v>2.0853700000000002</v>
      </c>
      <c r="W308">
        <v>5595.7</v>
      </c>
      <c r="AH308">
        <v>1.57</v>
      </c>
      <c r="AI308">
        <v>287.95931758530179</v>
      </c>
      <c r="AJ308" t="s">
        <v>473</v>
      </c>
      <c r="AK308">
        <f t="shared" si="7"/>
        <v>0.65454545454545454</v>
      </c>
    </row>
    <row r="309" spans="16:37" x14ac:dyDescent="0.25">
      <c r="P309">
        <v>1.5</v>
      </c>
      <c r="Q309">
        <v>293.20866141732284</v>
      </c>
      <c r="V309">
        <v>2.1847400000000001</v>
      </c>
      <c r="W309">
        <v>5599.3</v>
      </c>
      <c r="AH309">
        <v>1.5</v>
      </c>
      <c r="AI309">
        <v>293.20866141732284</v>
      </c>
      <c r="AJ309" t="s">
        <v>473</v>
      </c>
      <c r="AK309">
        <f t="shared" si="7"/>
        <v>0.69696969696969691</v>
      </c>
    </row>
    <row r="310" spans="16:37" x14ac:dyDescent="0.25">
      <c r="P310">
        <v>1.5</v>
      </c>
      <c r="Q310">
        <v>293.33989501312334</v>
      </c>
      <c r="V310">
        <v>2.28579</v>
      </c>
      <c r="W310">
        <v>5602.9</v>
      </c>
      <c r="AH310">
        <v>1.5</v>
      </c>
      <c r="AI310">
        <v>293.33989501312334</v>
      </c>
      <c r="AJ310" t="s">
        <v>473</v>
      </c>
      <c r="AK310">
        <f t="shared" si="7"/>
        <v>0.69696969696969691</v>
      </c>
    </row>
    <row r="311" spans="16:37" x14ac:dyDescent="0.25">
      <c r="P311">
        <v>1.46</v>
      </c>
      <c r="Q311">
        <v>293.60236220472439</v>
      </c>
      <c r="V311">
        <v>2.1008800000000001</v>
      </c>
      <c r="W311">
        <v>5603.2</v>
      </c>
      <c r="AH311">
        <v>1.46</v>
      </c>
      <c r="AI311">
        <v>293.60236220472439</v>
      </c>
      <c r="AJ311" t="s">
        <v>473</v>
      </c>
      <c r="AK311">
        <f t="shared" si="7"/>
        <v>0.72121212121212119</v>
      </c>
    </row>
    <row r="312" spans="16:37" x14ac:dyDescent="0.25">
      <c r="P312">
        <v>1.72</v>
      </c>
      <c r="Q312">
        <v>294.9475065616798</v>
      </c>
      <c r="V312">
        <v>2.2639900000000002</v>
      </c>
      <c r="W312">
        <v>5606.7</v>
      </c>
      <c r="AH312">
        <v>1.72</v>
      </c>
      <c r="AI312">
        <v>294.9475065616798</v>
      </c>
      <c r="AJ312" t="s">
        <v>473</v>
      </c>
      <c r="AK312">
        <f t="shared" si="7"/>
        <v>0.5636363636363636</v>
      </c>
    </row>
    <row r="313" spans="16:37" x14ac:dyDescent="0.25">
      <c r="P313">
        <v>1.51</v>
      </c>
      <c r="Q313">
        <v>297.57217847769027</v>
      </c>
      <c r="V313">
        <v>2.1721599999999999</v>
      </c>
      <c r="W313">
        <v>5606.9</v>
      </c>
      <c r="AH313">
        <v>1.51</v>
      </c>
      <c r="AI313">
        <v>297.57217847769027</v>
      </c>
      <c r="AJ313" t="s">
        <v>473</v>
      </c>
      <c r="AK313">
        <f t="shared" si="7"/>
        <v>0.69090909090909092</v>
      </c>
    </row>
    <row r="314" spans="16:37" x14ac:dyDescent="0.25">
      <c r="P314">
        <v>1.47</v>
      </c>
      <c r="Q314">
        <v>301.73884514435696</v>
      </c>
      <c r="V314">
        <v>2.2715399999999999</v>
      </c>
      <c r="W314">
        <v>5610.5</v>
      </c>
      <c r="AH314">
        <v>1.47</v>
      </c>
      <c r="AI314">
        <v>301.73884514435696</v>
      </c>
      <c r="AJ314" t="s">
        <v>473</v>
      </c>
      <c r="AK314">
        <f t="shared" si="7"/>
        <v>0.7151515151515152</v>
      </c>
    </row>
    <row r="315" spans="16:37" x14ac:dyDescent="0.25">
      <c r="P315">
        <v>1.49</v>
      </c>
      <c r="Q315">
        <v>302.03412073490813</v>
      </c>
      <c r="V315">
        <v>2.1402999999999999</v>
      </c>
      <c r="W315">
        <v>5610.8</v>
      </c>
      <c r="AH315">
        <v>1.49</v>
      </c>
      <c r="AI315">
        <v>302.03412073490813</v>
      </c>
      <c r="AJ315" t="s">
        <v>473</v>
      </c>
      <c r="AK315">
        <f t="shared" si="7"/>
        <v>0.70303030303030301</v>
      </c>
    </row>
    <row r="316" spans="16:37" x14ac:dyDescent="0.25">
      <c r="P316">
        <v>1.45</v>
      </c>
      <c r="Q316">
        <v>303.08398950131232</v>
      </c>
      <c r="V316">
        <v>2.1231100000000001</v>
      </c>
      <c r="W316">
        <v>5626</v>
      </c>
      <c r="AH316">
        <v>1.45</v>
      </c>
      <c r="AI316">
        <v>303.08398950131232</v>
      </c>
      <c r="AJ316" t="s">
        <v>473</v>
      </c>
      <c r="AK316">
        <f t="shared" si="7"/>
        <v>0.72727272727272729</v>
      </c>
    </row>
    <row r="317" spans="16:37" x14ac:dyDescent="0.25">
      <c r="P317">
        <v>1.4</v>
      </c>
      <c r="Q317">
        <v>308.1692913385827</v>
      </c>
      <c r="V317">
        <v>2.3012999999999999</v>
      </c>
      <c r="W317">
        <v>5633.3</v>
      </c>
      <c r="AH317">
        <v>1.4</v>
      </c>
      <c r="AI317">
        <v>308.1692913385827</v>
      </c>
      <c r="AJ317" t="s">
        <v>473</v>
      </c>
      <c r="AK317">
        <f t="shared" si="7"/>
        <v>0.75757575757575757</v>
      </c>
    </row>
    <row r="318" spans="16:37" x14ac:dyDescent="0.25">
      <c r="P318">
        <v>1.64</v>
      </c>
      <c r="Q318">
        <v>308.26771653543307</v>
      </c>
      <c r="V318">
        <v>2.1164000000000001</v>
      </c>
      <c r="W318">
        <v>5637.4</v>
      </c>
      <c r="AH318">
        <v>1.64</v>
      </c>
      <c r="AI318">
        <v>308.26771653543307</v>
      </c>
      <c r="AJ318" t="s">
        <v>473</v>
      </c>
      <c r="AK318">
        <f t="shared" si="7"/>
        <v>0.61212121212121218</v>
      </c>
    </row>
    <row r="319" spans="16:37" x14ac:dyDescent="0.25">
      <c r="P319">
        <v>1.77</v>
      </c>
      <c r="Q319">
        <v>308.98950131233596</v>
      </c>
      <c r="V319">
        <v>2.1537099999999998</v>
      </c>
      <c r="W319">
        <v>5641.1</v>
      </c>
      <c r="AH319">
        <v>1.77</v>
      </c>
      <c r="AI319">
        <v>308.98950131233596</v>
      </c>
      <c r="AJ319" t="s">
        <v>473</v>
      </c>
      <c r="AK319">
        <f t="shared" si="7"/>
        <v>0.53333333333333333</v>
      </c>
    </row>
    <row r="320" spans="16:37" x14ac:dyDescent="0.25">
      <c r="P320">
        <v>1.65</v>
      </c>
      <c r="Q320">
        <v>309.61286089238843</v>
      </c>
      <c r="V320">
        <v>2.2031900000000002</v>
      </c>
      <c r="W320">
        <v>5675.2</v>
      </c>
      <c r="AH320">
        <v>1.65</v>
      </c>
      <c r="AI320">
        <v>309.61286089238843</v>
      </c>
      <c r="AJ320" t="s">
        <v>473</v>
      </c>
      <c r="AK320">
        <f t="shared" si="7"/>
        <v>0.60606060606060608</v>
      </c>
    </row>
    <row r="321" spans="16:37" x14ac:dyDescent="0.25">
      <c r="P321">
        <v>1.38</v>
      </c>
      <c r="Q321">
        <v>314.79658792650918</v>
      </c>
      <c r="V321">
        <v>2.14784</v>
      </c>
      <c r="W321">
        <v>5683</v>
      </c>
      <c r="AH321">
        <v>1.38</v>
      </c>
      <c r="AI321">
        <v>314.79658792650918</v>
      </c>
      <c r="AJ321" t="s">
        <v>473</v>
      </c>
      <c r="AK321">
        <f t="shared" si="7"/>
        <v>0.76969696969696977</v>
      </c>
    </row>
    <row r="322" spans="16:37" x14ac:dyDescent="0.25">
      <c r="P322">
        <v>1.61</v>
      </c>
      <c r="Q322">
        <v>319.1601049868766</v>
      </c>
      <c r="V322">
        <v>2.26105</v>
      </c>
      <c r="W322">
        <v>5686.5</v>
      </c>
      <c r="AH322">
        <v>1.61</v>
      </c>
      <c r="AI322">
        <v>319.1601049868766</v>
      </c>
      <c r="AJ322" t="s">
        <v>473</v>
      </c>
      <c r="AK322">
        <f t="shared" si="7"/>
        <v>0.63030303030303025</v>
      </c>
    </row>
    <row r="323" spans="16:37" x14ac:dyDescent="0.25">
      <c r="P323">
        <v>1.51</v>
      </c>
      <c r="Q323">
        <v>319.3569553805774</v>
      </c>
      <c r="V323">
        <v>2.2493099999999999</v>
      </c>
      <c r="W323">
        <v>5686.6</v>
      </c>
      <c r="AH323">
        <v>1.51</v>
      </c>
      <c r="AI323">
        <v>319.3569553805774</v>
      </c>
      <c r="AJ323" t="s">
        <v>473</v>
      </c>
      <c r="AK323">
        <f t="shared" si="7"/>
        <v>0.69090909090909092</v>
      </c>
    </row>
    <row r="324" spans="16:37" x14ac:dyDescent="0.25">
      <c r="P324">
        <v>1.74</v>
      </c>
      <c r="Q324">
        <v>319.61942257217845</v>
      </c>
      <c r="V324">
        <v>2.2778200000000002</v>
      </c>
      <c r="W324">
        <v>5690.3</v>
      </c>
      <c r="AH324">
        <v>1.74</v>
      </c>
      <c r="AI324">
        <v>319.61942257217845</v>
      </c>
      <c r="AJ324" t="s">
        <v>473</v>
      </c>
      <c r="AK324">
        <f t="shared" si="7"/>
        <v>0.55151515151515151</v>
      </c>
    </row>
    <row r="325" spans="16:37" x14ac:dyDescent="0.25">
      <c r="P325">
        <v>1.54</v>
      </c>
      <c r="Q325">
        <v>320.34120734908134</v>
      </c>
      <c r="V325">
        <v>2.3138800000000002</v>
      </c>
      <c r="W325">
        <v>5694</v>
      </c>
      <c r="AH325">
        <v>1.54</v>
      </c>
      <c r="AI325">
        <v>320.34120734908134</v>
      </c>
      <c r="AJ325" t="s">
        <v>473</v>
      </c>
      <c r="AK325">
        <f t="shared" si="7"/>
        <v>0.67272727272727273</v>
      </c>
    </row>
    <row r="326" spans="16:37" x14ac:dyDescent="0.25">
      <c r="P326">
        <v>1.42</v>
      </c>
      <c r="Q326">
        <v>326.57480314960628</v>
      </c>
      <c r="V326">
        <v>2.2358899999999999</v>
      </c>
      <c r="W326">
        <v>5698</v>
      </c>
      <c r="AH326">
        <v>1.42</v>
      </c>
      <c r="AI326">
        <v>326.57480314960628</v>
      </c>
      <c r="AJ326" t="s">
        <v>473</v>
      </c>
      <c r="AK326">
        <f t="shared" ref="AK326:AK389" si="8">(2.65-AH326)/1.65</f>
        <v>0.74545454545454548</v>
      </c>
    </row>
    <row r="327" spans="16:37" x14ac:dyDescent="0.25">
      <c r="P327">
        <v>1.52</v>
      </c>
      <c r="Q327">
        <v>331.92257217847765</v>
      </c>
      <c r="V327">
        <v>2.22038</v>
      </c>
      <c r="W327">
        <v>5698</v>
      </c>
      <c r="AH327">
        <v>1.52</v>
      </c>
      <c r="AI327">
        <v>331.92257217847765</v>
      </c>
      <c r="AJ327" t="s">
        <v>473</v>
      </c>
      <c r="AK327">
        <f t="shared" si="8"/>
        <v>0.68484848484848482</v>
      </c>
    </row>
    <row r="328" spans="16:37" x14ac:dyDescent="0.25">
      <c r="P328">
        <v>1.52</v>
      </c>
      <c r="Q328">
        <v>334.15354330708658</v>
      </c>
      <c r="V328">
        <v>2.18851</v>
      </c>
      <c r="W328">
        <v>5698.1</v>
      </c>
      <c r="AH328">
        <v>1.52</v>
      </c>
      <c r="AI328">
        <v>334.15354330708658</v>
      </c>
      <c r="AJ328" t="s">
        <v>473</v>
      </c>
      <c r="AK328">
        <f t="shared" si="8"/>
        <v>0.68484848484848482</v>
      </c>
    </row>
    <row r="329" spans="16:37" x14ac:dyDescent="0.25">
      <c r="P329">
        <v>1.76</v>
      </c>
      <c r="Q329">
        <v>334.97375328083984</v>
      </c>
      <c r="V329">
        <v>2.1788699999999999</v>
      </c>
      <c r="W329">
        <v>5705.7</v>
      </c>
      <c r="AH329">
        <v>1.76</v>
      </c>
      <c r="AI329">
        <v>334.97375328083984</v>
      </c>
      <c r="AJ329" t="s">
        <v>473</v>
      </c>
      <c r="AK329">
        <f t="shared" si="8"/>
        <v>0.53939393939393931</v>
      </c>
    </row>
    <row r="330" spans="16:37" x14ac:dyDescent="0.25">
      <c r="P330">
        <v>1.46</v>
      </c>
      <c r="Q330">
        <v>335.07217847769027</v>
      </c>
      <c r="V330">
        <v>2.2941699999999998</v>
      </c>
      <c r="W330">
        <v>5709.3</v>
      </c>
      <c r="AH330">
        <v>1.46</v>
      </c>
      <c r="AI330">
        <v>335.07217847769027</v>
      </c>
      <c r="AJ330" t="s">
        <v>473</v>
      </c>
      <c r="AK330">
        <f t="shared" si="8"/>
        <v>0.72121212121212119</v>
      </c>
    </row>
    <row r="331" spans="16:37" x14ac:dyDescent="0.25">
      <c r="P331">
        <v>1.81</v>
      </c>
      <c r="Q331">
        <v>338.41863517060369</v>
      </c>
      <c r="V331">
        <v>2.17048</v>
      </c>
      <c r="W331">
        <v>5732.3</v>
      </c>
      <c r="AH331">
        <v>1.81</v>
      </c>
      <c r="AI331">
        <v>338.41863517060369</v>
      </c>
      <c r="AJ331" t="s">
        <v>473</v>
      </c>
      <c r="AK331">
        <f t="shared" si="8"/>
        <v>0.50909090909090904</v>
      </c>
    </row>
    <row r="332" spans="16:37" x14ac:dyDescent="0.25">
      <c r="P332">
        <v>1.43</v>
      </c>
      <c r="Q332">
        <v>339.27165354330708</v>
      </c>
      <c r="V332">
        <v>2.1583199999999998</v>
      </c>
      <c r="W332">
        <v>5736.1</v>
      </c>
      <c r="AH332">
        <v>1.43</v>
      </c>
      <c r="AI332">
        <v>339.27165354330708</v>
      </c>
      <c r="AJ332" t="s">
        <v>473</v>
      </c>
      <c r="AK332">
        <f t="shared" si="8"/>
        <v>0.73939393939393938</v>
      </c>
    </row>
    <row r="333" spans="16:37" x14ac:dyDescent="0.25">
      <c r="P333">
        <v>1.9</v>
      </c>
      <c r="Q333">
        <v>339.66535433070862</v>
      </c>
      <c r="V333">
        <v>2.1558099999999998</v>
      </c>
      <c r="W333">
        <v>5747.5</v>
      </c>
      <c r="AH333">
        <v>1.9</v>
      </c>
      <c r="AI333">
        <v>339.66535433070862</v>
      </c>
      <c r="AJ333" t="s">
        <v>473</v>
      </c>
      <c r="AK333">
        <f t="shared" si="8"/>
        <v>0.45454545454545459</v>
      </c>
    </row>
    <row r="334" spans="16:37" x14ac:dyDescent="0.25">
      <c r="P334">
        <v>1.51</v>
      </c>
      <c r="Q334">
        <v>341.43700787401571</v>
      </c>
      <c r="V334">
        <v>2.32897</v>
      </c>
      <c r="W334">
        <v>5766.2</v>
      </c>
      <c r="AH334">
        <v>1.51</v>
      </c>
      <c r="AI334">
        <v>341.43700787401571</v>
      </c>
      <c r="AJ334" t="s">
        <v>473</v>
      </c>
      <c r="AK334">
        <f t="shared" si="8"/>
        <v>0.69090909090909092</v>
      </c>
    </row>
    <row r="335" spans="16:37" x14ac:dyDescent="0.25">
      <c r="P335">
        <v>1.38</v>
      </c>
      <c r="Q335">
        <v>343.60236220472439</v>
      </c>
      <c r="V335">
        <v>2.2111499999999999</v>
      </c>
      <c r="W335">
        <v>5774</v>
      </c>
      <c r="AH335">
        <v>1.38</v>
      </c>
      <c r="AI335">
        <v>343.60236220472439</v>
      </c>
      <c r="AJ335" t="s">
        <v>473</v>
      </c>
      <c r="AK335">
        <f t="shared" si="8"/>
        <v>0.76969696969696977</v>
      </c>
    </row>
    <row r="336" spans="16:37" x14ac:dyDescent="0.25">
      <c r="P336">
        <v>1.37</v>
      </c>
      <c r="Q336">
        <v>343.70078740157481</v>
      </c>
      <c r="V336">
        <v>2.2526600000000001</v>
      </c>
      <c r="W336">
        <v>5774</v>
      </c>
      <c r="AH336">
        <v>1.37</v>
      </c>
      <c r="AI336">
        <v>343.70078740157481</v>
      </c>
      <c r="AJ336" t="s">
        <v>473</v>
      </c>
      <c r="AK336">
        <f t="shared" si="8"/>
        <v>0.77575757575757565</v>
      </c>
    </row>
    <row r="337" spans="16:37" x14ac:dyDescent="0.25">
      <c r="P337">
        <v>1.47</v>
      </c>
      <c r="Q337">
        <v>343.79921259842519</v>
      </c>
      <c r="V337">
        <v>2.24302</v>
      </c>
      <c r="W337">
        <v>5777.8</v>
      </c>
      <c r="AH337">
        <v>1.47</v>
      </c>
      <c r="AI337">
        <v>343.79921259842519</v>
      </c>
      <c r="AJ337" t="s">
        <v>473</v>
      </c>
      <c r="AK337">
        <f t="shared" si="8"/>
        <v>0.7151515151515152</v>
      </c>
    </row>
    <row r="338" spans="16:37" x14ac:dyDescent="0.25">
      <c r="P338">
        <v>1.54</v>
      </c>
      <c r="Q338">
        <v>346.29265091863516</v>
      </c>
      <c r="V338">
        <v>2.3012999999999999</v>
      </c>
      <c r="W338">
        <v>5781.5</v>
      </c>
      <c r="AH338">
        <v>1.54</v>
      </c>
      <c r="AI338">
        <v>346.29265091863516</v>
      </c>
      <c r="AJ338" t="s">
        <v>473</v>
      </c>
      <c r="AK338">
        <f t="shared" si="8"/>
        <v>0.67272727272727273</v>
      </c>
    </row>
    <row r="339" spans="16:37" x14ac:dyDescent="0.25">
      <c r="P339">
        <v>1.64</v>
      </c>
      <c r="Q339">
        <v>346.94881889763775</v>
      </c>
      <c r="V339">
        <v>2.1952199999999999</v>
      </c>
      <c r="W339">
        <v>5781.7</v>
      </c>
      <c r="AH339">
        <v>1.64</v>
      </c>
      <c r="AI339">
        <v>346.94881889763775</v>
      </c>
      <c r="AJ339" t="s">
        <v>473</v>
      </c>
      <c r="AK339">
        <f t="shared" si="8"/>
        <v>0.61212121212121218</v>
      </c>
    </row>
    <row r="340" spans="16:37" x14ac:dyDescent="0.25">
      <c r="P340">
        <v>1.6</v>
      </c>
      <c r="Q340">
        <v>351.18110236220474</v>
      </c>
      <c r="V340">
        <v>2.1646100000000001</v>
      </c>
      <c r="W340">
        <v>5789.3</v>
      </c>
      <c r="AH340">
        <v>1.6</v>
      </c>
      <c r="AI340">
        <v>351.18110236220474</v>
      </c>
      <c r="AJ340" t="s">
        <v>473</v>
      </c>
      <c r="AK340">
        <f t="shared" si="8"/>
        <v>0.63636363636363624</v>
      </c>
    </row>
    <row r="341" spans="16:37" x14ac:dyDescent="0.25">
      <c r="P341">
        <v>1.89</v>
      </c>
      <c r="Q341">
        <v>351.31233595800524</v>
      </c>
      <c r="V341">
        <v>2.3138800000000002</v>
      </c>
      <c r="W341">
        <v>5792.8</v>
      </c>
      <c r="AH341">
        <v>1.89</v>
      </c>
      <c r="AI341">
        <v>351.31233595800524</v>
      </c>
      <c r="AJ341" t="s">
        <v>473</v>
      </c>
      <c r="AK341">
        <f t="shared" si="8"/>
        <v>0.46060606060606063</v>
      </c>
    </row>
    <row r="342" spans="16:37" x14ac:dyDescent="0.25">
      <c r="P342">
        <v>1.42</v>
      </c>
      <c r="Q342">
        <v>360.30183727034114</v>
      </c>
      <c r="V342">
        <v>2.2283400000000002</v>
      </c>
      <c r="W342">
        <v>5793</v>
      </c>
      <c r="AH342">
        <v>1.42</v>
      </c>
      <c r="AI342">
        <v>360.30183727034114</v>
      </c>
      <c r="AJ342" t="s">
        <v>473</v>
      </c>
      <c r="AK342">
        <f t="shared" si="8"/>
        <v>0.74545454545454548</v>
      </c>
    </row>
    <row r="343" spans="16:37" x14ac:dyDescent="0.25">
      <c r="P343">
        <v>2</v>
      </c>
      <c r="Q343">
        <v>362.69685039370074</v>
      </c>
      <c r="V343">
        <v>2.1839</v>
      </c>
      <c r="W343">
        <v>5793.1</v>
      </c>
      <c r="AH343">
        <v>2</v>
      </c>
      <c r="AI343">
        <v>362.69685039370074</v>
      </c>
      <c r="AJ343" t="s">
        <v>473</v>
      </c>
      <c r="AK343">
        <f t="shared" si="8"/>
        <v>0.39393939393939392</v>
      </c>
    </row>
    <row r="344" spans="16:37" x14ac:dyDescent="0.25">
      <c r="P344">
        <v>1.69</v>
      </c>
      <c r="Q344">
        <v>364.89501312335955</v>
      </c>
      <c r="V344">
        <v>2.2694299999999998</v>
      </c>
      <c r="W344">
        <v>5796.7</v>
      </c>
      <c r="AH344">
        <v>1.69</v>
      </c>
      <c r="AI344">
        <v>364.89501312335955</v>
      </c>
      <c r="AJ344" t="s">
        <v>473</v>
      </c>
      <c r="AK344">
        <f t="shared" si="8"/>
        <v>0.58181818181818179</v>
      </c>
    </row>
    <row r="345" spans="16:37" x14ac:dyDescent="0.25">
      <c r="P345">
        <v>2</v>
      </c>
      <c r="Q345">
        <v>368.93044619422574</v>
      </c>
      <c r="V345">
        <v>2.2849499999999998</v>
      </c>
      <c r="W345">
        <v>5804.3</v>
      </c>
      <c r="AH345">
        <v>2</v>
      </c>
      <c r="AI345">
        <v>368.93044619422574</v>
      </c>
      <c r="AJ345" t="s">
        <v>473</v>
      </c>
      <c r="AK345">
        <f t="shared" si="8"/>
        <v>0.39393939393939392</v>
      </c>
    </row>
    <row r="346" spans="16:37" x14ac:dyDescent="0.25">
      <c r="P346">
        <v>1.34</v>
      </c>
      <c r="Q346">
        <v>371.42388451443566</v>
      </c>
      <c r="V346">
        <v>2.3428100000000001</v>
      </c>
      <c r="W346">
        <v>5819.4</v>
      </c>
      <c r="AH346">
        <v>1.34</v>
      </c>
      <c r="AI346">
        <v>371.42388451443566</v>
      </c>
      <c r="AJ346" t="s">
        <v>473</v>
      </c>
      <c r="AK346">
        <f t="shared" si="8"/>
        <v>0.79393939393939383</v>
      </c>
    </row>
    <row r="347" spans="16:37" x14ac:dyDescent="0.25">
      <c r="P347">
        <v>1.59</v>
      </c>
      <c r="Q347">
        <v>375.16404199475068</v>
      </c>
      <c r="V347">
        <v>2.3587400000000001</v>
      </c>
      <c r="W347">
        <v>5819.4</v>
      </c>
      <c r="AH347">
        <v>1.59</v>
      </c>
      <c r="AI347">
        <v>375.16404199475068</v>
      </c>
      <c r="AJ347" t="s">
        <v>473</v>
      </c>
      <c r="AK347">
        <f t="shared" si="8"/>
        <v>0.64242424242424234</v>
      </c>
    </row>
    <row r="348" spans="16:37" x14ac:dyDescent="0.25">
      <c r="P348">
        <v>1.43</v>
      </c>
      <c r="Q348">
        <v>375.26246719160099</v>
      </c>
      <c r="V348">
        <v>2.2732000000000001</v>
      </c>
      <c r="W348">
        <v>5884.1</v>
      </c>
      <c r="AH348">
        <v>1.43</v>
      </c>
      <c r="AI348">
        <v>375.26246719160099</v>
      </c>
      <c r="AJ348" t="s">
        <v>473</v>
      </c>
      <c r="AK348">
        <f t="shared" si="8"/>
        <v>0.73939393939393938</v>
      </c>
    </row>
    <row r="349" spans="16:37" x14ac:dyDescent="0.25">
      <c r="P349">
        <v>1.54</v>
      </c>
      <c r="Q349">
        <v>378.08398950131232</v>
      </c>
      <c r="V349">
        <v>2.1880899999999999</v>
      </c>
      <c r="W349">
        <v>5891.9</v>
      </c>
      <c r="AH349">
        <v>1.54</v>
      </c>
      <c r="AI349">
        <v>378.08398950131232</v>
      </c>
      <c r="AJ349" t="s">
        <v>473</v>
      </c>
      <c r="AK349">
        <f t="shared" si="8"/>
        <v>0.67272727272727273</v>
      </c>
    </row>
    <row r="350" spans="16:37" x14ac:dyDescent="0.25">
      <c r="P350">
        <v>1.62</v>
      </c>
      <c r="Q350">
        <v>378.11679790026244</v>
      </c>
      <c r="V350">
        <v>2.2358899999999999</v>
      </c>
      <c r="W350">
        <v>5899.4</v>
      </c>
      <c r="AH350">
        <v>1.62</v>
      </c>
      <c r="AI350">
        <v>378.11679790026244</v>
      </c>
      <c r="AJ350" t="s">
        <v>473</v>
      </c>
      <c r="AK350">
        <f t="shared" si="8"/>
        <v>0.62424242424242415</v>
      </c>
    </row>
    <row r="351" spans="16:37" x14ac:dyDescent="0.25">
      <c r="P351">
        <v>1.25</v>
      </c>
      <c r="Q351">
        <v>384.80971128608923</v>
      </c>
      <c r="V351">
        <v>2.2593700000000001</v>
      </c>
      <c r="W351">
        <v>5903.2</v>
      </c>
      <c r="AH351">
        <v>1.25</v>
      </c>
      <c r="AI351">
        <v>384.80971128608923</v>
      </c>
      <c r="AJ351" t="s">
        <v>473</v>
      </c>
      <c r="AK351">
        <f t="shared" si="8"/>
        <v>0.84848484848484851</v>
      </c>
    </row>
    <row r="352" spans="16:37" x14ac:dyDescent="0.25">
      <c r="P352">
        <v>1.63</v>
      </c>
      <c r="Q352">
        <v>385.23622047244095</v>
      </c>
      <c r="V352">
        <v>2.3197399999999999</v>
      </c>
      <c r="W352">
        <v>5910.6</v>
      </c>
      <c r="AH352">
        <v>1.63</v>
      </c>
      <c r="AI352">
        <v>385.23622047244095</v>
      </c>
      <c r="AJ352" t="s">
        <v>473</v>
      </c>
      <c r="AK352">
        <f t="shared" si="8"/>
        <v>0.61818181818181828</v>
      </c>
    </row>
    <row r="353" spans="16:37" x14ac:dyDescent="0.25">
      <c r="P353">
        <v>1.58</v>
      </c>
      <c r="Q353">
        <v>386.02362204724409</v>
      </c>
      <c r="V353">
        <v>2.3059099999999999</v>
      </c>
      <c r="W353">
        <v>5910.7</v>
      </c>
      <c r="AH353">
        <v>1.58</v>
      </c>
      <c r="AI353">
        <v>386.02362204724409</v>
      </c>
      <c r="AJ353" t="s">
        <v>473</v>
      </c>
      <c r="AK353">
        <f t="shared" si="8"/>
        <v>0.64848484848484844</v>
      </c>
    </row>
    <row r="354" spans="16:37" x14ac:dyDescent="0.25">
      <c r="P354">
        <v>1.3</v>
      </c>
      <c r="Q354">
        <v>390.74803149606294</v>
      </c>
      <c r="V354">
        <v>2.2187000000000001</v>
      </c>
      <c r="W354">
        <v>5910.8</v>
      </c>
      <c r="AH354">
        <v>1.3</v>
      </c>
      <c r="AI354">
        <v>390.74803149606294</v>
      </c>
      <c r="AJ354" t="s">
        <v>473</v>
      </c>
      <c r="AK354">
        <f t="shared" si="8"/>
        <v>0.81818181818181812</v>
      </c>
    </row>
    <row r="355" spans="16:37" x14ac:dyDescent="0.25">
      <c r="P355">
        <v>1.35</v>
      </c>
      <c r="Q355">
        <v>394.58661417322833</v>
      </c>
      <c r="V355">
        <v>2.2920699999999998</v>
      </c>
      <c r="W355">
        <v>5918.3</v>
      </c>
      <c r="AH355">
        <v>1.35</v>
      </c>
      <c r="AI355">
        <v>394.58661417322833</v>
      </c>
      <c r="AJ355" t="s">
        <v>473</v>
      </c>
      <c r="AK355">
        <f t="shared" si="8"/>
        <v>0.78787878787878785</v>
      </c>
    </row>
    <row r="356" spans="16:37" x14ac:dyDescent="0.25">
      <c r="P356">
        <v>1.75</v>
      </c>
      <c r="Q356">
        <v>395.76771653543301</v>
      </c>
      <c r="V356">
        <v>2.3390300000000002</v>
      </c>
      <c r="W356">
        <v>5937.2</v>
      </c>
      <c r="AH356">
        <v>1.75</v>
      </c>
      <c r="AI356">
        <v>395.76771653543301</v>
      </c>
      <c r="AJ356" t="s">
        <v>473</v>
      </c>
      <c r="AK356">
        <f t="shared" si="8"/>
        <v>0.54545454545454541</v>
      </c>
    </row>
    <row r="357" spans="16:37" x14ac:dyDescent="0.25">
      <c r="P357">
        <v>1.54</v>
      </c>
      <c r="Q357">
        <v>397.24409448818898</v>
      </c>
      <c r="V357">
        <v>2.1872500000000001</v>
      </c>
      <c r="W357">
        <v>5971.7</v>
      </c>
      <c r="AH357">
        <v>1.54</v>
      </c>
      <c r="AI357">
        <v>397.24409448818898</v>
      </c>
      <c r="AJ357" t="s">
        <v>473</v>
      </c>
      <c r="AK357">
        <f t="shared" si="8"/>
        <v>0.67272727272727273</v>
      </c>
    </row>
    <row r="358" spans="16:37" x14ac:dyDescent="0.25">
      <c r="P358">
        <v>1.65</v>
      </c>
      <c r="Q358">
        <v>398.81889763779526</v>
      </c>
      <c r="V358">
        <v>2.1759300000000001</v>
      </c>
      <c r="W358">
        <v>5971.7</v>
      </c>
      <c r="AH358">
        <v>1.65</v>
      </c>
      <c r="AI358">
        <v>398.81889763779526</v>
      </c>
      <c r="AJ358" t="s">
        <v>473</v>
      </c>
      <c r="AK358">
        <f t="shared" si="8"/>
        <v>0.60606060606060608</v>
      </c>
    </row>
    <row r="359" spans="16:37" x14ac:dyDescent="0.25">
      <c r="P359">
        <v>1.66</v>
      </c>
      <c r="Q359">
        <v>399.70472440944877</v>
      </c>
      <c r="V359">
        <v>2.32687</v>
      </c>
      <c r="W359">
        <v>5979</v>
      </c>
      <c r="AH359">
        <v>1.66</v>
      </c>
      <c r="AI359">
        <v>399.70472440944877</v>
      </c>
      <c r="AJ359" t="s">
        <v>473</v>
      </c>
      <c r="AK359">
        <f t="shared" si="8"/>
        <v>0.6</v>
      </c>
    </row>
    <row r="360" spans="16:37" x14ac:dyDescent="0.25">
      <c r="P360">
        <v>1.42</v>
      </c>
      <c r="Q360">
        <v>399.83595800524932</v>
      </c>
      <c r="V360">
        <v>2.2677499999999999</v>
      </c>
      <c r="W360">
        <v>5979.1</v>
      </c>
      <c r="AH360">
        <v>1.42</v>
      </c>
      <c r="AI360">
        <v>399.83595800524932</v>
      </c>
      <c r="AJ360" t="s">
        <v>473</v>
      </c>
      <c r="AK360">
        <f t="shared" si="8"/>
        <v>0.74545454545454548</v>
      </c>
    </row>
    <row r="361" spans="16:37" x14ac:dyDescent="0.25">
      <c r="P361">
        <v>1.54</v>
      </c>
      <c r="Q361">
        <v>402.75590551181102</v>
      </c>
      <c r="V361">
        <v>2.15706</v>
      </c>
      <c r="W361">
        <v>5979.3</v>
      </c>
      <c r="AH361">
        <v>1.54</v>
      </c>
      <c r="AI361">
        <v>402.75590551181102</v>
      </c>
      <c r="AJ361" t="s">
        <v>473</v>
      </c>
      <c r="AK361">
        <f t="shared" si="8"/>
        <v>0.67272727272727273</v>
      </c>
    </row>
    <row r="362" spans="16:37" x14ac:dyDescent="0.25">
      <c r="P362">
        <v>1.63</v>
      </c>
      <c r="Q362">
        <v>404.19947506561681</v>
      </c>
      <c r="V362">
        <v>2.1352600000000002</v>
      </c>
      <c r="W362">
        <v>5979.4</v>
      </c>
      <c r="AH362">
        <v>1.63</v>
      </c>
      <c r="AI362">
        <v>404.19947506561681</v>
      </c>
      <c r="AJ362" t="s">
        <v>473</v>
      </c>
      <c r="AK362">
        <f t="shared" si="8"/>
        <v>0.61818181818181828</v>
      </c>
    </row>
    <row r="363" spans="16:37" x14ac:dyDescent="0.25">
      <c r="P363">
        <v>1.48</v>
      </c>
      <c r="Q363">
        <v>407.21784776902888</v>
      </c>
      <c r="V363">
        <v>2.1960500000000001</v>
      </c>
      <c r="W363">
        <v>5983.1</v>
      </c>
      <c r="AH363">
        <v>1.48</v>
      </c>
      <c r="AI363">
        <v>407.21784776902888</v>
      </c>
      <c r="AJ363" t="s">
        <v>473</v>
      </c>
      <c r="AK363">
        <f t="shared" si="8"/>
        <v>0.70909090909090911</v>
      </c>
    </row>
    <row r="364" spans="16:37" x14ac:dyDescent="0.25">
      <c r="P364">
        <v>1.41</v>
      </c>
      <c r="Q364">
        <v>409.44881889763775</v>
      </c>
      <c r="V364">
        <v>2.1247699999999998</v>
      </c>
      <c r="W364">
        <v>5983.2</v>
      </c>
      <c r="AH364">
        <v>1.41</v>
      </c>
      <c r="AI364">
        <v>409.44881889763775</v>
      </c>
      <c r="AJ364" t="s">
        <v>473</v>
      </c>
      <c r="AK364">
        <f t="shared" si="8"/>
        <v>0.75151515151515158</v>
      </c>
    </row>
    <row r="365" spans="16:37" x14ac:dyDescent="0.25">
      <c r="P365">
        <v>1.44</v>
      </c>
      <c r="Q365">
        <v>411.58136482939631</v>
      </c>
      <c r="V365">
        <v>2.2077900000000001</v>
      </c>
      <c r="W365">
        <v>5986.9</v>
      </c>
      <c r="AH365">
        <v>1.44</v>
      </c>
      <c r="AI365">
        <v>411.58136482939631</v>
      </c>
      <c r="AJ365" t="s">
        <v>473</v>
      </c>
      <c r="AK365">
        <f t="shared" si="8"/>
        <v>0.73333333333333339</v>
      </c>
    </row>
    <row r="366" spans="16:37" x14ac:dyDescent="0.25">
      <c r="P366">
        <v>1.58</v>
      </c>
      <c r="Q366">
        <v>412.07349081364828</v>
      </c>
      <c r="V366">
        <v>2.1679599999999999</v>
      </c>
      <c r="W366">
        <v>5986.9</v>
      </c>
      <c r="AH366">
        <v>1.58</v>
      </c>
      <c r="AI366">
        <v>412.07349081364828</v>
      </c>
      <c r="AJ366" t="s">
        <v>473</v>
      </c>
      <c r="AK366">
        <f t="shared" si="8"/>
        <v>0.64848484848484844</v>
      </c>
    </row>
    <row r="367" spans="16:37" x14ac:dyDescent="0.25">
      <c r="P367">
        <v>1.46</v>
      </c>
      <c r="Q367">
        <v>414.8293963254593</v>
      </c>
      <c r="V367">
        <v>2.3121900000000002</v>
      </c>
      <c r="W367">
        <v>5994.3</v>
      </c>
      <c r="AH367">
        <v>1.46</v>
      </c>
      <c r="AI367">
        <v>414.8293963254593</v>
      </c>
      <c r="AJ367" t="s">
        <v>473</v>
      </c>
      <c r="AK367">
        <f t="shared" si="8"/>
        <v>0.72121212121212119</v>
      </c>
    </row>
    <row r="368" spans="16:37" x14ac:dyDescent="0.25">
      <c r="P368">
        <v>1.52</v>
      </c>
      <c r="Q368">
        <v>417.25721784776903</v>
      </c>
      <c r="V368">
        <v>2.2484600000000001</v>
      </c>
      <c r="W368">
        <v>5994.4</v>
      </c>
      <c r="AH368">
        <v>1.52</v>
      </c>
      <c r="AI368">
        <v>417.25721784776903</v>
      </c>
      <c r="AJ368" t="s">
        <v>473</v>
      </c>
      <c r="AK368">
        <f t="shared" si="8"/>
        <v>0.68484848484848482</v>
      </c>
    </row>
    <row r="369" spans="16:37" x14ac:dyDescent="0.25">
      <c r="P369">
        <v>1.38</v>
      </c>
      <c r="Q369">
        <v>419.06167979002623</v>
      </c>
      <c r="V369">
        <v>2.28159</v>
      </c>
      <c r="W369">
        <v>5998.1</v>
      </c>
      <c r="AH369">
        <v>1.38</v>
      </c>
      <c r="AI369">
        <v>419.06167979002623</v>
      </c>
      <c r="AJ369" t="s">
        <v>473</v>
      </c>
      <c r="AK369">
        <f t="shared" si="8"/>
        <v>0.76969696969696977</v>
      </c>
    </row>
    <row r="370" spans="16:37" x14ac:dyDescent="0.25">
      <c r="P370">
        <v>1.41</v>
      </c>
      <c r="Q370">
        <v>423.62204724409446</v>
      </c>
      <c r="V370">
        <v>2.2958400000000001</v>
      </c>
      <c r="W370">
        <v>5998.1</v>
      </c>
      <c r="AH370">
        <v>1.41</v>
      </c>
      <c r="AI370">
        <v>423.62204724409446</v>
      </c>
      <c r="AJ370" t="s">
        <v>473</v>
      </c>
      <c r="AK370">
        <f t="shared" si="8"/>
        <v>0.75151515151515158</v>
      </c>
    </row>
    <row r="371" spans="16:37" x14ac:dyDescent="0.25">
      <c r="P371">
        <v>1.36</v>
      </c>
      <c r="Q371">
        <v>424.63910761154858</v>
      </c>
      <c r="V371">
        <v>2.2275</v>
      </c>
      <c r="W371">
        <v>5998.2</v>
      </c>
      <c r="AH371">
        <v>1.36</v>
      </c>
      <c r="AI371">
        <v>424.63910761154858</v>
      </c>
      <c r="AJ371" t="s">
        <v>473</v>
      </c>
      <c r="AK371">
        <f t="shared" si="8"/>
        <v>0.78181818181818175</v>
      </c>
    </row>
    <row r="372" spans="16:37" x14ac:dyDescent="0.25">
      <c r="P372">
        <v>1.48</v>
      </c>
      <c r="Q372">
        <v>427.55905511811017</v>
      </c>
      <c r="V372">
        <v>2.3281299999999998</v>
      </c>
      <c r="W372">
        <v>6062.6</v>
      </c>
      <c r="AH372">
        <v>1.48</v>
      </c>
      <c r="AI372">
        <v>427.55905511811017</v>
      </c>
      <c r="AJ372" t="s">
        <v>473</v>
      </c>
      <c r="AK372">
        <f t="shared" si="8"/>
        <v>0.70909090909090911</v>
      </c>
    </row>
    <row r="373" spans="16:37" x14ac:dyDescent="0.25">
      <c r="P373">
        <v>1.57</v>
      </c>
      <c r="Q373">
        <v>428.28083989501306</v>
      </c>
      <c r="V373">
        <v>2.2631299999999999</v>
      </c>
      <c r="W373">
        <v>6089.4</v>
      </c>
      <c r="AH373">
        <v>1.57</v>
      </c>
      <c r="AI373">
        <v>428.28083989501306</v>
      </c>
      <c r="AJ373" t="s">
        <v>473</v>
      </c>
      <c r="AK373">
        <f t="shared" si="8"/>
        <v>0.65454545454545454</v>
      </c>
    </row>
    <row r="374" spans="16:37" x14ac:dyDescent="0.25">
      <c r="P374">
        <v>1.33</v>
      </c>
      <c r="Q374">
        <v>430.21653543307082</v>
      </c>
      <c r="V374">
        <v>2.28661</v>
      </c>
      <c r="W374">
        <v>6104.5</v>
      </c>
      <c r="AH374">
        <v>1.33</v>
      </c>
      <c r="AI374">
        <v>430.21653543307082</v>
      </c>
      <c r="AJ374" t="s">
        <v>473</v>
      </c>
      <c r="AK374">
        <f t="shared" si="8"/>
        <v>0.79999999999999993</v>
      </c>
    </row>
    <row r="375" spans="16:37" x14ac:dyDescent="0.25">
      <c r="P375">
        <v>1.49</v>
      </c>
      <c r="Q375">
        <v>433.00524934383196</v>
      </c>
      <c r="V375">
        <v>2.3050600000000001</v>
      </c>
      <c r="W375">
        <v>6112.1</v>
      </c>
      <c r="AH375">
        <v>1.49</v>
      </c>
      <c r="AI375">
        <v>433.00524934383196</v>
      </c>
      <c r="AJ375" t="s">
        <v>473</v>
      </c>
      <c r="AK375">
        <f t="shared" si="8"/>
        <v>0.70303030303030301</v>
      </c>
    </row>
    <row r="376" spans="16:37" x14ac:dyDescent="0.25">
      <c r="P376">
        <v>1.58</v>
      </c>
      <c r="Q376">
        <v>435.82677165354329</v>
      </c>
      <c r="V376">
        <v>2.2509700000000001</v>
      </c>
      <c r="W376">
        <v>6119.8</v>
      </c>
      <c r="AH376">
        <v>1.58</v>
      </c>
      <c r="AI376">
        <v>435.82677165354329</v>
      </c>
      <c r="AJ376" t="s">
        <v>473</v>
      </c>
      <c r="AK376">
        <f t="shared" si="8"/>
        <v>0.64848484848484844</v>
      </c>
    </row>
    <row r="377" spans="16:37" x14ac:dyDescent="0.25">
      <c r="P377">
        <v>1.36</v>
      </c>
      <c r="Q377">
        <v>439.5669291338582</v>
      </c>
      <c r="V377">
        <v>2.2732000000000001</v>
      </c>
      <c r="W377">
        <v>6123.5</v>
      </c>
      <c r="AH377">
        <v>1.36</v>
      </c>
      <c r="AI377">
        <v>439.5669291338582</v>
      </c>
      <c r="AJ377" t="s">
        <v>473</v>
      </c>
      <c r="AK377">
        <f t="shared" si="8"/>
        <v>0.78181818181818175</v>
      </c>
    </row>
    <row r="378" spans="16:37" x14ac:dyDescent="0.25">
      <c r="P378">
        <v>1.4</v>
      </c>
      <c r="Q378">
        <v>444.71784776902888</v>
      </c>
      <c r="V378">
        <v>2.32267</v>
      </c>
      <c r="W378">
        <v>6134.8</v>
      </c>
      <c r="AH378">
        <v>1.4</v>
      </c>
      <c r="AI378">
        <v>444.71784776902888</v>
      </c>
      <c r="AJ378" t="s">
        <v>473</v>
      </c>
      <c r="AK378">
        <f t="shared" si="8"/>
        <v>0.75757575757575757</v>
      </c>
    </row>
    <row r="379" spans="16:37" x14ac:dyDescent="0.25">
      <c r="P379">
        <v>1.4</v>
      </c>
      <c r="Q379">
        <v>447.93307086614169</v>
      </c>
      <c r="V379">
        <v>2.3407</v>
      </c>
      <c r="W379">
        <v>6153.8</v>
      </c>
      <c r="AH379">
        <v>1.4</v>
      </c>
      <c r="AI379">
        <v>447.93307086614169</v>
      </c>
      <c r="AJ379" t="s">
        <v>473</v>
      </c>
      <c r="AK379">
        <f t="shared" si="8"/>
        <v>0.75757575757575757</v>
      </c>
    </row>
    <row r="380" spans="16:37" x14ac:dyDescent="0.25">
      <c r="P380">
        <v>1.51</v>
      </c>
      <c r="Q380">
        <v>455.15091863517057</v>
      </c>
      <c r="V380">
        <v>2.3386</v>
      </c>
      <c r="W380">
        <v>6165.2</v>
      </c>
      <c r="AH380">
        <v>1.51</v>
      </c>
      <c r="AI380">
        <v>455.15091863517057</v>
      </c>
      <c r="AJ380" t="s">
        <v>473</v>
      </c>
      <c r="AK380">
        <f t="shared" si="8"/>
        <v>0.69090909090909092</v>
      </c>
    </row>
    <row r="381" spans="16:37" x14ac:dyDescent="0.25">
      <c r="P381">
        <v>1.67</v>
      </c>
      <c r="Q381">
        <v>456.52887139107611</v>
      </c>
      <c r="V381">
        <v>2.22749</v>
      </c>
      <c r="W381">
        <v>6188.2</v>
      </c>
      <c r="AH381">
        <v>1.67</v>
      </c>
      <c r="AI381">
        <v>456.52887139107611</v>
      </c>
      <c r="AJ381" t="s">
        <v>473</v>
      </c>
      <c r="AK381">
        <f t="shared" si="8"/>
        <v>0.59393939393939399</v>
      </c>
    </row>
    <row r="382" spans="16:37" x14ac:dyDescent="0.25">
      <c r="P382">
        <v>1.58</v>
      </c>
      <c r="Q382">
        <v>458.85826771653547</v>
      </c>
      <c r="V382">
        <v>2.2778100000000001</v>
      </c>
      <c r="W382">
        <v>6191.9</v>
      </c>
      <c r="AH382">
        <v>1.58</v>
      </c>
      <c r="AI382">
        <v>458.85826771653547</v>
      </c>
      <c r="AJ382" t="s">
        <v>473</v>
      </c>
      <c r="AK382">
        <f t="shared" si="8"/>
        <v>0.64848484848484844</v>
      </c>
    </row>
    <row r="383" spans="16:37" x14ac:dyDescent="0.25">
      <c r="P383">
        <v>1.62</v>
      </c>
      <c r="Q383">
        <v>459.44881889763775</v>
      </c>
      <c r="V383">
        <v>2.3121900000000002</v>
      </c>
      <c r="W383">
        <v>6191.9</v>
      </c>
      <c r="AH383">
        <v>1.62</v>
      </c>
      <c r="AI383">
        <v>459.44881889763775</v>
      </c>
      <c r="AJ383" t="s">
        <v>473</v>
      </c>
      <c r="AK383">
        <f t="shared" si="8"/>
        <v>0.62424242424242415</v>
      </c>
    </row>
    <row r="384" spans="16:37" x14ac:dyDescent="0.25">
      <c r="P384">
        <v>1.59</v>
      </c>
      <c r="Q384">
        <v>462.27034120734908</v>
      </c>
      <c r="V384">
        <v>2.2585199999999999</v>
      </c>
      <c r="W384">
        <v>6195.8</v>
      </c>
      <c r="AH384">
        <v>1.59</v>
      </c>
      <c r="AI384">
        <v>462.27034120734908</v>
      </c>
      <c r="AJ384" t="s">
        <v>473</v>
      </c>
      <c r="AK384">
        <f t="shared" si="8"/>
        <v>0.64242424242424234</v>
      </c>
    </row>
    <row r="385" spans="16:37" x14ac:dyDescent="0.25">
      <c r="P385">
        <v>1.58</v>
      </c>
      <c r="Q385">
        <v>462.5</v>
      </c>
      <c r="V385">
        <v>2.2937400000000001</v>
      </c>
      <c r="W385">
        <v>6199.5</v>
      </c>
      <c r="AH385">
        <v>1.58</v>
      </c>
      <c r="AI385">
        <v>462.5</v>
      </c>
      <c r="AJ385" t="s">
        <v>473</v>
      </c>
      <c r="AK385">
        <f t="shared" si="8"/>
        <v>0.64848484848484844</v>
      </c>
    </row>
    <row r="386" spans="16:37" x14ac:dyDescent="0.25">
      <c r="P386">
        <v>1.51</v>
      </c>
      <c r="Q386">
        <v>469.61942257217839</v>
      </c>
      <c r="V386">
        <v>2.2425899999999999</v>
      </c>
      <c r="W386">
        <v>6203.4</v>
      </c>
      <c r="AH386">
        <v>1.51</v>
      </c>
      <c r="AI386">
        <v>469.61942257217839</v>
      </c>
      <c r="AJ386" t="s">
        <v>473</v>
      </c>
      <c r="AK386">
        <f t="shared" si="8"/>
        <v>0.69090909090909092</v>
      </c>
    </row>
    <row r="387" spans="16:37" x14ac:dyDescent="0.25">
      <c r="P387">
        <v>1.43</v>
      </c>
      <c r="Q387">
        <v>469.8818897637795</v>
      </c>
      <c r="V387">
        <v>2.2186900000000001</v>
      </c>
      <c r="W387">
        <v>6203.4</v>
      </c>
      <c r="AH387">
        <v>1.43</v>
      </c>
      <c r="AI387">
        <v>469.8818897637795</v>
      </c>
      <c r="AJ387" t="s">
        <v>473</v>
      </c>
      <c r="AK387">
        <f t="shared" si="8"/>
        <v>0.73939393939393938</v>
      </c>
    </row>
    <row r="388" spans="16:37" x14ac:dyDescent="0.25">
      <c r="P388">
        <v>1.71</v>
      </c>
      <c r="Q388">
        <v>470.73490813648289</v>
      </c>
      <c r="V388">
        <v>2.2035900000000002</v>
      </c>
      <c r="W388">
        <v>6218.7</v>
      </c>
      <c r="AH388">
        <v>1.71</v>
      </c>
      <c r="AI388">
        <v>470.73490813648289</v>
      </c>
      <c r="AJ388" t="s">
        <v>473</v>
      </c>
      <c r="AK388">
        <f t="shared" si="8"/>
        <v>0.5696969696969697</v>
      </c>
    </row>
    <row r="389" spans="16:37" x14ac:dyDescent="0.25">
      <c r="P389">
        <v>1.38</v>
      </c>
      <c r="Q389">
        <v>472.04724409448818</v>
      </c>
      <c r="V389">
        <v>2.3277000000000001</v>
      </c>
      <c r="W389">
        <v>6226</v>
      </c>
      <c r="AH389">
        <v>1.38</v>
      </c>
      <c r="AI389">
        <v>472.04724409448818</v>
      </c>
      <c r="AJ389" t="s">
        <v>473</v>
      </c>
      <c r="AK389">
        <f t="shared" si="8"/>
        <v>0.76969696969696977</v>
      </c>
    </row>
    <row r="390" spans="16:37" x14ac:dyDescent="0.25">
      <c r="P390">
        <v>1.53</v>
      </c>
      <c r="Q390">
        <v>479.39632545931755</v>
      </c>
      <c r="V390">
        <v>2.34741</v>
      </c>
      <c r="W390">
        <v>6229.8</v>
      </c>
      <c r="AH390">
        <v>1.53</v>
      </c>
      <c r="AI390">
        <v>479.39632545931755</v>
      </c>
      <c r="AJ390" t="s">
        <v>473</v>
      </c>
      <c r="AK390">
        <f t="shared" ref="AK390:AK453" si="9">(2.65-AH390)/1.65</f>
        <v>0.67878787878787872</v>
      </c>
    </row>
    <row r="391" spans="16:37" x14ac:dyDescent="0.25">
      <c r="P391">
        <v>1.37</v>
      </c>
      <c r="Q391">
        <v>481.13517060367451</v>
      </c>
      <c r="V391">
        <v>2.18892</v>
      </c>
      <c r="W391">
        <v>6233.9</v>
      </c>
      <c r="AH391">
        <v>1.37</v>
      </c>
      <c r="AI391">
        <v>481.13517060367451</v>
      </c>
      <c r="AJ391" t="s">
        <v>473</v>
      </c>
      <c r="AK391">
        <f t="shared" si="9"/>
        <v>0.77575757575757565</v>
      </c>
    </row>
    <row r="392" spans="16:37" x14ac:dyDescent="0.25">
      <c r="P392">
        <v>1.58</v>
      </c>
      <c r="Q392">
        <v>483.59580052493436</v>
      </c>
      <c r="V392">
        <v>2.1285400000000001</v>
      </c>
      <c r="W392">
        <v>6234</v>
      </c>
      <c r="AH392">
        <v>1.58</v>
      </c>
      <c r="AI392">
        <v>483.59580052493436</v>
      </c>
      <c r="AJ392" t="s">
        <v>473</v>
      </c>
      <c r="AK392">
        <f t="shared" si="9"/>
        <v>0.64848484848484844</v>
      </c>
    </row>
    <row r="393" spans="16:37" x14ac:dyDescent="0.25">
      <c r="P393">
        <v>1.34</v>
      </c>
      <c r="Q393">
        <v>484.80971128608923</v>
      </c>
      <c r="V393">
        <v>2.1184799999999999</v>
      </c>
      <c r="W393">
        <v>6234</v>
      </c>
      <c r="AH393">
        <v>1.34</v>
      </c>
      <c r="AI393">
        <v>484.80971128608923</v>
      </c>
      <c r="AJ393" t="s">
        <v>473</v>
      </c>
      <c r="AK393">
        <f t="shared" si="9"/>
        <v>0.79393939393939383</v>
      </c>
    </row>
    <row r="394" spans="16:37" x14ac:dyDescent="0.25">
      <c r="P394">
        <v>1.4</v>
      </c>
      <c r="Q394">
        <v>488.51706036745406</v>
      </c>
      <c r="V394">
        <v>2.1679499999999998</v>
      </c>
      <c r="W394">
        <v>6237.7</v>
      </c>
      <c r="AH394">
        <v>1.4</v>
      </c>
      <c r="AI394">
        <v>488.51706036745406</v>
      </c>
      <c r="AJ394" t="s">
        <v>473</v>
      </c>
      <c r="AK394">
        <f t="shared" si="9"/>
        <v>0.75757575757575757</v>
      </c>
    </row>
    <row r="395" spans="16:37" x14ac:dyDescent="0.25">
      <c r="P395">
        <v>1.79</v>
      </c>
      <c r="Q395">
        <v>500.88582677165346</v>
      </c>
      <c r="V395">
        <v>2.1495000000000002</v>
      </c>
      <c r="W395">
        <v>6241.6</v>
      </c>
      <c r="AH395">
        <v>1.79</v>
      </c>
      <c r="AI395">
        <v>500.88582677165346</v>
      </c>
      <c r="AJ395" t="s">
        <v>473</v>
      </c>
      <c r="AK395">
        <f t="shared" si="9"/>
        <v>0.52121212121212113</v>
      </c>
    </row>
    <row r="396" spans="16:37" x14ac:dyDescent="0.25">
      <c r="P396">
        <v>1.54</v>
      </c>
      <c r="Q396">
        <v>501.50918635170603</v>
      </c>
      <c r="V396">
        <v>2.1406999999999998</v>
      </c>
      <c r="W396">
        <v>6241.6</v>
      </c>
      <c r="AH396">
        <v>1.54</v>
      </c>
      <c r="AI396">
        <v>501.50918635170603</v>
      </c>
      <c r="AJ396" t="s">
        <v>473</v>
      </c>
      <c r="AK396">
        <f t="shared" si="9"/>
        <v>0.67272727272727273</v>
      </c>
    </row>
    <row r="397" spans="16:37" x14ac:dyDescent="0.25">
      <c r="P397">
        <v>1.53</v>
      </c>
      <c r="Q397">
        <v>502.69028871391072</v>
      </c>
      <c r="V397">
        <v>2.3595700000000002</v>
      </c>
      <c r="W397">
        <v>6279.2</v>
      </c>
      <c r="AH397">
        <v>1.53</v>
      </c>
      <c r="AI397">
        <v>502.69028871391072</v>
      </c>
      <c r="AJ397" t="s">
        <v>473</v>
      </c>
      <c r="AK397">
        <f t="shared" si="9"/>
        <v>0.67878787878787872</v>
      </c>
    </row>
    <row r="398" spans="16:37" x14ac:dyDescent="0.25">
      <c r="P398">
        <v>1.71</v>
      </c>
      <c r="Q398">
        <v>506.82414698162722</v>
      </c>
      <c r="V398">
        <v>2.2354599999999998</v>
      </c>
      <c r="W398">
        <v>6283.2</v>
      </c>
      <c r="AH398">
        <v>1.71</v>
      </c>
      <c r="AI398">
        <v>506.82414698162722</v>
      </c>
      <c r="AJ398" t="s">
        <v>473</v>
      </c>
      <c r="AK398">
        <f t="shared" si="9"/>
        <v>0.5696969696969697</v>
      </c>
    </row>
    <row r="399" spans="16:37" x14ac:dyDescent="0.25">
      <c r="P399">
        <v>1.56</v>
      </c>
      <c r="Q399">
        <v>509.94094488188978</v>
      </c>
      <c r="V399">
        <v>2.2119800000000001</v>
      </c>
      <c r="W399">
        <v>6302.3</v>
      </c>
      <c r="AH399">
        <v>1.56</v>
      </c>
      <c r="AI399">
        <v>509.94094488188978</v>
      </c>
      <c r="AJ399" t="s">
        <v>473</v>
      </c>
      <c r="AK399">
        <f t="shared" si="9"/>
        <v>0.66060606060606053</v>
      </c>
    </row>
    <row r="400" spans="16:37" x14ac:dyDescent="0.25">
      <c r="P400">
        <v>1.69</v>
      </c>
      <c r="Q400">
        <v>510.89238845144354</v>
      </c>
      <c r="V400">
        <v>2.2690000000000001</v>
      </c>
      <c r="W400">
        <v>6309.8</v>
      </c>
      <c r="AH400">
        <v>1.69</v>
      </c>
      <c r="AI400">
        <v>510.89238845144354</v>
      </c>
      <c r="AJ400" t="s">
        <v>473</v>
      </c>
      <c r="AK400">
        <f t="shared" si="9"/>
        <v>0.58181818181818179</v>
      </c>
    </row>
    <row r="401" spans="16:37" x14ac:dyDescent="0.25">
      <c r="P401">
        <v>1.34</v>
      </c>
      <c r="Q401">
        <v>517.9461942257218</v>
      </c>
      <c r="V401">
        <v>2.35202</v>
      </c>
      <c r="W401">
        <v>6313.4</v>
      </c>
      <c r="AH401">
        <v>1.34</v>
      </c>
      <c r="AI401">
        <v>517.9461942257218</v>
      </c>
      <c r="AJ401" t="s">
        <v>473</v>
      </c>
      <c r="AK401">
        <f t="shared" si="9"/>
        <v>0.79393939393939383</v>
      </c>
    </row>
    <row r="402" spans="16:37" x14ac:dyDescent="0.25">
      <c r="P402">
        <v>1.38</v>
      </c>
      <c r="Q402">
        <v>518.07742782152229</v>
      </c>
      <c r="V402">
        <v>2.2543199999999999</v>
      </c>
      <c r="W402">
        <v>6317.4</v>
      </c>
      <c r="AH402">
        <v>1.38</v>
      </c>
      <c r="AI402">
        <v>518.07742782152229</v>
      </c>
      <c r="AJ402" t="s">
        <v>473</v>
      </c>
      <c r="AK402">
        <f t="shared" si="9"/>
        <v>0.76969696969696977</v>
      </c>
    </row>
    <row r="403" spans="16:37" x14ac:dyDescent="0.25">
      <c r="P403">
        <v>1.76</v>
      </c>
      <c r="Q403">
        <v>520.20997375328079</v>
      </c>
      <c r="V403">
        <v>2.2878699999999998</v>
      </c>
      <c r="W403">
        <v>6321.1</v>
      </c>
      <c r="AH403">
        <v>1.76</v>
      </c>
      <c r="AI403">
        <v>520.20997375328079</v>
      </c>
      <c r="AJ403" t="s">
        <v>473</v>
      </c>
      <c r="AK403">
        <f t="shared" si="9"/>
        <v>0.53939393939393931</v>
      </c>
    </row>
    <row r="404" spans="16:37" x14ac:dyDescent="0.25">
      <c r="P404">
        <v>1.53</v>
      </c>
      <c r="Q404">
        <v>520.50524934383202</v>
      </c>
      <c r="V404">
        <v>2.3029600000000001</v>
      </c>
      <c r="W404">
        <v>6324.9</v>
      </c>
      <c r="AH404">
        <v>1.53</v>
      </c>
      <c r="AI404">
        <v>520.50524934383202</v>
      </c>
      <c r="AJ404" t="s">
        <v>473</v>
      </c>
      <c r="AK404">
        <f t="shared" si="9"/>
        <v>0.67878787878787872</v>
      </c>
    </row>
    <row r="405" spans="16:37" x14ac:dyDescent="0.25">
      <c r="P405">
        <v>1.49</v>
      </c>
      <c r="Q405">
        <v>520.66929133858264</v>
      </c>
      <c r="V405">
        <v>2.3218299999999998</v>
      </c>
      <c r="W405">
        <v>6328.7</v>
      </c>
      <c r="AH405">
        <v>1.49</v>
      </c>
      <c r="AI405">
        <v>520.66929133858264</v>
      </c>
      <c r="AJ405" t="s">
        <v>473</v>
      </c>
      <c r="AK405">
        <f t="shared" si="9"/>
        <v>0.70303030303030301</v>
      </c>
    </row>
    <row r="406" spans="16:37" x14ac:dyDescent="0.25">
      <c r="P406">
        <v>1.33</v>
      </c>
      <c r="Q406">
        <v>521.03018372703411</v>
      </c>
      <c r="V406">
        <v>2.3755000000000002</v>
      </c>
      <c r="W406">
        <v>6332.4</v>
      </c>
      <c r="AH406">
        <v>1.33</v>
      </c>
      <c r="AI406">
        <v>521.03018372703411</v>
      </c>
      <c r="AJ406" t="s">
        <v>473</v>
      </c>
      <c r="AK406">
        <f t="shared" si="9"/>
        <v>0.79999999999999993</v>
      </c>
    </row>
    <row r="407" spans="16:37" x14ac:dyDescent="0.25">
      <c r="P407">
        <v>1.29</v>
      </c>
      <c r="Q407">
        <v>527.29658792650912</v>
      </c>
      <c r="V407">
        <v>2.2241300000000002</v>
      </c>
      <c r="W407">
        <v>6332.6</v>
      </c>
      <c r="AH407">
        <v>1.29</v>
      </c>
      <c r="AI407">
        <v>527.29658792650912</v>
      </c>
      <c r="AJ407" t="s">
        <v>473</v>
      </c>
      <c r="AK407">
        <f t="shared" si="9"/>
        <v>0.82424242424242422</v>
      </c>
    </row>
    <row r="408" spans="16:37" x14ac:dyDescent="0.25">
      <c r="P408">
        <v>1.4</v>
      </c>
      <c r="Q408">
        <v>529.85564304461934</v>
      </c>
      <c r="V408">
        <v>2.32938</v>
      </c>
      <c r="W408">
        <v>6336.2</v>
      </c>
      <c r="AH408">
        <v>1.4</v>
      </c>
      <c r="AI408">
        <v>529.85564304461934</v>
      </c>
      <c r="AJ408" t="s">
        <v>473</v>
      </c>
      <c r="AK408">
        <f t="shared" si="9"/>
        <v>0.75757575757575757</v>
      </c>
    </row>
    <row r="409" spans="16:37" x14ac:dyDescent="0.25">
      <c r="P409">
        <v>1.49</v>
      </c>
      <c r="Q409">
        <v>529.98687664041995</v>
      </c>
      <c r="V409">
        <v>2.3696299999999999</v>
      </c>
      <c r="W409">
        <v>6355.2</v>
      </c>
      <c r="AH409">
        <v>1.49</v>
      </c>
      <c r="AI409">
        <v>529.98687664041995</v>
      </c>
      <c r="AJ409" t="s">
        <v>473</v>
      </c>
      <c r="AK409">
        <f t="shared" si="9"/>
        <v>0.70303030303030301</v>
      </c>
    </row>
    <row r="410" spans="16:37" x14ac:dyDescent="0.25">
      <c r="P410">
        <v>1.37</v>
      </c>
      <c r="Q410">
        <v>531.13517060367451</v>
      </c>
      <c r="V410">
        <v>2.2446799999999998</v>
      </c>
      <c r="W410">
        <v>6355.4</v>
      </c>
      <c r="AH410">
        <v>1.37</v>
      </c>
      <c r="AI410">
        <v>531.13517060367451</v>
      </c>
      <c r="AJ410" t="s">
        <v>473</v>
      </c>
      <c r="AK410">
        <f t="shared" si="9"/>
        <v>0.77575757575757565</v>
      </c>
    </row>
    <row r="411" spans="16:37" x14ac:dyDescent="0.25">
      <c r="P411">
        <v>1.43</v>
      </c>
      <c r="Q411">
        <v>533.20209973753276</v>
      </c>
      <c r="V411">
        <v>2.2107199999999998</v>
      </c>
      <c r="W411">
        <v>6363.1</v>
      </c>
      <c r="AH411">
        <v>1.43</v>
      </c>
      <c r="AI411">
        <v>533.20209973753276</v>
      </c>
      <c r="AJ411" t="s">
        <v>473</v>
      </c>
      <c r="AK411">
        <f t="shared" si="9"/>
        <v>0.73939393939393938</v>
      </c>
    </row>
    <row r="412" spans="16:37" x14ac:dyDescent="0.25">
      <c r="P412">
        <v>1.46</v>
      </c>
      <c r="Q412">
        <v>533.95669291338584</v>
      </c>
      <c r="V412">
        <v>2.3868200000000002</v>
      </c>
      <c r="W412">
        <v>6366.5</v>
      </c>
      <c r="AH412">
        <v>1.46</v>
      </c>
      <c r="AI412">
        <v>533.95669291338584</v>
      </c>
      <c r="AJ412" t="s">
        <v>473</v>
      </c>
      <c r="AK412">
        <f t="shared" si="9"/>
        <v>0.72121212121212119</v>
      </c>
    </row>
    <row r="413" spans="16:37" x14ac:dyDescent="0.25">
      <c r="P413">
        <v>1.45</v>
      </c>
      <c r="Q413">
        <v>536.54855643044618</v>
      </c>
      <c r="V413">
        <v>2.19814</v>
      </c>
      <c r="W413">
        <v>6378.3</v>
      </c>
      <c r="AH413">
        <v>1.45</v>
      </c>
      <c r="AI413">
        <v>536.54855643044618</v>
      </c>
      <c r="AJ413" t="s">
        <v>473</v>
      </c>
      <c r="AK413">
        <f t="shared" si="9"/>
        <v>0.72727272727272729</v>
      </c>
    </row>
    <row r="414" spans="16:37" x14ac:dyDescent="0.25">
      <c r="P414">
        <v>1.44</v>
      </c>
      <c r="Q414">
        <v>537.66404199475062</v>
      </c>
      <c r="V414">
        <v>2.3973</v>
      </c>
      <c r="W414">
        <v>6381.7</v>
      </c>
      <c r="AH414">
        <v>1.44</v>
      </c>
      <c r="AI414">
        <v>537.66404199475062</v>
      </c>
      <c r="AJ414" t="s">
        <v>473</v>
      </c>
      <c r="AK414">
        <f t="shared" si="9"/>
        <v>0.73333333333333339</v>
      </c>
    </row>
    <row r="415" spans="16:37" x14ac:dyDescent="0.25">
      <c r="P415">
        <v>1.62</v>
      </c>
      <c r="Q415">
        <v>538.45144356955382</v>
      </c>
      <c r="V415">
        <v>2.2748699999999999</v>
      </c>
      <c r="W415">
        <v>6381.9</v>
      </c>
      <c r="AH415">
        <v>1.62</v>
      </c>
      <c r="AI415">
        <v>538.45144356955382</v>
      </c>
      <c r="AJ415" t="s">
        <v>473</v>
      </c>
      <c r="AK415">
        <f t="shared" si="9"/>
        <v>0.62424242424242415</v>
      </c>
    </row>
    <row r="416" spans="16:37" x14ac:dyDescent="0.25">
      <c r="P416">
        <v>1.5</v>
      </c>
      <c r="Q416">
        <v>541.46981627296577</v>
      </c>
      <c r="V416">
        <v>2.2887</v>
      </c>
      <c r="W416">
        <v>6404.7</v>
      </c>
      <c r="AH416">
        <v>1.5</v>
      </c>
      <c r="AI416">
        <v>541.46981627296577</v>
      </c>
      <c r="AJ416" t="s">
        <v>473</v>
      </c>
      <c r="AK416">
        <f t="shared" si="9"/>
        <v>0.69696969696969691</v>
      </c>
    </row>
    <row r="417" spans="16:37" x14ac:dyDescent="0.25">
      <c r="P417">
        <v>1.49</v>
      </c>
      <c r="Q417">
        <v>546.42388451443571</v>
      </c>
      <c r="V417">
        <v>2.3063099999999999</v>
      </c>
      <c r="W417">
        <v>6419.9</v>
      </c>
      <c r="AH417">
        <v>1.49</v>
      </c>
      <c r="AI417">
        <v>546.42388451443571</v>
      </c>
      <c r="AJ417" t="s">
        <v>473</v>
      </c>
      <c r="AK417">
        <f t="shared" si="9"/>
        <v>0.70303030303030301</v>
      </c>
    </row>
    <row r="418" spans="16:37" x14ac:dyDescent="0.25">
      <c r="P418">
        <v>1.41</v>
      </c>
      <c r="Q418">
        <v>556.49606299212599</v>
      </c>
      <c r="V418">
        <v>2.2551600000000001</v>
      </c>
      <c r="W418">
        <v>6420</v>
      </c>
      <c r="AH418">
        <v>1.41</v>
      </c>
      <c r="AI418">
        <v>556.49606299212599</v>
      </c>
      <c r="AJ418" t="s">
        <v>473</v>
      </c>
      <c r="AK418">
        <f t="shared" si="9"/>
        <v>0.75151515151515158</v>
      </c>
    </row>
    <row r="419" spans="16:37" x14ac:dyDescent="0.25">
      <c r="P419">
        <v>1.6</v>
      </c>
      <c r="Q419">
        <v>558.82545931758534</v>
      </c>
      <c r="V419">
        <v>2.3822000000000001</v>
      </c>
      <c r="W419">
        <v>6423.5</v>
      </c>
      <c r="AH419">
        <v>1.6</v>
      </c>
      <c r="AI419">
        <v>558.82545931758534</v>
      </c>
      <c r="AJ419" t="s">
        <v>473</v>
      </c>
      <c r="AK419">
        <f t="shared" si="9"/>
        <v>0.63636363636363624</v>
      </c>
    </row>
    <row r="420" spans="16:37" x14ac:dyDescent="0.25">
      <c r="P420">
        <v>1.33</v>
      </c>
      <c r="Q420">
        <v>559.38320209973756</v>
      </c>
      <c r="V420">
        <v>2.3314699999999999</v>
      </c>
      <c r="W420">
        <v>6427.4</v>
      </c>
      <c r="AH420">
        <v>1.33</v>
      </c>
      <c r="AI420">
        <v>559.38320209973756</v>
      </c>
      <c r="AJ420" t="s">
        <v>473</v>
      </c>
      <c r="AK420">
        <f t="shared" si="9"/>
        <v>0.79999999999999993</v>
      </c>
    </row>
    <row r="421" spans="16:37" x14ac:dyDescent="0.25">
      <c r="P421">
        <v>1.43</v>
      </c>
      <c r="Q421">
        <v>563.32020997375321</v>
      </c>
      <c r="V421">
        <v>2.2341899999999999</v>
      </c>
      <c r="W421">
        <v>6431.4</v>
      </c>
      <c r="AH421">
        <v>1.43</v>
      </c>
      <c r="AI421">
        <v>563.32020997375321</v>
      </c>
      <c r="AJ421" t="s">
        <v>473</v>
      </c>
      <c r="AK421">
        <f t="shared" si="9"/>
        <v>0.73939393939393938</v>
      </c>
    </row>
    <row r="422" spans="16:37" x14ac:dyDescent="0.25">
      <c r="P422">
        <v>1.58</v>
      </c>
      <c r="Q422">
        <v>563.64829396325456</v>
      </c>
      <c r="V422">
        <v>2.3448899999999999</v>
      </c>
      <c r="W422">
        <v>6435</v>
      </c>
      <c r="AH422">
        <v>1.58</v>
      </c>
      <c r="AI422">
        <v>563.64829396325456</v>
      </c>
      <c r="AJ422" t="s">
        <v>473</v>
      </c>
      <c r="AK422">
        <f t="shared" si="9"/>
        <v>0.64848484848484844</v>
      </c>
    </row>
    <row r="423" spans="16:37" x14ac:dyDescent="0.25">
      <c r="P423">
        <v>1.61</v>
      </c>
      <c r="Q423">
        <v>568.11023622047242</v>
      </c>
      <c r="V423">
        <v>2.4098799999999998</v>
      </c>
      <c r="W423">
        <v>6450.1</v>
      </c>
      <c r="AH423">
        <v>1.61</v>
      </c>
      <c r="AI423">
        <v>568.11023622047242</v>
      </c>
      <c r="AJ423" t="s">
        <v>473</v>
      </c>
      <c r="AK423">
        <f t="shared" si="9"/>
        <v>0.63030303030303025</v>
      </c>
    </row>
    <row r="424" spans="16:37" x14ac:dyDescent="0.25">
      <c r="P424">
        <v>1.62</v>
      </c>
      <c r="Q424">
        <v>570.40682414698165</v>
      </c>
      <c r="V424">
        <v>2.25725</v>
      </c>
      <c r="W424">
        <v>6458</v>
      </c>
      <c r="AH424">
        <v>1.62</v>
      </c>
      <c r="AI424">
        <v>570.40682414698165</v>
      </c>
      <c r="AJ424" t="s">
        <v>473</v>
      </c>
      <c r="AK424">
        <f t="shared" si="9"/>
        <v>0.62424242424242415</v>
      </c>
    </row>
    <row r="425" spans="16:37" x14ac:dyDescent="0.25">
      <c r="P425">
        <v>1.32</v>
      </c>
      <c r="Q425">
        <v>571.12860892388449</v>
      </c>
      <c r="V425">
        <v>2.36375</v>
      </c>
      <c r="W425">
        <v>6469.2</v>
      </c>
      <c r="AH425">
        <v>1.32</v>
      </c>
      <c r="AI425">
        <v>571.12860892388449</v>
      </c>
      <c r="AJ425" t="s">
        <v>473</v>
      </c>
      <c r="AK425">
        <f t="shared" si="9"/>
        <v>0.80606060606060603</v>
      </c>
    </row>
    <row r="426" spans="16:37" x14ac:dyDescent="0.25">
      <c r="P426">
        <v>1.57</v>
      </c>
      <c r="Q426">
        <v>576.01706036745406</v>
      </c>
      <c r="V426">
        <v>2.2350300000000001</v>
      </c>
      <c r="W426">
        <v>6473.2</v>
      </c>
      <c r="AH426">
        <v>1.57</v>
      </c>
      <c r="AI426">
        <v>576.01706036745406</v>
      </c>
      <c r="AJ426" t="s">
        <v>473</v>
      </c>
      <c r="AK426">
        <f t="shared" si="9"/>
        <v>0.65454545454545454</v>
      </c>
    </row>
    <row r="427" spans="16:37" x14ac:dyDescent="0.25">
      <c r="P427">
        <v>1.68</v>
      </c>
      <c r="Q427">
        <v>578.64173228346453</v>
      </c>
      <c r="V427">
        <v>2.28409</v>
      </c>
      <c r="W427">
        <v>6476.9</v>
      </c>
      <c r="AH427">
        <v>1.68</v>
      </c>
      <c r="AI427">
        <v>578.64173228346453</v>
      </c>
      <c r="AJ427" t="s">
        <v>473</v>
      </c>
      <c r="AK427">
        <f t="shared" si="9"/>
        <v>0.58787878787878789</v>
      </c>
    </row>
    <row r="428" spans="16:37" x14ac:dyDescent="0.25">
      <c r="P428">
        <v>1.56</v>
      </c>
      <c r="Q428">
        <v>588.8451443569553</v>
      </c>
      <c r="V428">
        <v>2.2920500000000001</v>
      </c>
      <c r="W428">
        <v>6495.9</v>
      </c>
      <c r="AH428">
        <v>1.56</v>
      </c>
      <c r="AI428">
        <v>588.8451443569553</v>
      </c>
      <c r="AJ428" t="s">
        <v>473</v>
      </c>
      <c r="AK428">
        <f t="shared" si="9"/>
        <v>0.66060606060606053</v>
      </c>
    </row>
    <row r="429" spans="16:37" x14ac:dyDescent="0.25">
      <c r="P429">
        <v>1.54</v>
      </c>
      <c r="Q429">
        <v>591.96194225721786</v>
      </c>
      <c r="V429">
        <v>2.3985500000000002</v>
      </c>
      <c r="W429">
        <v>6499.5</v>
      </c>
      <c r="AH429">
        <v>1.54</v>
      </c>
      <c r="AI429">
        <v>591.96194225721786</v>
      </c>
      <c r="AJ429" t="s">
        <v>473</v>
      </c>
      <c r="AK429">
        <f t="shared" si="9"/>
        <v>0.67272727272727273</v>
      </c>
    </row>
    <row r="430" spans="16:37" x14ac:dyDescent="0.25">
      <c r="P430">
        <v>2.0499999999999998</v>
      </c>
      <c r="Q430">
        <v>593.53674540682414</v>
      </c>
      <c r="V430">
        <v>2.3176299999999999</v>
      </c>
      <c r="W430">
        <v>6507.3</v>
      </c>
      <c r="AH430">
        <v>2.0499999999999998</v>
      </c>
      <c r="AI430">
        <v>593.53674540682414</v>
      </c>
      <c r="AJ430" t="s">
        <v>473</v>
      </c>
      <c r="AK430">
        <f t="shared" si="9"/>
        <v>0.3636363636363637</v>
      </c>
    </row>
    <row r="431" spans="16:37" x14ac:dyDescent="0.25">
      <c r="P431">
        <v>1.5</v>
      </c>
      <c r="Q431">
        <v>595.40682414698153</v>
      </c>
      <c r="V431">
        <v>2.3708800000000001</v>
      </c>
      <c r="W431">
        <v>6518.6</v>
      </c>
      <c r="AH431">
        <v>1.5</v>
      </c>
      <c r="AI431">
        <v>595.40682414698153</v>
      </c>
      <c r="AJ431" t="s">
        <v>473</v>
      </c>
      <c r="AK431">
        <f t="shared" si="9"/>
        <v>0.69696969696969691</v>
      </c>
    </row>
    <row r="432" spans="16:37" x14ac:dyDescent="0.25">
      <c r="P432">
        <v>1.43</v>
      </c>
      <c r="Q432">
        <v>599.73753280839901</v>
      </c>
      <c r="V432">
        <v>2.4610300000000001</v>
      </c>
      <c r="W432">
        <v>6533.6</v>
      </c>
      <c r="AH432">
        <v>1.43</v>
      </c>
      <c r="AI432">
        <v>599.73753280839901</v>
      </c>
      <c r="AJ432" t="s">
        <v>473</v>
      </c>
      <c r="AK432">
        <f t="shared" si="9"/>
        <v>0.73939393939393938</v>
      </c>
    </row>
    <row r="433" spans="16:37" x14ac:dyDescent="0.25">
      <c r="P433">
        <v>1.52</v>
      </c>
      <c r="Q433">
        <v>604.72440944881885</v>
      </c>
      <c r="V433">
        <v>2.44929</v>
      </c>
      <c r="W433">
        <v>6537.4</v>
      </c>
      <c r="AH433">
        <v>1.52</v>
      </c>
      <c r="AI433">
        <v>604.72440944881885</v>
      </c>
      <c r="AJ433" t="s">
        <v>473</v>
      </c>
      <c r="AK433">
        <f t="shared" si="9"/>
        <v>0.68484848484848482</v>
      </c>
    </row>
    <row r="434" spans="16:37" x14ac:dyDescent="0.25">
      <c r="P434">
        <v>1.42</v>
      </c>
      <c r="Q434">
        <v>606.46325459317575</v>
      </c>
      <c r="V434">
        <v>2.4430000000000001</v>
      </c>
      <c r="W434">
        <v>6537.4</v>
      </c>
      <c r="AH434">
        <v>1.42</v>
      </c>
      <c r="AI434">
        <v>606.46325459317575</v>
      </c>
      <c r="AJ434" t="s">
        <v>473</v>
      </c>
      <c r="AK434">
        <f t="shared" si="9"/>
        <v>0.74545454545454548</v>
      </c>
    </row>
    <row r="435" spans="16:37" x14ac:dyDescent="0.25">
      <c r="P435">
        <v>1.52</v>
      </c>
      <c r="Q435">
        <v>607.5787401574803</v>
      </c>
      <c r="V435">
        <v>2.4190999999999998</v>
      </c>
      <c r="W435">
        <v>6537.5</v>
      </c>
      <c r="AH435">
        <v>1.52</v>
      </c>
      <c r="AI435">
        <v>607.5787401574803</v>
      </c>
      <c r="AJ435" t="s">
        <v>473</v>
      </c>
      <c r="AK435">
        <f t="shared" si="9"/>
        <v>0.68484848484848482</v>
      </c>
    </row>
    <row r="436" spans="16:37" x14ac:dyDescent="0.25">
      <c r="P436">
        <v>1.52</v>
      </c>
      <c r="Q436">
        <v>607.93963254593177</v>
      </c>
      <c r="V436">
        <v>2.4258099999999998</v>
      </c>
      <c r="W436">
        <v>6548.9</v>
      </c>
      <c r="AH436">
        <v>1.52</v>
      </c>
      <c r="AI436">
        <v>607.93963254593177</v>
      </c>
      <c r="AJ436" t="s">
        <v>473</v>
      </c>
      <c r="AK436">
        <f t="shared" si="9"/>
        <v>0.68484848484848482</v>
      </c>
    </row>
    <row r="437" spans="16:37" x14ac:dyDescent="0.25">
      <c r="P437">
        <v>1.41</v>
      </c>
      <c r="Q437">
        <v>615.97769028871392</v>
      </c>
      <c r="V437">
        <v>2.3507500000000001</v>
      </c>
      <c r="W437">
        <v>6552.8</v>
      </c>
      <c r="AH437">
        <v>1.41</v>
      </c>
      <c r="AI437">
        <v>615.97769028871392</v>
      </c>
      <c r="AJ437" t="s">
        <v>473</v>
      </c>
      <c r="AK437">
        <f t="shared" si="9"/>
        <v>0.75151515151515158</v>
      </c>
    </row>
    <row r="438" spans="16:37" x14ac:dyDescent="0.25">
      <c r="P438">
        <v>1.52</v>
      </c>
      <c r="Q438">
        <v>625.72178477690284</v>
      </c>
      <c r="V438">
        <v>2.3356599999999998</v>
      </c>
      <c r="W438">
        <v>6552.8</v>
      </c>
      <c r="AH438">
        <v>1.52</v>
      </c>
      <c r="AI438">
        <v>625.72178477690284</v>
      </c>
      <c r="AJ438" t="s">
        <v>473</v>
      </c>
      <c r="AK438">
        <f t="shared" si="9"/>
        <v>0.68484848484848482</v>
      </c>
    </row>
    <row r="439" spans="16:37" x14ac:dyDescent="0.25">
      <c r="P439">
        <v>1.4</v>
      </c>
      <c r="Q439">
        <v>625.91863517060369</v>
      </c>
      <c r="V439">
        <v>2.2316699999999998</v>
      </c>
      <c r="W439">
        <v>6560.6</v>
      </c>
      <c r="AH439">
        <v>1.4</v>
      </c>
      <c r="AI439">
        <v>625.91863517060369</v>
      </c>
      <c r="AJ439" t="s">
        <v>473</v>
      </c>
      <c r="AK439">
        <f t="shared" si="9"/>
        <v>0.75757575757575757</v>
      </c>
    </row>
    <row r="440" spans="16:37" x14ac:dyDescent="0.25">
      <c r="P440">
        <v>1.46</v>
      </c>
      <c r="Q440">
        <v>627.09973753280838</v>
      </c>
      <c r="V440">
        <v>2.2040000000000002</v>
      </c>
      <c r="W440">
        <v>6572.1</v>
      </c>
      <c r="AH440">
        <v>1.46</v>
      </c>
      <c r="AI440">
        <v>627.09973753280838</v>
      </c>
      <c r="AJ440" t="s">
        <v>473</v>
      </c>
      <c r="AK440">
        <f t="shared" si="9"/>
        <v>0.72121212121212119</v>
      </c>
    </row>
    <row r="441" spans="16:37" x14ac:dyDescent="0.25">
      <c r="P441">
        <v>1.56</v>
      </c>
      <c r="Q441">
        <v>628.31364829396318</v>
      </c>
      <c r="V441">
        <v>2.38429</v>
      </c>
      <c r="W441">
        <v>6579.4</v>
      </c>
      <c r="AH441">
        <v>1.56</v>
      </c>
      <c r="AI441">
        <v>628.31364829396318</v>
      </c>
      <c r="AJ441" t="s">
        <v>473</v>
      </c>
      <c r="AK441">
        <f t="shared" si="9"/>
        <v>0.66060606060606053</v>
      </c>
    </row>
    <row r="442" spans="16:37" x14ac:dyDescent="0.25">
      <c r="P442">
        <v>1.6</v>
      </c>
      <c r="Q442">
        <v>632.31627296587919</v>
      </c>
      <c r="V442">
        <v>2.3075600000000001</v>
      </c>
      <c r="W442">
        <v>6594.7</v>
      </c>
      <c r="AH442">
        <v>1.6</v>
      </c>
      <c r="AI442">
        <v>632.31627296587919</v>
      </c>
      <c r="AJ442" t="s">
        <v>473</v>
      </c>
      <c r="AK442">
        <f t="shared" si="9"/>
        <v>0.63636363636363624</v>
      </c>
    </row>
    <row r="443" spans="16:37" x14ac:dyDescent="0.25">
      <c r="P443">
        <v>1.51</v>
      </c>
      <c r="Q443">
        <v>632.67716535433067</v>
      </c>
      <c r="V443">
        <v>2.3742299999999998</v>
      </c>
      <c r="W443">
        <v>6598.4</v>
      </c>
      <c r="AH443">
        <v>1.51</v>
      </c>
      <c r="AI443">
        <v>632.67716535433067</v>
      </c>
      <c r="AJ443" t="s">
        <v>473</v>
      </c>
      <c r="AK443">
        <f t="shared" si="9"/>
        <v>0.69090909090909092</v>
      </c>
    </row>
    <row r="444" spans="16:37" x14ac:dyDescent="0.25">
      <c r="P444">
        <v>1.61</v>
      </c>
      <c r="Q444">
        <v>651.44356955380579</v>
      </c>
      <c r="V444">
        <v>2.18723</v>
      </c>
      <c r="W444">
        <v>6598.7</v>
      </c>
      <c r="AH444">
        <v>1.61</v>
      </c>
      <c r="AI444">
        <v>651.44356955380579</v>
      </c>
      <c r="AJ444" t="s">
        <v>473</v>
      </c>
      <c r="AK444">
        <f t="shared" si="9"/>
        <v>0.63030303030303025</v>
      </c>
    </row>
    <row r="445" spans="16:37" x14ac:dyDescent="0.25">
      <c r="P445">
        <v>2.04</v>
      </c>
      <c r="Q445">
        <v>652.32939632545936</v>
      </c>
      <c r="V445">
        <v>2.2974999999999999</v>
      </c>
      <c r="W445">
        <v>6602.3</v>
      </c>
      <c r="AH445">
        <v>2.04</v>
      </c>
      <c r="AI445">
        <v>652.32939632545936</v>
      </c>
      <c r="AJ445" t="s">
        <v>473</v>
      </c>
      <c r="AK445">
        <f t="shared" si="9"/>
        <v>0.36969696969696964</v>
      </c>
    </row>
    <row r="446" spans="16:37" x14ac:dyDescent="0.25">
      <c r="P446">
        <v>1.55</v>
      </c>
      <c r="Q446">
        <v>656.26640419947501</v>
      </c>
      <c r="V446">
        <v>2.2153200000000002</v>
      </c>
      <c r="W446">
        <v>6606.3</v>
      </c>
      <c r="AH446">
        <v>1.55</v>
      </c>
      <c r="AI446">
        <v>656.26640419947501</v>
      </c>
      <c r="AJ446" t="s">
        <v>473</v>
      </c>
      <c r="AK446">
        <f t="shared" si="9"/>
        <v>0.66666666666666663</v>
      </c>
    </row>
    <row r="447" spans="16:37" x14ac:dyDescent="0.25">
      <c r="P447">
        <v>1.55</v>
      </c>
      <c r="Q447">
        <v>657.67716535433067</v>
      </c>
      <c r="V447">
        <v>2.2702499999999999</v>
      </c>
      <c r="W447">
        <v>6617.6</v>
      </c>
      <c r="AH447">
        <v>1.55</v>
      </c>
      <c r="AI447">
        <v>657.67716535433067</v>
      </c>
      <c r="AJ447" t="s">
        <v>473</v>
      </c>
      <c r="AK447">
        <f t="shared" si="9"/>
        <v>0.66666666666666663</v>
      </c>
    </row>
    <row r="448" spans="16:37" x14ac:dyDescent="0.25">
      <c r="P448">
        <v>1.61</v>
      </c>
      <c r="Q448">
        <v>659.35039370078732</v>
      </c>
      <c r="V448">
        <v>2.1750699999999998</v>
      </c>
      <c r="W448">
        <v>6617.8</v>
      </c>
      <c r="AH448">
        <v>1.61</v>
      </c>
      <c r="AI448">
        <v>659.35039370078732</v>
      </c>
      <c r="AJ448" t="s">
        <v>473</v>
      </c>
      <c r="AK448">
        <f t="shared" si="9"/>
        <v>0.63030303030303025</v>
      </c>
    </row>
    <row r="449" spans="16:37" x14ac:dyDescent="0.25">
      <c r="P449">
        <v>1.54</v>
      </c>
      <c r="Q449">
        <v>660.43307086614175</v>
      </c>
      <c r="V449">
        <v>2.4014799999999998</v>
      </c>
      <c r="W449">
        <v>6621.1</v>
      </c>
      <c r="AH449">
        <v>1.54</v>
      </c>
      <c r="AI449">
        <v>660.43307086614175</v>
      </c>
      <c r="AJ449" t="s">
        <v>473</v>
      </c>
      <c r="AK449">
        <f t="shared" si="9"/>
        <v>0.67272727272727273</v>
      </c>
    </row>
    <row r="450" spans="16:37" x14ac:dyDescent="0.25">
      <c r="P450">
        <v>1.52</v>
      </c>
      <c r="Q450">
        <v>662.33595800524927</v>
      </c>
      <c r="V450">
        <v>2.3461400000000001</v>
      </c>
      <c r="W450">
        <v>6621.2</v>
      </c>
      <c r="AH450">
        <v>1.52</v>
      </c>
      <c r="AI450">
        <v>662.33595800524927</v>
      </c>
      <c r="AJ450" t="s">
        <v>473</v>
      </c>
      <c r="AK450">
        <f t="shared" si="9"/>
        <v>0.68484848484848482</v>
      </c>
    </row>
    <row r="451" spans="16:37" x14ac:dyDescent="0.25">
      <c r="P451">
        <v>1.51</v>
      </c>
      <c r="Q451">
        <v>662.36876640419939</v>
      </c>
      <c r="V451">
        <v>2.1549399999999999</v>
      </c>
      <c r="W451">
        <v>6625.4</v>
      </c>
      <c r="AH451">
        <v>1.51</v>
      </c>
      <c r="AI451">
        <v>662.36876640419939</v>
      </c>
      <c r="AJ451" t="s">
        <v>473</v>
      </c>
      <c r="AK451">
        <f t="shared" si="9"/>
        <v>0.69090909090909092</v>
      </c>
    </row>
    <row r="452" spans="16:37" x14ac:dyDescent="0.25">
      <c r="P452">
        <v>1.47</v>
      </c>
      <c r="Q452">
        <v>669.88188976377955</v>
      </c>
      <c r="V452">
        <v>2.1658400000000002</v>
      </c>
      <c r="W452">
        <v>6625.4</v>
      </c>
      <c r="AH452">
        <v>1.47</v>
      </c>
      <c r="AI452">
        <v>669.88188976377955</v>
      </c>
      <c r="AJ452" t="s">
        <v>473</v>
      </c>
      <c r="AK452">
        <f t="shared" si="9"/>
        <v>0.7151515151515152</v>
      </c>
    </row>
    <row r="453" spans="16:37" x14ac:dyDescent="0.25">
      <c r="P453">
        <v>1.51</v>
      </c>
      <c r="Q453">
        <v>671.75196850393695</v>
      </c>
      <c r="V453">
        <v>2.13985</v>
      </c>
      <c r="W453">
        <v>6636.8</v>
      </c>
      <c r="AH453">
        <v>1.51</v>
      </c>
      <c r="AI453">
        <v>671.75196850393695</v>
      </c>
      <c r="AJ453" t="s">
        <v>473</v>
      </c>
      <c r="AK453">
        <f t="shared" si="9"/>
        <v>0.69090909090909092</v>
      </c>
    </row>
    <row r="454" spans="16:37" x14ac:dyDescent="0.25">
      <c r="P454">
        <v>1.55</v>
      </c>
      <c r="Q454">
        <v>689.30446194225715</v>
      </c>
      <c r="V454">
        <v>2.2580900000000002</v>
      </c>
      <c r="W454">
        <v>6640.4</v>
      </c>
      <c r="AH454">
        <v>1.55</v>
      </c>
      <c r="AI454">
        <v>689.30446194225715</v>
      </c>
      <c r="AJ454" t="s">
        <v>473</v>
      </c>
      <c r="AK454">
        <f t="shared" ref="AK454:AK517" si="10">(2.65-AH454)/1.65</f>
        <v>0.66666666666666663</v>
      </c>
    </row>
    <row r="455" spans="16:37" x14ac:dyDescent="0.25">
      <c r="P455">
        <v>1.52</v>
      </c>
      <c r="Q455">
        <v>689.501312335958</v>
      </c>
      <c r="V455">
        <v>2.1276899999999999</v>
      </c>
      <c r="W455">
        <v>6644.4</v>
      </c>
      <c r="AH455">
        <v>1.52</v>
      </c>
      <c r="AI455">
        <v>689.501312335958</v>
      </c>
      <c r="AJ455" t="s">
        <v>473</v>
      </c>
      <c r="AK455">
        <f t="shared" si="10"/>
        <v>0.68484848484848482</v>
      </c>
    </row>
    <row r="456" spans="16:37" x14ac:dyDescent="0.25">
      <c r="P456">
        <v>1.55</v>
      </c>
      <c r="Q456">
        <v>694.84908136482932</v>
      </c>
      <c r="V456">
        <v>2.23712</v>
      </c>
      <c r="W456">
        <v>6648</v>
      </c>
      <c r="AH456">
        <v>1.55</v>
      </c>
      <c r="AI456">
        <v>694.84908136482932</v>
      </c>
      <c r="AJ456" t="s">
        <v>473</v>
      </c>
      <c r="AK456">
        <f t="shared" si="10"/>
        <v>0.66666666666666663</v>
      </c>
    </row>
    <row r="457" spans="16:37" x14ac:dyDescent="0.25">
      <c r="P457">
        <v>1.59</v>
      </c>
      <c r="Q457">
        <v>714.82939632545924</v>
      </c>
      <c r="V457">
        <v>2.0731799999999998</v>
      </c>
      <c r="W457">
        <v>6652.1</v>
      </c>
      <c r="AH457">
        <v>1.59</v>
      </c>
      <c r="AI457">
        <v>714.82939632545924</v>
      </c>
      <c r="AJ457" t="s">
        <v>473</v>
      </c>
      <c r="AK457">
        <f t="shared" si="10"/>
        <v>0.64242424242424234</v>
      </c>
    </row>
    <row r="458" spans="16:37" x14ac:dyDescent="0.25">
      <c r="P458">
        <v>1.35</v>
      </c>
      <c r="Q458">
        <v>719.88188976377944</v>
      </c>
      <c r="V458">
        <v>2.0610200000000001</v>
      </c>
      <c r="W458">
        <v>6652.2</v>
      </c>
      <c r="AH458">
        <v>1.35</v>
      </c>
      <c r="AI458">
        <v>719.88188976377944</v>
      </c>
      <c r="AJ458" t="s">
        <v>473</v>
      </c>
      <c r="AK458">
        <f t="shared" si="10"/>
        <v>0.78787878787878785</v>
      </c>
    </row>
    <row r="459" spans="16:37" x14ac:dyDescent="0.25">
      <c r="P459">
        <v>1.53</v>
      </c>
      <c r="Q459">
        <v>720.73490813648289</v>
      </c>
      <c r="V459">
        <v>2.0840800000000002</v>
      </c>
      <c r="W459">
        <v>6655.9</v>
      </c>
      <c r="AH459">
        <v>1.53</v>
      </c>
      <c r="AI459">
        <v>720.73490813648289</v>
      </c>
      <c r="AJ459" t="s">
        <v>473</v>
      </c>
      <c r="AK459">
        <f t="shared" si="10"/>
        <v>0.67878787878787872</v>
      </c>
    </row>
    <row r="460" spans="16:37" x14ac:dyDescent="0.25">
      <c r="P460">
        <v>1.54</v>
      </c>
      <c r="Q460">
        <v>751.50918635170603</v>
      </c>
      <c r="V460">
        <v>2.10337</v>
      </c>
      <c r="W460">
        <v>6659.7</v>
      </c>
      <c r="AH460">
        <v>1.54</v>
      </c>
      <c r="AI460">
        <v>751.50918635170603</v>
      </c>
      <c r="AJ460" t="s">
        <v>473</v>
      </c>
      <c r="AK460">
        <f t="shared" si="10"/>
        <v>0.67272727272727273</v>
      </c>
    </row>
    <row r="461" spans="16:37" x14ac:dyDescent="0.25">
      <c r="P461">
        <v>1.45</v>
      </c>
      <c r="Q461">
        <v>756.33202099737525</v>
      </c>
      <c r="V461">
        <v>2.1159500000000002</v>
      </c>
      <c r="W461">
        <v>6663.5</v>
      </c>
      <c r="AH461">
        <v>1.45</v>
      </c>
      <c r="AI461">
        <v>756.33202099737525</v>
      </c>
      <c r="AJ461" t="s">
        <v>473</v>
      </c>
      <c r="AK461">
        <f t="shared" si="10"/>
        <v>0.72727272727272729</v>
      </c>
    </row>
    <row r="462" spans="16:37" x14ac:dyDescent="0.25">
      <c r="P462">
        <v>1.39</v>
      </c>
      <c r="Q462">
        <v>760.43307086614175</v>
      </c>
      <c r="V462">
        <v>2.1981299999999999</v>
      </c>
      <c r="W462">
        <v>6667.1</v>
      </c>
      <c r="AH462">
        <v>1.39</v>
      </c>
      <c r="AI462">
        <v>760.43307086614175</v>
      </c>
      <c r="AJ462" t="s">
        <v>473</v>
      </c>
      <c r="AK462">
        <f t="shared" si="10"/>
        <v>0.76363636363636367</v>
      </c>
    </row>
    <row r="463" spans="16:37" x14ac:dyDescent="0.25">
      <c r="P463">
        <v>1.6</v>
      </c>
      <c r="Q463">
        <v>761.54855643044618</v>
      </c>
      <c r="V463">
        <v>2.0949800000000001</v>
      </c>
      <c r="W463">
        <v>6667.3</v>
      </c>
      <c r="AH463">
        <v>1.6</v>
      </c>
      <c r="AI463">
        <v>761.54855643044618</v>
      </c>
      <c r="AJ463" t="s">
        <v>473</v>
      </c>
      <c r="AK463">
        <f t="shared" si="10"/>
        <v>0.63636363636363624</v>
      </c>
    </row>
    <row r="464" spans="16:37" x14ac:dyDescent="0.25">
      <c r="P464">
        <v>1.61</v>
      </c>
      <c r="Q464">
        <v>776.27952755905517</v>
      </c>
      <c r="V464">
        <v>2.0526300000000002</v>
      </c>
      <c r="W464">
        <v>6667.4</v>
      </c>
      <c r="AH464">
        <v>1.61</v>
      </c>
      <c r="AI464">
        <v>776.27952755905517</v>
      </c>
      <c r="AJ464" t="s">
        <v>473</v>
      </c>
      <c r="AK464">
        <f t="shared" si="10"/>
        <v>0.63030303030303025</v>
      </c>
    </row>
    <row r="465" spans="16:37" x14ac:dyDescent="0.25">
      <c r="P465">
        <v>1.33</v>
      </c>
      <c r="Q465">
        <v>784.05511811023609</v>
      </c>
      <c r="V465">
        <v>2.3897400000000002</v>
      </c>
      <c r="W465">
        <v>6674.3</v>
      </c>
      <c r="AH465">
        <v>1.33</v>
      </c>
      <c r="AI465">
        <v>784.05511811023609</v>
      </c>
      <c r="AJ465" t="s">
        <v>473</v>
      </c>
      <c r="AK465">
        <f t="shared" si="10"/>
        <v>0.79999999999999993</v>
      </c>
    </row>
    <row r="466" spans="16:37" x14ac:dyDescent="0.25">
      <c r="P466">
        <v>1.76</v>
      </c>
      <c r="Q466">
        <v>797.57217847769027</v>
      </c>
      <c r="V466">
        <v>2.3268499999999999</v>
      </c>
      <c r="W466">
        <v>6685.9</v>
      </c>
      <c r="AH466">
        <v>1.76</v>
      </c>
      <c r="AI466">
        <v>797.57217847769027</v>
      </c>
      <c r="AJ466" t="s">
        <v>473</v>
      </c>
      <c r="AK466">
        <f t="shared" si="10"/>
        <v>0.53939393939393931</v>
      </c>
    </row>
    <row r="467" spans="16:37" x14ac:dyDescent="0.25">
      <c r="P467">
        <v>1.45</v>
      </c>
      <c r="Q467">
        <v>798.16272965879261</v>
      </c>
      <c r="V467">
        <v>2.2668900000000001</v>
      </c>
      <c r="W467">
        <v>6693.6</v>
      </c>
      <c r="AH467">
        <v>1.45</v>
      </c>
      <c r="AI467">
        <v>798.16272965879261</v>
      </c>
      <c r="AJ467" t="s">
        <v>473</v>
      </c>
      <c r="AK467">
        <f t="shared" si="10"/>
        <v>0.72727272727272729</v>
      </c>
    </row>
    <row r="468" spans="16:37" x14ac:dyDescent="0.25">
      <c r="P468">
        <v>1.61</v>
      </c>
      <c r="Q468">
        <v>826.41076115485555</v>
      </c>
      <c r="V468">
        <v>2.2794699999999999</v>
      </c>
      <c r="W468">
        <v>6693.6</v>
      </c>
      <c r="AH468">
        <v>1.61</v>
      </c>
      <c r="AI468">
        <v>826.41076115485555</v>
      </c>
      <c r="AJ468" t="s">
        <v>473</v>
      </c>
      <c r="AK468">
        <f t="shared" si="10"/>
        <v>0.63030303030303025</v>
      </c>
    </row>
    <row r="469" spans="16:37" x14ac:dyDescent="0.25">
      <c r="P469">
        <v>1.7</v>
      </c>
      <c r="Q469">
        <v>839.3700787401574</v>
      </c>
      <c r="V469">
        <v>2.30463</v>
      </c>
      <c r="W469">
        <v>6704.9</v>
      </c>
      <c r="AH469">
        <v>1.7</v>
      </c>
      <c r="AI469">
        <v>839.3700787401574</v>
      </c>
      <c r="AJ469" t="s">
        <v>473</v>
      </c>
      <c r="AK469">
        <f t="shared" si="10"/>
        <v>0.5757575757575758</v>
      </c>
    </row>
    <row r="470" spans="16:37" x14ac:dyDescent="0.25">
      <c r="P470">
        <v>1.61</v>
      </c>
      <c r="Q470">
        <v>852.42782152230961</v>
      </c>
      <c r="V470">
        <v>2.2237</v>
      </c>
      <c r="W470">
        <v>6708.9</v>
      </c>
      <c r="AH470">
        <v>1.61</v>
      </c>
      <c r="AI470">
        <v>852.42782152230961</v>
      </c>
      <c r="AJ470" t="s">
        <v>473</v>
      </c>
      <c r="AK470">
        <f t="shared" si="10"/>
        <v>0.63030303030303025</v>
      </c>
    </row>
    <row r="471" spans="16:37" x14ac:dyDescent="0.25">
      <c r="P471">
        <v>1.76</v>
      </c>
      <c r="Q471">
        <v>865.81364829396318</v>
      </c>
      <c r="V471">
        <v>2.3620700000000001</v>
      </c>
      <c r="W471">
        <v>6723.8</v>
      </c>
      <c r="AH471">
        <v>1.76</v>
      </c>
      <c r="AI471">
        <v>865.81364829396318</v>
      </c>
      <c r="AJ471" t="s">
        <v>473</v>
      </c>
      <c r="AK471">
        <f t="shared" si="10"/>
        <v>0.53939393939393931</v>
      </c>
    </row>
    <row r="472" spans="16:37" x14ac:dyDescent="0.25">
      <c r="P472">
        <v>1.53</v>
      </c>
      <c r="Q472">
        <v>878.05118110236219</v>
      </c>
      <c r="V472">
        <v>2.38219</v>
      </c>
      <c r="W472">
        <v>6731.4</v>
      </c>
      <c r="AH472">
        <v>1.53</v>
      </c>
      <c r="AI472">
        <v>878.05118110236219</v>
      </c>
      <c r="AJ472" t="s">
        <v>473</v>
      </c>
      <c r="AK472">
        <f t="shared" si="10"/>
        <v>0.67878787878787872</v>
      </c>
    </row>
    <row r="473" spans="16:37" x14ac:dyDescent="0.25">
      <c r="P473">
        <v>1.64</v>
      </c>
      <c r="Q473">
        <v>881.0039370078739</v>
      </c>
      <c r="V473">
        <v>2.4018999999999999</v>
      </c>
      <c r="W473">
        <v>6754.1</v>
      </c>
      <c r="AH473">
        <v>1.64</v>
      </c>
      <c r="AI473">
        <v>881.0039370078739</v>
      </c>
      <c r="AJ473" t="s">
        <v>473</v>
      </c>
      <c r="AK473">
        <f t="shared" si="10"/>
        <v>0.61212121212121218</v>
      </c>
    </row>
    <row r="474" spans="16:37" x14ac:dyDescent="0.25">
      <c r="P474">
        <v>1.63</v>
      </c>
      <c r="Q474">
        <v>881.10236220472439</v>
      </c>
      <c r="V474">
        <v>2.31427</v>
      </c>
      <c r="W474">
        <v>6780.9</v>
      </c>
      <c r="AH474">
        <v>1.63</v>
      </c>
      <c r="AI474">
        <v>881.10236220472439</v>
      </c>
      <c r="AJ474" t="s">
        <v>473</v>
      </c>
      <c r="AK474">
        <f t="shared" si="10"/>
        <v>0.61818181818181828</v>
      </c>
    </row>
    <row r="475" spans="16:37" x14ac:dyDescent="0.25">
      <c r="P475">
        <v>1.54</v>
      </c>
      <c r="Q475">
        <v>884.05511811023609</v>
      </c>
      <c r="V475">
        <v>2.3360699999999999</v>
      </c>
      <c r="W475">
        <v>6788.5</v>
      </c>
      <c r="AH475">
        <v>1.54</v>
      </c>
      <c r="AI475">
        <v>884.05511811023609</v>
      </c>
      <c r="AJ475" t="s">
        <v>473</v>
      </c>
      <c r="AK475">
        <f t="shared" si="10"/>
        <v>0.67272727272727273</v>
      </c>
    </row>
    <row r="476" spans="16:37" x14ac:dyDescent="0.25">
      <c r="P476">
        <v>1.73</v>
      </c>
      <c r="Q476">
        <v>891.07611548556429</v>
      </c>
      <c r="V476">
        <v>2.2979099999999999</v>
      </c>
      <c r="W476">
        <v>6792.3</v>
      </c>
      <c r="AH476">
        <v>1.73</v>
      </c>
      <c r="AI476">
        <v>891.07611548556429</v>
      </c>
      <c r="AJ476" t="s">
        <v>473</v>
      </c>
      <c r="AK476">
        <f t="shared" si="10"/>
        <v>0.55757575757575761</v>
      </c>
    </row>
    <row r="477" spans="16:37" x14ac:dyDescent="0.25">
      <c r="P477">
        <v>1.61</v>
      </c>
      <c r="Q477">
        <v>902.19816272965875</v>
      </c>
      <c r="V477">
        <v>2.35284</v>
      </c>
      <c r="W477">
        <v>6811.2</v>
      </c>
      <c r="AH477">
        <v>1.61</v>
      </c>
      <c r="AI477">
        <v>902.19816272965875</v>
      </c>
      <c r="AJ477" t="s">
        <v>473</v>
      </c>
      <c r="AK477">
        <f t="shared" si="10"/>
        <v>0.63030303030303025</v>
      </c>
    </row>
    <row r="478" spans="16:37" x14ac:dyDescent="0.25">
      <c r="P478">
        <v>1.8</v>
      </c>
      <c r="Q478">
        <v>922.24409448818903</v>
      </c>
      <c r="V478">
        <v>2.3712900000000001</v>
      </c>
      <c r="W478">
        <v>6818.8</v>
      </c>
      <c r="AH478">
        <v>1.8</v>
      </c>
      <c r="AI478">
        <v>922.24409448818903</v>
      </c>
      <c r="AJ478" t="s">
        <v>473</v>
      </c>
      <c r="AK478">
        <f t="shared" si="10"/>
        <v>0.51515151515151514</v>
      </c>
    </row>
    <row r="479" spans="16:37" x14ac:dyDescent="0.25">
      <c r="P479">
        <v>1.57</v>
      </c>
      <c r="Q479">
        <v>931.95538057742783</v>
      </c>
      <c r="V479">
        <v>2.3951899999999999</v>
      </c>
      <c r="W479">
        <v>6826.3</v>
      </c>
      <c r="AH479">
        <v>1.57</v>
      </c>
      <c r="AI479">
        <v>931.95538057742783</v>
      </c>
      <c r="AJ479" t="s">
        <v>473</v>
      </c>
      <c r="AK479">
        <f t="shared" si="10"/>
        <v>0.65454545454545454</v>
      </c>
    </row>
    <row r="480" spans="16:37" x14ac:dyDescent="0.25">
      <c r="P480">
        <v>1.8</v>
      </c>
      <c r="Q480">
        <v>953.41207349081367</v>
      </c>
      <c r="V480">
        <v>2.3172000000000001</v>
      </c>
      <c r="W480">
        <v>6860.7</v>
      </c>
      <c r="AH480">
        <v>1.8</v>
      </c>
      <c r="AI480">
        <v>953.41207349081367</v>
      </c>
      <c r="AJ480" t="s">
        <v>473</v>
      </c>
      <c r="AK480">
        <f t="shared" si="10"/>
        <v>0.51515151515151514</v>
      </c>
    </row>
    <row r="481" spans="16:37" x14ac:dyDescent="0.25">
      <c r="P481">
        <v>1.66</v>
      </c>
      <c r="Q481">
        <v>967.45406824146971</v>
      </c>
      <c r="V481">
        <v>2.2610199999999998</v>
      </c>
      <c r="W481">
        <v>6860.8</v>
      </c>
      <c r="AH481">
        <v>1.66</v>
      </c>
      <c r="AI481">
        <v>967.45406824146971</v>
      </c>
      <c r="AJ481" t="s">
        <v>473</v>
      </c>
      <c r="AK481">
        <f t="shared" si="10"/>
        <v>0.6</v>
      </c>
    </row>
    <row r="482" spans="16:37" x14ac:dyDescent="0.25">
      <c r="P482">
        <v>1.63</v>
      </c>
      <c r="Q482">
        <v>976.60761154855641</v>
      </c>
      <c r="V482">
        <v>2.24424</v>
      </c>
      <c r="W482">
        <v>6864.6</v>
      </c>
      <c r="AH482">
        <v>1.63</v>
      </c>
      <c r="AI482">
        <v>976.60761154855641</v>
      </c>
      <c r="AJ482" t="s">
        <v>473</v>
      </c>
      <c r="AK482">
        <f t="shared" si="10"/>
        <v>0.61818181818181828</v>
      </c>
    </row>
    <row r="483" spans="16:37" x14ac:dyDescent="0.25">
      <c r="P483">
        <v>1.63</v>
      </c>
      <c r="Q483">
        <v>984.5800524934383</v>
      </c>
      <c r="V483">
        <v>2.1977000000000002</v>
      </c>
      <c r="W483">
        <v>6864.7</v>
      </c>
      <c r="AH483">
        <v>1.63</v>
      </c>
      <c r="AI483">
        <v>984.5800524934383</v>
      </c>
      <c r="AJ483" t="s">
        <v>473</v>
      </c>
      <c r="AK483">
        <f t="shared" si="10"/>
        <v>0.61818181818181828</v>
      </c>
    </row>
    <row r="484" spans="16:37" x14ac:dyDescent="0.25">
      <c r="P484">
        <v>1.59</v>
      </c>
      <c r="Q484">
        <v>990.38713910761146</v>
      </c>
      <c r="V484">
        <v>2.1738</v>
      </c>
      <c r="W484">
        <v>6872.4</v>
      </c>
      <c r="AH484">
        <v>1.59</v>
      </c>
      <c r="AI484">
        <v>990.38713910761146</v>
      </c>
      <c r="AJ484" t="s">
        <v>473</v>
      </c>
      <c r="AK484">
        <f t="shared" si="10"/>
        <v>0.64242424242424234</v>
      </c>
    </row>
    <row r="485" spans="16:37" x14ac:dyDescent="0.25">
      <c r="P485">
        <v>1.68</v>
      </c>
      <c r="Q485">
        <v>1002.6902887139107</v>
      </c>
      <c r="V485">
        <v>2.1813500000000001</v>
      </c>
      <c r="W485">
        <v>6872.4</v>
      </c>
      <c r="AH485">
        <v>1.68</v>
      </c>
      <c r="AI485">
        <v>1002.6902887139107</v>
      </c>
      <c r="AJ485" t="s">
        <v>473</v>
      </c>
      <c r="AK485">
        <f t="shared" si="10"/>
        <v>0.58787878787878789</v>
      </c>
    </row>
    <row r="486" spans="16:37" x14ac:dyDescent="0.25">
      <c r="P486">
        <v>1.52</v>
      </c>
      <c r="Q486">
        <v>1009.9409448818897</v>
      </c>
      <c r="V486">
        <v>2.2480199999999999</v>
      </c>
      <c r="W486">
        <v>6879.8</v>
      </c>
      <c r="AH486">
        <v>1.52</v>
      </c>
      <c r="AI486">
        <v>1009.9409448818897</v>
      </c>
      <c r="AJ486" t="s">
        <v>473</v>
      </c>
      <c r="AK486">
        <f t="shared" si="10"/>
        <v>0.68484848484848482</v>
      </c>
    </row>
    <row r="487" spans="16:37" x14ac:dyDescent="0.25">
      <c r="P487">
        <v>1.69</v>
      </c>
      <c r="Q487">
        <v>1010.7283464566929</v>
      </c>
      <c r="V487">
        <v>2.2895300000000001</v>
      </c>
      <c r="W487">
        <v>6883.6</v>
      </c>
      <c r="AH487">
        <v>1.69</v>
      </c>
      <c r="AI487">
        <v>1010.7283464566929</v>
      </c>
      <c r="AJ487" t="s">
        <v>473</v>
      </c>
      <c r="AK487">
        <f t="shared" si="10"/>
        <v>0.58181818181818179</v>
      </c>
    </row>
    <row r="488" spans="16:37" x14ac:dyDescent="0.25">
      <c r="P488">
        <v>1.86</v>
      </c>
      <c r="Q488">
        <v>1015.8136482939632</v>
      </c>
      <c r="V488">
        <v>2.3624800000000001</v>
      </c>
      <c r="W488">
        <v>6891</v>
      </c>
      <c r="AH488">
        <v>1.86</v>
      </c>
      <c r="AI488">
        <v>1015.8136482939632</v>
      </c>
      <c r="AJ488" t="s">
        <v>473</v>
      </c>
      <c r="AK488">
        <f t="shared" si="10"/>
        <v>0.47878787878787871</v>
      </c>
    </row>
    <row r="489" spans="16:37" x14ac:dyDescent="0.25">
      <c r="P489">
        <v>1.46</v>
      </c>
      <c r="Q489">
        <v>1016.9619422572179</v>
      </c>
      <c r="V489">
        <v>2.3448699999999998</v>
      </c>
      <c r="W489">
        <v>6894.8</v>
      </c>
      <c r="AH489">
        <v>1.46</v>
      </c>
      <c r="AI489">
        <v>1016.9619422572179</v>
      </c>
      <c r="AJ489" t="s">
        <v>473</v>
      </c>
      <c r="AK489">
        <f t="shared" si="10"/>
        <v>0.72121212121212119</v>
      </c>
    </row>
    <row r="490" spans="16:37" x14ac:dyDescent="0.25">
      <c r="P490">
        <v>1.92</v>
      </c>
      <c r="Q490">
        <v>1022.6049868766404</v>
      </c>
      <c r="V490">
        <v>2.2362799999999998</v>
      </c>
      <c r="W490">
        <v>6898.9</v>
      </c>
      <c r="AH490">
        <v>1.92</v>
      </c>
      <c r="AI490">
        <v>1022.6049868766404</v>
      </c>
      <c r="AJ490" t="s">
        <v>473</v>
      </c>
      <c r="AK490">
        <f t="shared" si="10"/>
        <v>0.44242424242424244</v>
      </c>
    </row>
    <row r="491" spans="16:37" x14ac:dyDescent="0.25">
      <c r="P491">
        <v>2.0099999999999998</v>
      </c>
      <c r="Q491">
        <v>1032.5787401574803</v>
      </c>
      <c r="V491">
        <v>2.3100700000000001</v>
      </c>
      <c r="W491">
        <v>6902.5</v>
      </c>
      <c r="AH491">
        <v>2.0099999999999998</v>
      </c>
      <c r="AI491">
        <v>1032.5787401574803</v>
      </c>
      <c r="AJ491" t="s">
        <v>473</v>
      </c>
      <c r="AK491">
        <f t="shared" si="10"/>
        <v>0.38787878787878799</v>
      </c>
    </row>
    <row r="492" spans="16:37" x14ac:dyDescent="0.25">
      <c r="P492">
        <v>1.68</v>
      </c>
      <c r="Q492">
        <v>1046.9160104986877</v>
      </c>
      <c r="V492">
        <v>2.32978</v>
      </c>
      <c r="W492">
        <v>6906.3</v>
      </c>
      <c r="AH492">
        <v>1.68</v>
      </c>
      <c r="AI492">
        <v>1046.9160104986877</v>
      </c>
      <c r="AJ492" t="s">
        <v>473</v>
      </c>
      <c r="AK492">
        <f t="shared" si="10"/>
        <v>0.58787878787878789</v>
      </c>
    </row>
    <row r="493" spans="16:37" x14ac:dyDescent="0.25">
      <c r="P493">
        <v>2</v>
      </c>
      <c r="Q493">
        <v>1054.3635170603675</v>
      </c>
      <c r="V493">
        <v>2.3868</v>
      </c>
      <c r="W493">
        <v>6913.8</v>
      </c>
      <c r="AH493">
        <v>2</v>
      </c>
      <c r="AI493">
        <v>1054.3635170603675</v>
      </c>
      <c r="AJ493" t="s">
        <v>473</v>
      </c>
      <c r="AK493">
        <f t="shared" si="10"/>
        <v>0.39393939393939392</v>
      </c>
    </row>
    <row r="494" spans="16:37" x14ac:dyDescent="0.25">
      <c r="P494">
        <v>1.57</v>
      </c>
      <c r="Q494">
        <v>1058.530183727034</v>
      </c>
      <c r="V494">
        <v>2.3226499999999999</v>
      </c>
      <c r="W494">
        <v>6986.1</v>
      </c>
      <c r="AH494">
        <v>1.57</v>
      </c>
      <c r="AI494">
        <v>1058.530183727034</v>
      </c>
      <c r="AJ494" t="s">
        <v>473</v>
      </c>
      <c r="AK494">
        <f t="shared" si="10"/>
        <v>0.65454545454545454</v>
      </c>
    </row>
    <row r="495" spans="16:37" x14ac:dyDescent="0.25">
      <c r="P495">
        <v>2.31</v>
      </c>
      <c r="Q495">
        <v>1063.1233595800525</v>
      </c>
      <c r="V495">
        <v>2.3578700000000001</v>
      </c>
      <c r="W495">
        <v>7005</v>
      </c>
      <c r="AH495">
        <v>2.31</v>
      </c>
      <c r="AI495">
        <v>1063.1233595800525</v>
      </c>
      <c r="AJ495" t="s">
        <v>473</v>
      </c>
      <c r="AK495">
        <f t="shared" si="10"/>
        <v>0.20606060606060597</v>
      </c>
    </row>
    <row r="496" spans="16:37" x14ac:dyDescent="0.25">
      <c r="P496">
        <v>1.5</v>
      </c>
      <c r="Q496">
        <v>1083.1364829396325</v>
      </c>
      <c r="V496">
        <v>2.3377400000000002</v>
      </c>
      <c r="W496">
        <v>7005.1</v>
      </c>
      <c r="AH496">
        <v>1.5</v>
      </c>
      <c r="AI496">
        <v>1083.1364829396325</v>
      </c>
      <c r="AJ496" t="s">
        <v>473</v>
      </c>
      <c r="AK496">
        <f t="shared" si="10"/>
        <v>0.69696969696969691</v>
      </c>
    </row>
    <row r="497" spans="16:37" x14ac:dyDescent="0.25">
      <c r="P497">
        <v>1.59</v>
      </c>
      <c r="Q497">
        <v>1087.992125984252</v>
      </c>
      <c r="V497">
        <v>2.37757</v>
      </c>
      <c r="W497">
        <v>7012.6</v>
      </c>
      <c r="AH497">
        <v>1.59</v>
      </c>
      <c r="AI497">
        <v>1087.992125984252</v>
      </c>
      <c r="AJ497" t="s">
        <v>473</v>
      </c>
      <c r="AK497">
        <f t="shared" si="10"/>
        <v>0.64242424242424234</v>
      </c>
    </row>
    <row r="498" spans="16:37" x14ac:dyDescent="0.25">
      <c r="P498">
        <v>1.83</v>
      </c>
      <c r="Q498">
        <v>1088.9107611548554</v>
      </c>
      <c r="V498">
        <v>2.2865899999999999</v>
      </c>
      <c r="W498">
        <v>7039.4</v>
      </c>
      <c r="AH498">
        <v>1.83</v>
      </c>
      <c r="AI498">
        <v>1088.9107611548554</v>
      </c>
      <c r="AJ498" t="s">
        <v>473</v>
      </c>
      <c r="AK498">
        <f t="shared" si="10"/>
        <v>0.49696969696969689</v>
      </c>
    </row>
    <row r="499" spans="16:37" x14ac:dyDescent="0.25">
      <c r="P499">
        <v>1.76</v>
      </c>
      <c r="Q499">
        <v>1109.251968503937</v>
      </c>
      <c r="V499">
        <v>2.3037800000000002</v>
      </c>
      <c r="W499">
        <v>7046.9</v>
      </c>
      <c r="AH499">
        <v>1.76</v>
      </c>
      <c r="AI499">
        <v>1109.251968503937</v>
      </c>
      <c r="AJ499" t="s">
        <v>473</v>
      </c>
      <c r="AK499">
        <f t="shared" si="10"/>
        <v>0.53939393939393931</v>
      </c>
    </row>
    <row r="500" spans="16:37" x14ac:dyDescent="0.25">
      <c r="P500">
        <v>1.45</v>
      </c>
      <c r="Q500">
        <v>1112.303149606299</v>
      </c>
      <c r="V500">
        <v>2.39392</v>
      </c>
      <c r="W500">
        <v>7077.2</v>
      </c>
      <c r="AH500">
        <v>1.45</v>
      </c>
      <c r="AI500">
        <v>1112.303149606299</v>
      </c>
      <c r="AJ500" t="s">
        <v>473</v>
      </c>
      <c r="AK500">
        <f t="shared" si="10"/>
        <v>0.72727272727272729</v>
      </c>
    </row>
    <row r="501" spans="16:37" x14ac:dyDescent="0.25">
      <c r="P501">
        <v>2</v>
      </c>
      <c r="Q501">
        <v>1116.3385826771653</v>
      </c>
      <c r="V501">
        <v>2.2953899999999998</v>
      </c>
      <c r="W501">
        <v>7100.2</v>
      </c>
      <c r="AH501">
        <v>2</v>
      </c>
      <c r="AI501">
        <v>1116.3385826771653</v>
      </c>
      <c r="AJ501" t="s">
        <v>473</v>
      </c>
      <c r="AK501">
        <f t="shared" si="10"/>
        <v>0.39393939393939392</v>
      </c>
    </row>
    <row r="502" spans="16:37" x14ac:dyDescent="0.25">
      <c r="P502">
        <v>1.77</v>
      </c>
      <c r="Q502">
        <v>1172.0800524934382</v>
      </c>
      <c r="V502">
        <v>2.37296</v>
      </c>
      <c r="W502">
        <v>7107.6</v>
      </c>
      <c r="AH502">
        <v>1.77</v>
      </c>
      <c r="AI502">
        <v>1172.0800524934382</v>
      </c>
      <c r="AJ502" t="s">
        <v>473</v>
      </c>
      <c r="AK502">
        <f t="shared" si="10"/>
        <v>0.53333333333333333</v>
      </c>
    </row>
    <row r="503" spans="16:37" x14ac:dyDescent="0.25">
      <c r="P503">
        <v>2</v>
      </c>
      <c r="Q503">
        <v>1187.6640419947505</v>
      </c>
      <c r="V503">
        <v>2.3125800000000001</v>
      </c>
      <c r="W503">
        <v>7107.7</v>
      </c>
      <c r="AH503">
        <v>2</v>
      </c>
      <c r="AI503">
        <v>1187.6640419947505</v>
      </c>
      <c r="AJ503" t="s">
        <v>473</v>
      </c>
      <c r="AK503">
        <f t="shared" si="10"/>
        <v>0.39393939393939392</v>
      </c>
    </row>
    <row r="504" spans="16:37" x14ac:dyDescent="0.25">
      <c r="P504">
        <v>1.82</v>
      </c>
      <c r="Q504">
        <v>1201.1482939632547</v>
      </c>
      <c r="V504">
        <v>2.3985300000000001</v>
      </c>
      <c r="W504">
        <v>7115.2</v>
      </c>
      <c r="AH504">
        <v>1.82</v>
      </c>
      <c r="AI504">
        <v>1201.1482939632547</v>
      </c>
      <c r="AJ504" t="s">
        <v>473</v>
      </c>
      <c r="AK504">
        <f t="shared" si="10"/>
        <v>0.50303030303030294</v>
      </c>
    </row>
    <row r="505" spans="16:37" x14ac:dyDescent="0.25">
      <c r="P505">
        <v>1.67</v>
      </c>
      <c r="Q505">
        <v>1208.989501312336</v>
      </c>
      <c r="V505">
        <v>2.3532500000000001</v>
      </c>
      <c r="W505">
        <v>7141.8</v>
      </c>
      <c r="AH505">
        <v>1.67</v>
      </c>
      <c r="AI505">
        <v>1208.989501312336</v>
      </c>
      <c r="AJ505" t="s">
        <v>473</v>
      </c>
      <c r="AK505">
        <f t="shared" si="10"/>
        <v>0.59393939393939399</v>
      </c>
    </row>
    <row r="506" spans="16:37" x14ac:dyDescent="0.25">
      <c r="P506">
        <v>1.84</v>
      </c>
      <c r="Q506">
        <v>1265.0918635170603</v>
      </c>
      <c r="V506">
        <v>2.2547199999999998</v>
      </c>
      <c r="W506">
        <v>7142</v>
      </c>
      <c r="AH506">
        <v>1.84</v>
      </c>
      <c r="AI506">
        <v>1265.0918635170603</v>
      </c>
      <c r="AJ506" t="s">
        <v>473</v>
      </c>
      <c r="AK506">
        <f t="shared" si="10"/>
        <v>0.49090909090909085</v>
      </c>
    </row>
    <row r="507" spans="16:37" x14ac:dyDescent="0.25">
      <c r="P507">
        <v>1.46</v>
      </c>
      <c r="Q507">
        <v>1267.9133858267714</v>
      </c>
      <c r="V507">
        <v>2.26478</v>
      </c>
      <c r="W507">
        <v>7161</v>
      </c>
      <c r="AH507">
        <v>1.46</v>
      </c>
      <c r="AI507">
        <v>1267.9133858267714</v>
      </c>
      <c r="AJ507" t="s">
        <v>473</v>
      </c>
      <c r="AK507">
        <f t="shared" si="10"/>
        <v>0.72121212121212119</v>
      </c>
    </row>
    <row r="508" spans="16:37" x14ac:dyDescent="0.25">
      <c r="P508">
        <v>1.71</v>
      </c>
      <c r="Q508">
        <v>1281.3320209973754</v>
      </c>
      <c r="V508">
        <v>2.3369</v>
      </c>
      <c r="W508">
        <v>7164.7</v>
      </c>
      <c r="AH508">
        <v>1.71</v>
      </c>
      <c r="AI508">
        <v>1281.3320209973754</v>
      </c>
      <c r="AJ508" t="s">
        <v>473</v>
      </c>
      <c r="AK508">
        <f t="shared" si="10"/>
        <v>0.5696969696969697</v>
      </c>
    </row>
    <row r="509" spans="16:37" x14ac:dyDescent="0.25">
      <c r="P509">
        <v>1.93</v>
      </c>
      <c r="Q509">
        <v>1289.2716535433071</v>
      </c>
      <c r="V509">
        <v>2.32348</v>
      </c>
      <c r="W509">
        <v>7179.9</v>
      </c>
      <c r="AH509">
        <v>1.93</v>
      </c>
      <c r="AI509">
        <v>1289.2716535433071</v>
      </c>
      <c r="AJ509" t="s">
        <v>473</v>
      </c>
      <c r="AK509">
        <f t="shared" si="10"/>
        <v>0.4363636363636364</v>
      </c>
    </row>
    <row r="510" spans="16:37" x14ac:dyDescent="0.25">
      <c r="P510">
        <v>1.77</v>
      </c>
      <c r="Q510">
        <v>1296.3254593175852</v>
      </c>
      <c r="V510">
        <v>2.3855300000000002</v>
      </c>
      <c r="W510">
        <v>7191.2</v>
      </c>
      <c r="AH510">
        <v>1.77</v>
      </c>
      <c r="AI510">
        <v>1296.3254593175852</v>
      </c>
      <c r="AJ510" t="s">
        <v>473</v>
      </c>
      <c r="AK510">
        <f t="shared" si="10"/>
        <v>0.53333333333333333</v>
      </c>
    </row>
    <row r="511" spans="16:37" x14ac:dyDescent="0.25">
      <c r="P511">
        <v>1.9</v>
      </c>
      <c r="Q511">
        <v>1350.3937007874015</v>
      </c>
      <c r="V511">
        <v>2.2819699999999998</v>
      </c>
      <c r="W511">
        <v>7191.4</v>
      </c>
      <c r="AH511">
        <v>1.9</v>
      </c>
      <c r="AI511">
        <v>1350.3937007874015</v>
      </c>
      <c r="AJ511" t="s">
        <v>473</v>
      </c>
      <c r="AK511">
        <f t="shared" si="10"/>
        <v>0.45454545454545459</v>
      </c>
    </row>
    <row r="512" spans="16:37" x14ac:dyDescent="0.25">
      <c r="P512">
        <v>1.8</v>
      </c>
      <c r="Q512">
        <v>1352.8543307086613</v>
      </c>
      <c r="V512">
        <v>2.2576499999999999</v>
      </c>
      <c r="W512">
        <v>7214.2</v>
      </c>
      <c r="AH512">
        <v>1.8</v>
      </c>
      <c r="AI512">
        <v>1352.8543307086613</v>
      </c>
      <c r="AJ512" t="s">
        <v>473</v>
      </c>
      <c r="AK512">
        <f t="shared" si="10"/>
        <v>0.51515151515151514</v>
      </c>
    </row>
    <row r="513" spans="16:37" x14ac:dyDescent="0.25">
      <c r="P513">
        <v>1.71</v>
      </c>
      <c r="Q513">
        <v>1364.6653543307086</v>
      </c>
      <c r="V513">
        <v>2.2727400000000002</v>
      </c>
      <c r="W513">
        <v>7225.6</v>
      </c>
      <c r="AH513">
        <v>1.71</v>
      </c>
      <c r="AI513">
        <v>1364.6653543307086</v>
      </c>
      <c r="AJ513" t="s">
        <v>473</v>
      </c>
      <c r="AK513">
        <f t="shared" si="10"/>
        <v>0.5696969696969697</v>
      </c>
    </row>
    <row r="514" spans="16:37" x14ac:dyDescent="0.25">
      <c r="P514">
        <v>1.66</v>
      </c>
      <c r="Q514">
        <v>1370.6692913385825</v>
      </c>
      <c r="V514">
        <v>2.3628900000000002</v>
      </c>
      <c r="W514">
        <v>7236.8</v>
      </c>
      <c r="AH514">
        <v>1.66</v>
      </c>
      <c r="AI514">
        <v>1370.6692913385825</v>
      </c>
      <c r="AJ514" t="s">
        <v>473</v>
      </c>
      <c r="AK514">
        <f t="shared" si="10"/>
        <v>0.6</v>
      </c>
    </row>
    <row r="515" spans="16:37" x14ac:dyDescent="0.25">
      <c r="P515">
        <v>1.89</v>
      </c>
      <c r="Q515">
        <v>1374.9343832020995</v>
      </c>
      <c r="V515">
        <v>2.29203</v>
      </c>
      <c r="W515">
        <v>7240.8</v>
      </c>
      <c r="AH515">
        <v>1.89</v>
      </c>
      <c r="AI515">
        <v>1374.9343832020995</v>
      </c>
      <c r="AJ515" t="s">
        <v>473</v>
      </c>
      <c r="AK515">
        <f t="shared" si="10"/>
        <v>0.46060606060606063</v>
      </c>
    </row>
    <row r="516" spans="16:37" x14ac:dyDescent="0.25">
      <c r="P516">
        <v>1.77</v>
      </c>
      <c r="Q516">
        <v>1380.282152230971</v>
      </c>
      <c r="V516">
        <v>2.3758900000000001</v>
      </c>
      <c r="W516">
        <v>7252</v>
      </c>
      <c r="AH516">
        <v>1.77</v>
      </c>
      <c r="AI516">
        <v>1380.282152230971</v>
      </c>
      <c r="AJ516" t="s">
        <v>473</v>
      </c>
      <c r="AK516">
        <f t="shared" si="10"/>
        <v>0.53333333333333333</v>
      </c>
    </row>
    <row r="517" spans="16:37" x14ac:dyDescent="0.25">
      <c r="P517">
        <v>1.78</v>
      </c>
      <c r="Q517">
        <v>1381.5616797900263</v>
      </c>
      <c r="V517">
        <v>2.3310200000000001</v>
      </c>
      <c r="W517">
        <v>7255.9</v>
      </c>
      <c r="AH517">
        <v>1.78</v>
      </c>
      <c r="AI517">
        <v>1381.5616797900263</v>
      </c>
      <c r="AJ517" t="s">
        <v>473</v>
      </c>
      <c r="AK517">
        <f t="shared" si="10"/>
        <v>0.52727272727272723</v>
      </c>
    </row>
    <row r="518" spans="16:37" x14ac:dyDescent="0.25">
      <c r="P518">
        <v>1.68</v>
      </c>
      <c r="Q518">
        <v>1407.51312335958</v>
      </c>
      <c r="V518">
        <v>2.40985</v>
      </c>
      <c r="W518">
        <v>7259.5</v>
      </c>
      <c r="AH518">
        <v>1.68</v>
      </c>
      <c r="AI518">
        <v>1407.51312335958</v>
      </c>
      <c r="AJ518" t="s">
        <v>473</v>
      </c>
      <c r="AK518">
        <f t="shared" ref="AK518:AK581" si="11">(2.65-AH518)/1.65</f>
        <v>0.58787878787878789</v>
      </c>
    </row>
    <row r="519" spans="16:37" x14ac:dyDescent="0.25">
      <c r="P519">
        <v>1.82</v>
      </c>
      <c r="Q519">
        <v>1412.729658792651</v>
      </c>
      <c r="V519">
        <v>2.3947600000000002</v>
      </c>
      <c r="W519">
        <v>7267.2</v>
      </c>
      <c r="AH519">
        <v>1.82</v>
      </c>
      <c r="AI519">
        <v>1412.729658792651</v>
      </c>
      <c r="AJ519" t="s">
        <v>473</v>
      </c>
      <c r="AK519">
        <f t="shared" si="11"/>
        <v>0.50303030303030294</v>
      </c>
    </row>
    <row r="520" spans="16:37" x14ac:dyDescent="0.25">
      <c r="P520">
        <v>1.83</v>
      </c>
      <c r="Q520">
        <v>1417.4540682414697</v>
      </c>
      <c r="V520">
        <v>2.30796</v>
      </c>
      <c r="W520">
        <v>7267.3</v>
      </c>
      <c r="AH520">
        <v>1.83</v>
      </c>
      <c r="AI520">
        <v>1417.4540682414697</v>
      </c>
      <c r="AJ520" t="s">
        <v>473</v>
      </c>
      <c r="AK520">
        <f t="shared" si="11"/>
        <v>0.49696969696969689</v>
      </c>
    </row>
    <row r="521" spans="16:37" x14ac:dyDescent="0.25">
      <c r="P521">
        <v>1.8</v>
      </c>
      <c r="Q521">
        <v>1443.8976377952756</v>
      </c>
      <c r="V521">
        <v>2.3427600000000002</v>
      </c>
      <c r="W521">
        <v>7274.9</v>
      </c>
      <c r="AH521">
        <v>1.8</v>
      </c>
      <c r="AI521">
        <v>1443.8976377952756</v>
      </c>
      <c r="AJ521" t="s">
        <v>473</v>
      </c>
      <c r="AK521">
        <f t="shared" si="11"/>
        <v>0.51515151515151514</v>
      </c>
    </row>
    <row r="522" spans="16:37" x14ac:dyDescent="0.25">
      <c r="P522">
        <v>2.06</v>
      </c>
      <c r="Q522">
        <v>1478.9698162729658</v>
      </c>
      <c r="V522">
        <v>2.23543</v>
      </c>
      <c r="W522">
        <v>7316.9</v>
      </c>
      <c r="AH522">
        <v>2.06</v>
      </c>
      <c r="AI522">
        <v>1478.9698162729658</v>
      </c>
      <c r="AJ522" t="s">
        <v>473</v>
      </c>
      <c r="AK522">
        <f t="shared" si="11"/>
        <v>0.35757575757575749</v>
      </c>
    </row>
    <row r="523" spans="16:37" x14ac:dyDescent="0.25">
      <c r="P523">
        <v>1.5</v>
      </c>
      <c r="Q523">
        <v>1487.1719160104988</v>
      </c>
      <c r="V523">
        <v>2.2253599999999998</v>
      </c>
      <c r="W523">
        <v>7328.3</v>
      </c>
      <c r="AH523">
        <v>1.5</v>
      </c>
      <c r="AI523">
        <v>1487.1719160104988</v>
      </c>
      <c r="AJ523" t="s">
        <v>473</v>
      </c>
      <c r="AK523">
        <f t="shared" si="11"/>
        <v>0.69696969696969691</v>
      </c>
    </row>
    <row r="524" spans="16:37" x14ac:dyDescent="0.25">
      <c r="P524">
        <v>1.56</v>
      </c>
      <c r="Q524">
        <v>1550.5249343832022</v>
      </c>
      <c r="V524">
        <v>2.0890900000000001</v>
      </c>
      <c r="W524">
        <v>7328.6</v>
      </c>
      <c r="AH524">
        <v>1.56</v>
      </c>
      <c r="AI524">
        <v>1550.5249343832022</v>
      </c>
      <c r="AJ524" t="s">
        <v>473</v>
      </c>
      <c r="AK524">
        <f t="shared" si="11"/>
        <v>0.66060606060606053</v>
      </c>
    </row>
    <row r="525" spans="16:37" x14ac:dyDescent="0.25">
      <c r="P525">
        <v>2.09</v>
      </c>
      <c r="Q525">
        <v>1823.8188976377951</v>
      </c>
      <c r="V525">
        <v>2.1398299999999999</v>
      </c>
      <c r="W525">
        <v>7332.3</v>
      </c>
      <c r="AH525">
        <v>2.09</v>
      </c>
      <c r="AI525">
        <v>1823.8188976377951</v>
      </c>
      <c r="AJ525" t="s">
        <v>473</v>
      </c>
      <c r="AK525">
        <f t="shared" si="11"/>
        <v>0.33939393939393947</v>
      </c>
    </row>
    <row r="526" spans="16:37" x14ac:dyDescent="0.25">
      <c r="P526">
        <v>1.76</v>
      </c>
      <c r="Q526">
        <v>1885.4330708661414</v>
      </c>
      <c r="V526">
        <v>1.99308</v>
      </c>
      <c r="W526">
        <v>7332.5</v>
      </c>
      <c r="AH526">
        <v>1.76</v>
      </c>
      <c r="AI526">
        <v>1885.4330708661414</v>
      </c>
      <c r="AJ526" t="s">
        <v>473</v>
      </c>
      <c r="AK526">
        <f t="shared" si="11"/>
        <v>0.53939393939393931</v>
      </c>
    </row>
    <row r="527" spans="16:37" x14ac:dyDescent="0.25">
      <c r="V527">
        <v>2.2132000000000001</v>
      </c>
      <c r="W527">
        <v>7335.9</v>
      </c>
      <c r="AH527">
        <v>1.2696000000000001</v>
      </c>
      <c r="AI527">
        <v>1</v>
      </c>
      <c r="AJ527" t="s">
        <v>474</v>
      </c>
      <c r="AK527">
        <f t="shared" si="11"/>
        <v>0.83660606060606058</v>
      </c>
    </row>
    <row r="528" spans="16:37" x14ac:dyDescent="0.25">
      <c r="V528">
        <v>2.1905600000000001</v>
      </c>
      <c r="W528">
        <v>7336</v>
      </c>
      <c r="AH528">
        <v>1.4079699999999999</v>
      </c>
      <c r="AI528">
        <v>2</v>
      </c>
      <c r="AJ528" t="s">
        <v>474</v>
      </c>
      <c r="AK528">
        <f t="shared" si="11"/>
        <v>0.75274545454545461</v>
      </c>
    </row>
    <row r="529" spans="22:37" x14ac:dyDescent="0.25">
      <c r="V529">
        <v>2.0144600000000001</v>
      </c>
      <c r="W529">
        <v>7336.3</v>
      </c>
      <c r="AH529">
        <v>1.41384</v>
      </c>
      <c r="AI529">
        <v>2.8</v>
      </c>
      <c r="AJ529" t="s">
        <v>474</v>
      </c>
      <c r="AK529">
        <f t="shared" si="11"/>
        <v>0.74918787878787874</v>
      </c>
    </row>
    <row r="530" spans="22:37" x14ac:dyDescent="0.25">
      <c r="V530">
        <v>1.86771</v>
      </c>
      <c r="W530">
        <v>7336.6</v>
      </c>
      <c r="AH530">
        <v>1.4599599999999999</v>
      </c>
      <c r="AI530">
        <v>2.9</v>
      </c>
      <c r="AJ530" t="s">
        <v>474</v>
      </c>
      <c r="AK530">
        <f t="shared" si="11"/>
        <v>0.72123636363636368</v>
      </c>
    </row>
    <row r="531" spans="22:37" x14ac:dyDescent="0.25">
      <c r="V531">
        <v>1.8568100000000001</v>
      </c>
      <c r="W531">
        <v>7336.6</v>
      </c>
      <c r="AH531">
        <v>1.42767</v>
      </c>
      <c r="AI531">
        <v>3</v>
      </c>
      <c r="AJ531" t="s">
        <v>474</v>
      </c>
      <c r="AK531">
        <f t="shared" si="11"/>
        <v>0.74080606060606058</v>
      </c>
    </row>
    <row r="532" spans="22:37" x14ac:dyDescent="0.25">
      <c r="V532">
        <v>1.82284</v>
      </c>
      <c r="W532">
        <v>7336.7</v>
      </c>
      <c r="AH532">
        <v>1.5517799999999999</v>
      </c>
      <c r="AI532">
        <v>18</v>
      </c>
      <c r="AJ532" t="s">
        <v>474</v>
      </c>
      <c r="AK532">
        <f t="shared" si="11"/>
        <v>0.66558787878787884</v>
      </c>
    </row>
    <row r="533" spans="22:37" x14ac:dyDescent="0.25">
      <c r="V533">
        <v>2.0354199999999998</v>
      </c>
      <c r="W533">
        <v>7340.1</v>
      </c>
      <c r="AH533">
        <v>1.4679199999999999</v>
      </c>
      <c r="AI533">
        <v>21.9</v>
      </c>
      <c r="AJ533" t="s">
        <v>474</v>
      </c>
      <c r="AK533">
        <f t="shared" si="11"/>
        <v>0.71641212121212128</v>
      </c>
    </row>
    <row r="534" spans="22:37" x14ac:dyDescent="0.25">
      <c r="V534">
        <v>1.9511499999999999</v>
      </c>
      <c r="W534">
        <v>7340.2</v>
      </c>
      <c r="AH534">
        <v>1.5660400000000001</v>
      </c>
      <c r="AI534">
        <v>29.3</v>
      </c>
      <c r="AJ534" t="s">
        <v>474</v>
      </c>
      <c r="AK534">
        <f t="shared" si="11"/>
        <v>0.6569454545454545</v>
      </c>
    </row>
    <row r="535" spans="22:37" x14ac:dyDescent="0.25">
      <c r="V535">
        <v>1.93563</v>
      </c>
      <c r="W535">
        <v>7340.2</v>
      </c>
      <c r="AH535">
        <v>1.5337499999999999</v>
      </c>
      <c r="AI535">
        <v>29.4</v>
      </c>
      <c r="AJ535" t="s">
        <v>474</v>
      </c>
      <c r="AK535">
        <f t="shared" si="11"/>
        <v>0.67651515151515151</v>
      </c>
    </row>
    <row r="536" spans="22:37" x14ac:dyDescent="0.25">
      <c r="V536">
        <v>1.8932800000000001</v>
      </c>
      <c r="W536">
        <v>7340.3</v>
      </c>
      <c r="AH536">
        <v>1.6385700000000001</v>
      </c>
      <c r="AI536">
        <v>36.799999999999997</v>
      </c>
      <c r="AJ536" t="s">
        <v>474</v>
      </c>
      <c r="AK536">
        <f t="shared" si="11"/>
        <v>0.61298787878787875</v>
      </c>
    </row>
    <row r="537" spans="22:37" x14ac:dyDescent="0.25">
      <c r="V537">
        <v>1.84423</v>
      </c>
      <c r="W537">
        <v>7340.4</v>
      </c>
      <c r="AH537">
        <v>1.68973</v>
      </c>
      <c r="AI537">
        <v>44.3</v>
      </c>
      <c r="AJ537" t="s">
        <v>474</v>
      </c>
      <c r="AK537">
        <f t="shared" si="11"/>
        <v>0.58198181818181816</v>
      </c>
    </row>
    <row r="538" spans="22:37" x14ac:dyDescent="0.25">
      <c r="V538">
        <v>1.81152</v>
      </c>
      <c r="W538">
        <v>7340.5</v>
      </c>
      <c r="AH538">
        <v>1.6251599999999999</v>
      </c>
      <c r="AI538">
        <v>44.4</v>
      </c>
      <c r="AJ538" t="s">
        <v>474</v>
      </c>
      <c r="AK538">
        <f t="shared" si="11"/>
        <v>0.62111515151515151</v>
      </c>
    </row>
    <row r="539" spans="22:37" x14ac:dyDescent="0.25">
      <c r="V539">
        <v>2.1830099999999999</v>
      </c>
      <c r="W539">
        <v>7343.6</v>
      </c>
      <c r="AH539">
        <v>1.6737899999999999</v>
      </c>
      <c r="AI539">
        <v>51.9</v>
      </c>
      <c r="AJ539" t="s">
        <v>474</v>
      </c>
      <c r="AK539">
        <f t="shared" si="11"/>
        <v>0.5916424242424243</v>
      </c>
    </row>
    <row r="540" spans="22:37" x14ac:dyDescent="0.25">
      <c r="V540">
        <v>2.07484</v>
      </c>
      <c r="W540">
        <v>7351.4</v>
      </c>
      <c r="AH540">
        <v>1.7366900000000001</v>
      </c>
      <c r="AI540">
        <v>63.2</v>
      </c>
      <c r="AJ540" t="s">
        <v>474</v>
      </c>
      <c r="AK540">
        <f t="shared" si="11"/>
        <v>0.55352121212121208</v>
      </c>
    </row>
    <row r="541" spans="22:37" x14ac:dyDescent="0.25">
      <c r="V541">
        <v>1.8840600000000001</v>
      </c>
      <c r="W541">
        <v>7363.1</v>
      </c>
      <c r="AH541">
        <v>1.7052400000000001</v>
      </c>
      <c r="AI541">
        <v>67.099999999999994</v>
      </c>
      <c r="AJ541" t="s">
        <v>474</v>
      </c>
      <c r="AK541">
        <f t="shared" si="11"/>
        <v>0.57258181818181808</v>
      </c>
    </row>
    <row r="542" spans="22:37" x14ac:dyDescent="0.25">
      <c r="AH542">
        <v>1.72956</v>
      </c>
      <c r="AI542">
        <v>74.599999999999994</v>
      </c>
      <c r="AJ542" t="s">
        <v>474</v>
      </c>
      <c r="AK542">
        <f t="shared" si="11"/>
        <v>0.55784242424242425</v>
      </c>
    </row>
    <row r="543" spans="22:37" x14ac:dyDescent="0.25">
      <c r="AH543">
        <v>1.7190700000000001</v>
      </c>
      <c r="AI543">
        <v>89.8</v>
      </c>
      <c r="AJ543" t="s">
        <v>474</v>
      </c>
      <c r="AK543">
        <f t="shared" si="11"/>
        <v>0.56419999999999992</v>
      </c>
    </row>
    <row r="544" spans="22:37" x14ac:dyDescent="0.25">
      <c r="AH544">
        <v>1.65744</v>
      </c>
      <c r="AI544">
        <v>90</v>
      </c>
      <c r="AJ544" t="s">
        <v>474</v>
      </c>
      <c r="AK544">
        <f t="shared" si="11"/>
        <v>0.60155151515151517</v>
      </c>
    </row>
    <row r="545" spans="34:37" x14ac:dyDescent="0.25">
      <c r="AH545">
        <v>1.6951799999999999</v>
      </c>
      <c r="AI545">
        <v>101.3</v>
      </c>
      <c r="AJ545" t="s">
        <v>474</v>
      </c>
      <c r="AK545">
        <f t="shared" si="11"/>
        <v>0.5786787878787879</v>
      </c>
    </row>
    <row r="546" spans="34:37" x14ac:dyDescent="0.25">
      <c r="AH546">
        <v>1.7572300000000001</v>
      </c>
      <c r="AI546">
        <v>112.6</v>
      </c>
      <c r="AJ546" t="s">
        <v>474</v>
      </c>
      <c r="AK546">
        <f t="shared" si="11"/>
        <v>0.54107272727272726</v>
      </c>
    </row>
    <row r="547" spans="34:37" x14ac:dyDescent="0.25">
      <c r="AH547">
        <v>1.74004</v>
      </c>
      <c r="AI547">
        <v>165.8</v>
      </c>
      <c r="AJ547" t="s">
        <v>474</v>
      </c>
      <c r="AK547">
        <f t="shared" si="11"/>
        <v>0.55149090909090903</v>
      </c>
    </row>
    <row r="548" spans="34:37" x14ac:dyDescent="0.25">
      <c r="AH548">
        <v>1.7924500000000001</v>
      </c>
      <c r="AI548">
        <v>177.1</v>
      </c>
      <c r="AJ548" t="s">
        <v>474</v>
      </c>
      <c r="AK548">
        <f t="shared" si="11"/>
        <v>0.51972727272727259</v>
      </c>
    </row>
    <row r="549" spans="34:37" x14ac:dyDescent="0.25">
      <c r="AH549">
        <v>1.7844800000000001</v>
      </c>
      <c r="AI549">
        <v>184.7</v>
      </c>
      <c r="AJ549" t="s">
        <v>474</v>
      </c>
      <c r="AK549">
        <f t="shared" si="11"/>
        <v>0.52455757575757567</v>
      </c>
    </row>
    <row r="550" spans="34:37" x14ac:dyDescent="0.25">
      <c r="AH550">
        <v>1.7618400000000001</v>
      </c>
      <c r="AI550">
        <v>192.4</v>
      </c>
      <c r="AJ550" t="s">
        <v>474</v>
      </c>
      <c r="AK550">
        <f t="shared" si="11"/>
        <v>0.5382787878787878</v>
      </c>
    </row>
    <row r="551" spans="34:37" x14ac:dyDescent="0.25">
      <c r="AH551">
        <v>1.8301799999999999</v>
      </c>
      <c r="AI551">
        <v>207.4</v>
      </c>
      <c r="AJ551" t="s">
        <v>474</v>
      </c>
      <c r="AK551">
        <f t="shared" si="11"/>
        <v>0.49686060606060606</v>
      </c>
    </row>
    <row r="552" spans="34:37" x14ac:dyDescent="0.25">
      <c r="AH552">
        <v>1.8188599999999999</v>
      </c>
      <c r="AI552">
        <v>211.3</v>
      </c>
      <c r="AJ552" t="s">
        <v>474</v>
      </c>
      <c r="AK552">
        <f t="shared" si="11"/>
        <v>0.50372121212121213</v>
      </c>
    </row>
    <row r="553" spans="34:37" x14ac:dyDescent="0.25">
      <c r="AH553">
        <v>1.70356</v>
      </c>
      <c r="AI553">
        <v>222.9</v>
      </c>
      <c r="AJ553" t="s">
        <v>474</v>
      </c>
      <c r="AK553">
        <f t="shared" si="11"/>
        <v>0.5736</v>
      </c>
    </row>
    <row r="554" spans="34:37" x14ac:dyDescent="0.25">
      <c r="AH554">
        <v>1.92536</v>
      </c>
      <c r="AI554">
        <v>230.1</v>
      </c>
      <c r="AJ554" t="s">
        <v>474</v>
      </c>
      <c r="AK554">
        <f t="shared" si="11"/>
        <v>0.43917575757575755</v>
      </c>
    </row>
    <row r="555" spans="34:37" x14ac:dyDescent="0.25">
      <c r="AH555">
        <v>1.8096399999999999</v>
      </c>
      <c r="AI555">
        <v>237.9</v>
      </c>
      <c r="AJ555" t="s">
        <v>474</v>
      </c>
      <c r="AK555">
        <f t="shared" si="11"/>
        <v>0.50930909090909093</v>
      </c>
    </row>
    <row r="556" spans="34:37" x14ac:dyDescent="0.25">
      <c r="AH556">
        <v>1.8549199999999999</v>
      </c>
      <c r="AI556">
        <v>241.6</v>
      </c>
      <c r="AJ556" t="s">
        <v>474</v>
      </c>
      <c r="AK556">
        <f t="shared" si="11"/>
        <v>0.48186666666666672</v>
      </c>
    </row>
    <row r="557" spans="34:37" x14ac:dyDescent="0.25">
      <c r="AH557">
        <v>1.6192800000000001</v>
      </c>
      <c r="AI557">
        <v>249.6</v>
      </c>
      <c r="AJ557" t="s">
        <v>474</v>
      </c>
      <c r="AK557">
        <f t="shared" si="11"/>
        <v>0.62467878787878783</v>
      </c>
    </row>
    <row r="558" spans="34:37" x14ac:dyDescent="0.25">
      <c r="AH558">
        <v>1.7760899999999999</v>
      </c>
      <c r="AI558">
        <v>253.1</v>
      </c>
      <c r="AJ558" t="s">
        <v>474</v>
      </c>
      <c r="AK558">
        <f t="shared" si="11"/>
        <v>0.52964242424242425</v>
      </c>
    </row>
    <row r="559" spans="34:37" x14ac:dyDescent="0.25">
      <c r="AH559">
        <v>1.8821699999999999</v>
      </c>
      <c r="AI559">
        <v>271.89999999999998</v>
      </c>
      <c r="AJ559" t="s">
        <v>474</v>
      </c>
      <c r="AK559">
        <f t="shared" si="11"/>
        <v>0.46535151515151518</v>
      </c>
    </row>
    <row r="560" spans="34:37" x14ac:dyDescent="0.25">
      <c r="AH560">
        <v>1.8448599999999999</v>
      </c>
      <c r="AI560">
        <v>272</v>
      </c>
      <c r="AJ560" t="s">
        <v>474</v>
      </c>
      <c r="AK560">
        <f t="shared" si="11"/>
        <v>0.48796363636363638</v>
      </c>
    </row>
    <row r="561" spans="34:37" x14ac:dyDescent="0.25">
      <c r="AH561">
        <v>1.79244</v>
      </c>
      <c r="AI561">
        <v>275.89999999999998</v>
      </c>
      <c r="AJ561" t="s">
        <v>474</v>
      </c>
      <c r="AK561">
        <f t="shared" si="11"/>
        <v>0.51973333333333327</v>
      </c>
    </row>
    <row r="562" spans="34:37" x14ac:dyDescent="0.25">
      <c r="AH562">
        <v>1.86372</v>
      </c>
      <c r="AI562">
        <v>287.2</v>
      </c>
      <c r="AJ562" t="s">
        <v>474</v>
      </c>
      <c r="AK562">
        <f t="shared" si="11"/>
        <v>0.47653333333333325</v>
      </c>
    </row>
    <row r="563" spans="34:37" x14ac:dyDescent="0.25">
      <c r="AH563">
        <v>1.9106799999999999</v>
      </c>
      <c r="AI563">
        <v>294.7</v>
      </c>
      <c r="AJ563" t="s">
        <v>474</v>
      </c>
      <c r="AK563">
        <f t="shared" si="11"/>
        <v>0.44807272727272729</v>
      </c>
    </row>
    <row r="564" spans="34:37" x14ac:dyDescent="0.25">
      <c r="AH564">
        <v>1.89391</v>
      </c>
      <c r="AI564">
        <v>302.3</v>
      </c>
      <c r="AJ564" t="s">
        <v>474</v>
      </c>
      <c r="AK564">
        <f t="shared" si="11"/>
        <v>0.45823636363636361</v>
      </c>
    </row>
    <row r="565" spans="34:37" x14ac:dyDescent="0.25">
      <c r="AH565">
        <v>1.75806</v>
      </c>
      <c r="AI565">
        <v>317.8</v>
      </c>
      <c r="AJ565" t="s">
        <v>474</v>
      </c>
      <c r="AK565">
        <f t="shared" si="11"/>
        <v>0.54056969696969692</v>
      </c>
    </row>
    <row r="566" spans="34:37" x14ac:dyDescent="0.25">
      <c r="AH566">
        <v>1.98238</v>
      </c>
      <c r="AI566">
        <v>321.2</v>
      </c>
      <c r="AJ566" t="s">
        <v>474</v>
      </c>
      <c r="AK566">
        <f t="shared" si="11"/>
        <v>0.40461818181818177</v>
      </c>
    </row>
    <row r="567" spans="34:37" x14ac:dyDescent="0.25">
      <c r="AH567">
        <v>1.93207</v>
      </c>
      <c r="AI567">
        <v>325</v>
      </c>
      <c r="AJ567" t="s">
        <v>474</v>
      </c>
      <c r="AK567">
        <f t="shared" si="11"/>
        <v>0.43510909090909089</v>
      </c>
    </row>
    <row r="568" spans="34:37" x14ac:dyDescent="0.25">
      <c r="AH568">
        <v>1.8393999999999999</v>
      </c>
      <c r="AI568">
        <v>348</v>
      </c>
      <c r="AJ568" t="s">
        <v>474</v>
      </c>
      <c r="AK568">
        <f t="shared" si="11"/>
        <v>0.49127272727272731</v>
      </c>
    </row>
    <row r="569" spans="34:37" x14ac:dyDescent="0.25">
      <c r="AH569">
        <v>1.87378</v>
      </c>
      <c r="AI569">
        <v>367</v>
      </c>
      <c r="AJ569" t="s">
        <v>474</v>
      </c>
      <c r="AK569">
        <f t="shared" si="11"/>
        <v>0.4704363636363636</v>
      </c>
    </row>
    <row r="570" spans="34:37" x14ac:dyDescent="0.25">
      <c r="AH570">
        <v>1.86791</v>
      </c>
      <c r="AI570">
        <v>374.6</v>
      </c>
      <c r="AJ570" t="s">
        <v>474</v>
      </c>
      <c r="AK570">
        <f t="shared" si="11"/>
        <v>0.47399393939393941</v>
      </c>
    </row>
    <row r="571" spans="34:37" x14ac:dyDescent="0.25">
      <c r="AH571">
        <v>1.85575</v>
      </c>
      <c r="AI571">
        <v>382.2</v>
      </c>
      <c r="AJ571" t="s">
        <v>474</v>
      </c>
      <c r="AK571">
        <f t="shared" si="11"/>
        <v>0.48136363636363633</v>
      </c>
    </row>
    <row r="572" spans="34:37" x14ac:dyDescent="0.25">
      <c r="AH572">
        <v>1.91445</v>
      </c>
      <c r="AI572">
        <v>416.3</v>
      </c>
      <c r="AJ572" t="s">
        <v>474</v>
      </c>
      <c r="AK572">
        <f t="shared" si="11"/>
        <v>0.44578787878787879</v>
      </c>
    </row>
    <row r="573" spans="34:37" x14ac:dyDescent="0.25">
      <c r="AH573">
        <v>1.89852</v>
      </c>
      <c r="AI573">
        <v>431.5</v>
      </c>
      <c r="AJ573" t="s">
        <v>474</v>
      </c>
      <c r="AK573">
        <f t="shared" si="11"/>
        <v>0.4554424242424242</v>
      </c>
    </row>
    <row r="574" spans="34:37" x14ac:dyDescent="0.25">
      <c r="AH574">
        <v>2.0473699999999999</v>
      </c>
      <c r="AI574">
        <v>446.4</v>
      </c>
      <c r="AJ574" t="s">
        <v>474</v>
      </c>
      <c r="AK574">
        <f t="shared" si="11"/>
        <v>0.36523030303030307</v>
      </c>
    </row>
    <row r="575" spans="34:37" x14ac:dyDescent="0.25">
      <c r="AH575">
        <v>1.9760899999999999</v>
      </c>
      <c r="AI575">
        <v>461.8</v>
      </c>
      <c r="AJ575" t="s">
        <v>474</v>
      </c>
      <c r="AK575">
        <f t="shared" si="11"/>
        <v>0.40843030303030303</v>
      </c>
    </row>
    <row r="576" spans="34:37" x14ac:dyDescent="0.25">
      <c r="AH576">
        <v>1.9601500000000001</v>
      </c>
      <c r="AI576">
        <v>461.8</v>
      </c>
      <c r="AJ576" t="s">
        <v>474</v>
      </c>
      <c r="AK576">
        <f t="shared" si="11"/>
        <v>0.41809090909090901</v>
      </c>
    </row>
    <row r="577" spans="34:37" x14ac:dyDescent="0.25">
      <c r="AH577">
        <v>2.0079500000000001</v>
      </c>
      <c r="AI577">
        <v>526.29999999999995</v>
      </c>
      <c r="AJ577" t="s">
        <v>474</v>
      </c>
      <c r="AK577">
        <f t="shared" si="11"/>
        <v>0.38912121212121203</v>
      </c>
    </row>
    <row r="578" spans="34:37" x14ac:dyDescent="0.25">
      <c r="AH578">
        <v>1.8859399999999999</v>
      </c>
      <c r="AI578">
        <v>564.5</v>
      </c>
      <c r="AJ578" t="s">
        <v>474</v>
      </c>
      <c r="AK578">
        <f t="shared" si="11"/>
        <v>0.46306666666666668</v>
      </c>
    </row>
    <row r="579" spans="34:37" x14ac:dyDescent="0.25">
      <c r="AH579">
        <v>1.9287000000000001</v>
      </c>
      <c r="AI579">
        <v>564.5</v>
      </c>
      <c r="AJ579" t="s">
        <v>474</v>
      </c>
      <c r="AK579">
        <f t="shared" si="11"/>
        <v>0.43715151515151507</v>
      </c>
    </row>
    <row r="580" spans="34:37" x14ac:dyDescent="0.25">
      <c r="AH580">
        <v>1.94967</v>
      </c>
      <c r="AI580">
        <v>575.79999999999995</v>
      </c>
      <c r="AJ580" t="s">
        <v>474</v>
      </c>
      <c r="AK580">
        <f t="shared" si="11"/>
        <v>0.42444242424242418</v>
      </c>
    </row>
    <row r="581" spans="34:37" x14ac:dyDescent="0.25">
      <c r="AH581">
        <v>1.99369</v>
      </c>
      <c r="AI581">
        <v>579.5</v>
      </c>
      <c r="AJ581" t="s">
        <v>474</v>
      </c>
      <c r="AK581">
        <f t="shared" si="11"/>
        <v>0.39776363636363637</v>
      </c>
    </row>
    <row r="582" spans="34:37" x14ac:dyDescent="0.25">
      <c r="AH582">
        <v>1.87629</v>
      </c>
      <c r="AI582">
        <v>602.6</v>
      </c>
      <c r="AJ582" t="s">
        <v>474</v>
      </c>
      <c r="AK582">
        <f t="shared" ref="AK582:AK645" si="12">(2.65-AH582)/1.65</f>
        <v>0.46891515151515145</v>
      </c>
    </row>
    <row r="583" spans="34:37" x14ac:dyDescent="0.25">
      <c r="AH583">
        <v>1.9073199999999999</v>
      </c>
      <c r="AI583">
        <v>613.9</v>
      </c>
      <c r="AJ583" t="s">
        <v>474</v>
      </c>
      <c r="AK583">
        <f t="shared" si="12"/>
        <v>0.45010909090909096</v>
      </c>
    </row>
    <row r="584" spans="34:37" x14ac:dyDescent="0.25">
      <c r="AH584">
        <v>1.8591</v>
      </c>
      <c r="AI584">
        <v>633</v>
      </c>
      <c r="AJ584" t="s">
        <v>474</v>
      </c>
      <c r="AK584">
        <f t="shared" si="12"/>
        <v>0.47933333333333333</v>
      </c>
    </row>
    <row r="585" spans="34:37" x14ac:dyDescent="0.25">
      <c r="AH585">
        <v>1.8331</v>
      </c>
      <c r="AI585">
        <v>655.9</v>
      </c>
      <c r="AJ585" t="s">
        <v>474</v>
      </c>
      <c r="AK585">
        <f t="shared" si="12"/>
        <v>0.49509090909090908</v>
      </c>
    </row>
    <row r="586" spans="34:37" x14ac:dyDescent="0.25">
      <c r="AH586">
        <v>1.8393900000000001</v>
      </c>
      <c r="AI586">
        <v>712.8</v>
      </c>
      <c r="AJ586" t="s">
        <v>474</v>
      </c>
      <c r="AK586">
        <f t="shared" si="12"/>
        <v>0.49127878787878781</v>
      </c>
    </row>
    <row r="587" spans="34:37" x14ac:dyDescent="0.25">
      <c r="AH587">
        <v>1.8666400000000001</v>
      </c>
      <c r="AI587">
        <v>735.6</v>
      </c>
      <c r="AJ587" t="s">
        <v>474</v>
      </c>
      <c r="AK587">
        <f t="shared" si="12"/>
        <v>0.47476363636363628</v>
      </c>
    </row>
    <row r="588" spans="34:37" x14ac:dyDescent="0.25">
      <c r="AH588">
        <v>1.9609799999999999</v>
      </c>
      <c r="AI588">
        <v>769.6</v>
      </c>
      <c r="AJ588" t="s">
        <v>474</v>
      </c>
      <c r="AK588">
        <f t="shared" si="12"/>
        <v>0.41758787878787879</v>
      </c>
    </row>
    <row r="589" spans="34:37" x14ac:dyDescent="0.25">
      <c r="AH589">
        <v>1.92702</v>
      </c>
      <c r="AI589">
        <v>777.3</v>
      </c>
      <c r="AJ589" t="s">
        <v>474</v>
      </c>
      <c r="AK589">
        <f t="shared" si="12"/>
        <v>0.43816969696969699</v>
      </c>
    </row>
    <row r="590" spans="34:37" x14ac:dyDescent="0.25">
      <c r="AH590">
        <v>1.94421</v>
      </c>
      <c r="AI590">
        <v>784.9</v>
      </c>
      <c r="AJ590" t="s">
        <v>474</v>
      </c>
      <c r="AK590">
        <f t="shared" si="12"/>
        <v>0.4277515151515151</v>
      </c>
    </row>
    <row r="591" spans="34:37" x14ac:dyDescent="0.25">
      <c r="AH591">
        <v>1.9811099999999999</v>
      </c>
      <c r="AI591">
        <v>788.6</v>
      </c>
      <c r="AJ591" t="s">
        <v>474</v>
      </c>
      <c r="AK591">
        <f t="shared" si="12"/>
        <v>0.4053878787878788</v>
      </c>
    </row>
    <row r="592" spans="34:37" x14ac:dyDescent="0.25">
      <c r="AH592">
        <v>1.8985099999999999</v>
      </c>
      <c r="AI592">
        <v>792.5</v>
      </c>
      <c r="AJ592" t="s">
        <v>474</v>
      </c>
      <c r="AK592">
        <f t="shared" si="12"/>
        <v>0.45544848484848488</v>
      </c>
    </row>
    <row r="593" spans="34:37" x14ac:dyDescent="0.25">
      <c r="AH593">
        <v>1.8850899999999999</v>
      </c>
      <c r="AI593">
        <v>845.8</v>
      </c>
      <c r="AJ593" t="s">
        <v>474</v>
      </c>
      <c r="AK593">
        <f t="shared" si="12"/>
        <v>0.46358181818181821</v>
      </c>
    </row>
    <row r="594" spans="34:37" x14ac:dyDescent="0.25">
      <c r="AH594">
        <v>1.9144399999999999</v>
      </c>
      <c r="AI594">
        <v>853.3</v>
      </c>
      <c r="AJ594" t="s">
        <v>474</v>
      </c>
      <c r="AK594">
        <f t="shared" si="12"/>
        <v>0.44579393939393941</v>
      </c>
    </row>
    <row r="595" spans="34:37" x14ac:dyDescent="0.25">
      <c r="AH595">
        <v>1.9664299999999999</v>
      </c>
      <c r="AI595">
        <v>872.2</v>
      </c>
      <c r="AJ595" t="s">
        <v>474</v>
      </c>
      <c r="AK595">
        <f t="shared" si="12"/>
        <v>0.41428484848484853</v>
      </c>
    </row>
    <row r="596" spans="34:37" x14ac:dyDescent="0.25">
      <c r="AH596">
        <v>1.9379200000000001</v>
      </c>
      <c r="AI596">
        <v>872.3</v>
      </c>
      <c r="AJ596" t="s">
        <v>474</v>
      </c>
      <c r="AK596">
        <f t="shared" si="12"/>
        <v>0.43156363636363626</v>
      </c>
    </row>
    <row r="597" spans="34:37" x14ac:dyDescent="0.25">
      <c r="AH597">
        <v>1.8133900000000001</v>
      </c>
      <c r="AI597">
        <v>880.1</v>
      </c>
      <c r="AJ597" t="s">
        <v>474</v>
      </c>
      <c r="AK597">
        <f t="shared" si="12"/>
        <v>0.50703636363636362</v>
      </c>
    </row>
    <row r="598" spans="34:37" x14ac:dyDescent="0.25">
      <c r="AH598">
        <v>1.9572000000000001</v>
      </c>
      <c r="AI598">
        <v>940.6</v>
      </c>
      <c r="AJ598" t="s">
        <v>474</v>
      </c>
      <c r="AK598">
        <f t="shared" si="12"/>
        <v>0.4198787878787878</v>
      </c>
    </row>
    <row r="599" spans="34:37" x14ac:dyDescent="0.25">
      <c r="AH599">
        <v>1.96811</v>
      </c>
      <c r="AI599">
        <v>944.4</v>
      </c>
      <c r="AJ599" t="s">
        <v>474</v>
      </c>
      <c r="AK599">
        <f t="shared" si="12"/>
        <v>0.41326666666666662</v>
      </c>
    </row>
    <row r="600" spans="34:37" x14ac:dyDescent="0.25">
      <c r="AH600">
        <v>2.0611899999999999</v>
      </c>
      <c r="AI600">
        <v>978.4</v>
      </c>
      <c r="AJ600" t="s">
        <v>474</v>
      </c>
      <c r="AK600">
        <f t="shared" si="12"/>
        <v>0.35685454545454548</v>
      </c>
    </row>
    <row r="601" spans="34:37" x14ac:dyDescent="0.25">
      <c r="AH601">
        <v>1.90228</v>
      </c>
      <c r="AI601">
        <v>990.1</v>
      </c>
      <c r="AJ601" t="s">
        <v>474</v>
      </c>
      <c r="AK601">
        <f t="shared" si="12"/>
        <v>0.45316363636363638</v>
      </c>
    </row>
    <row r="602" spans="34:37" x14ac:dyDescent="0.25">
      <c r="AH602">
        <v>1.8725099999999999</v>
      </c>
      <c r="AI602">
        <v>994</v>
      </c>
      <c r="AJ602" t="s">
        <v>474</v>
      </c>
      <c r="AK602">
        <f t="shared" si="12"/>
        <v>0.47120606060606063</v>
      </c>
    </row>
    <row r="603" spans="34:37" x14ac:dyDescent="0.25">
      <c r="AH603">
        <v>1.94295</v>
      </c>
      <c r="AI603">
        <v>1024.3</v>
      </c>
      <c r="AJ603" t="s">
        <v>474</v>
      </c>
      <c r="AK603">
        <f t="shared" si="12"/>
        <v>0.42851515151515152</v>
      </c>
    </row>
    <row r="604" spans="34:37" x14ac:dyDescent="0.25">
      <c r="AH604">
        <v>1.97733</v>
      </c>
      <c r="AI604">
        <v>1039.4000000000001</v>
      </c>
      <c r="AJ604" t="s">
        <v>474</v>
      </c>
      <c r="AK604">
        <f t="shared" si="12"/>
        <v>0.40767878787878781</v>
      </c>
    </row>
    <row r="605" spans="34:37" x14ac:dyDescent="0.25">
      <c r="AH605">
        <v>1.9915799999999999</v>
      </c>
      <c r="AI605">
        <v>1039.4000000000001</v>
      </c>
      <c r="AJ605" t="s">
        <v>474</v>
      </c>
      <c r="AK605">
        <f t="shared" si="12"/>
        <v>0.39904242424242425</v>
      </c>
    </row>
    <row r="606" spans="34:37" x14ac:dyDescent="0.25">
      <c r="AH606">
        <v>1.93079</v>
      </c>
      <c r="AI606">
        <v>1039.5</v>
      </c>
      <c r="AJ606" t="s">
        <v>474</v>
      </c>
      <c r="AK606">
        <f t="shared" si="12"/>
        <v>0.43588484848484843</v>
      </c>
    </row>
    <row r="607" spans="34:37" x14ac:dyDescent="0.25">
      <c r="AH607">
        <v>1.9991300000000001</v>
      </c>
      <c r="AI607">
        <v>1062.2</v>
      </c>
      <c r="AJ607" t="s">
        <v>474</v>
      </c>
      <c r="AK607">
        <f t="shared" si="12"/>
        <v>0.39446666666666658</v>
      </c>
    </row>
    <row r="608" spans="34:37" x14ac:dyDescent="0.25">
      <c r="AH608">
        <v>1.98403</v>
      </c>
      <c r="AI608">
        <v>1081.2</v>
      </c>
      <c r="AJ608" t="s">
        <v>474</v>
      </c>
      <c r="AK608">
        <f t="shared" si="12"/>
        <v>0.40361818181818182</v>
      </c>
    </row>
    <row r="609" spans="34:37" x14ac:dyDescent="0.25">
      <c r="AH609">
        <v>2.01213</v>
      </c>
      <c r="AI609">
        <v>1100.0999999999999</v>
      </c>
      <c r="AJ609" t="s">
        <v>474</v>
      </c>
      <c r="AK609">
        <f t="shared" si="12"/>
        <v>0.38658787878787876</v>
      </c>
    </row>
    <row r="610" spans="34:37" x14ac:dyDescent="0.25">
      <c r="AH610">
        <v>2.02345</v>
      </c>
      <c r="AI610">
        <v>1122.9000000000001</v>
      </c>
      <c r="AJ610" t="s">
        <v>474</v>
      </c>
      <c r="AK610">
        <f t="shared" si="12"/>
        <v>0.37972727272727269</v>
      </c>
    </row>
    <row r="611" spans="34:37" x14ac:dyDescent="0.25">
      <c r="AH611">
        <v>1.9735499999999999</v>
      </c>
      <c r="AI611">
        <v>1145.8</v>
      </c>
      <c r="AJ611" t="s">
        <v>474</v>
      </c>
      <c r="AK611">
        <f t="shared" si="12"/>
        <v>0.40996969696969698</v>
      </c>
    </row>
    <row r="612" spans="34:37" x14ac:dyDescent="0.25">
      <c r="AH612">
        <v>1.9483900000000001</v>
      </c>
      <c r="AI612">
        <v>1149.7</v>
      </c>
      <c r="AJ612" t="s">
        <v>474</v>
      </c>
      <c r="AK612">
        <f t="shared" si="12"/>
        <v>0.42521818181818177</v>
      </c>
    </row>
    <row r="613" spans="34:37" x14ac:dyDescent="0.25">
      <c r="AH613">
        <v>1.89934</v>
      </c>
      <c r="AI613">
        <v>1161.2</v>
      </c>
      <c r="AJ613" t="s">
        <v>474</v>
      </c>
      <c r="AK613">
        <f t="shared" si="12"/>
        <v>0.45494545454545449</v>
      </c>
    </row>
    <row r="614" spans="34:37" x14ac:dyDescent="0.25">
      <c r="AH614">
        <v>2.04609</v>
      </c>
      <c r="AI614">
        <v>1168.5</v>
      </c>
      <c r="AJ614" t="s">
        <v>474</v>
      </c>
      <c r="AK614">
        <f t="shared" si="12"/>
        <v>0.36600606060606061</v>
      </c>
    </row>
    <row r="615" spans="34:37" x14ac:dyDescent="0.25">
      <c r="AH615">
        <v>1.92743</v>
      </c>
      <c r="AI615">
        <v>1172.5</v>
      </c>
      <c r="AJ615" t="s">
        <v>474</v>
      </c>
      <c r="AK615">
        <f t="shared" si="12"/>
        <v>0.4379212121212121</v>
      </c>
    </row>
    <row r="616" spans="34:37" x14ac:dyDescent="0.25">
      <c r="AH616">
        <v>2.0624400000000001</v>
      </c>
      <c r="AI616">
        <v>1179.8</v>
      </c>
      <c r="AJ616" t="s">
        <v>474</v>
      </c>
      <c r="AK616">
        <f t="shared" si="12"/>
        <v>0.35609696969696963</v>
      </c>
    </row>
    <row r="617" spans="34:37" x14ac:dyDescent="0.25">
      <c r="AH617">
        <v>2.0087700000000002</v>
      </c>
      <c r="AI617">
        <v>1180</v>
      </c>
      <c r="AJ617" t="s">
        <v>474</v>
      </c>
      <c r="AK617">
        <f t="shared" si="12"/>
        <v>0.38862424242424232</v>
      </c>
    </row>
    <row r="618" spans="34:37" x14ac:dyDescent="0.25">
      <c r="AH618">
        <v>2.0855000000000001</v>
      </c>
      <c r="AI618">
        <v>1195</v>
      </c>
      <c r="AJ618" t="s">
        <v>474</v>
      </c>
      <c r="AK618">
        <f t="shared" si="12"/>
        <v>0.34212121212121199</v>
      </c>
    </row>
    <row r="619" spans="34:37" x14ac:dyDescent="0.25">
      <c r="AH619">
        <v>2.1039500000000002</v>
      </c>
      <c r="AI619">
        <v>1198.8</v>
      </c>
      <c r="AJ619" t="s">
        <v>474</v>
      </c>
      <c r="AK619">
        <f t="shared" si="12"/>
        <v>0.33093939393939376</v>
      </c>
    </row>
    <row r="620" spans="34:37" x14ac:dyDescent="0.25">
      <c r="AH620">
        <v>1.9836100000000001</v>
      </c>
      <c r="AI620">
        <v>1199</v>
      </c>
      <c r="AJ620" t="s">
        <v>474</v>
      </c>
      <c r="AK620">
        <f t="shared" si="12"/>
        <v>0.40387272727272716</v>
      </c>
    </row>
    <row r="621" spans="34:37" x14ac:dyDescent="0.25">
      <c r="AH621">
        <v>2.0330900000000001</v>
      </c>
      <c r="AI621">
        <v>1217.9000000000001</v>
      </c>
      <c r="AJ621" t="s">
        <v>474</v>
      </c>
      <c r="AK621">
        <f t="shared" si="12"/>
        <v>0.37388484848484843</v>
      </c>
    </row>
    <row r="622" spans="34:37" x14ac:dyDescent="0.25">
      <c r="AH622">
        <v>2.07795</v>
      </c>
      <c r="AI622">
        <v>1225.4000000000001</v>
      </c>
      <c r="AJ622" t="s">
        <v>474</v>
      </c>
      <c r="AK622">
        <f t="shared" si="12"/>
        <v>0.34669696969696967</v>
      </c>
    </row>
    <row r="623" spans="34:37" x14ac:dyDescent="0.25">
      <c r="AH623">
        <v>1.9618100000000001</v>
      </c>
      <c r="AI623">
        <v>1233.2</v>
      </c>
      <c r="AJ623" t="s">
        <v>474</v>
      </c>
      <c r="AK623">
        <f t="shared" si="12"/>
        <v>0.41708484848484845</v>
      </c>
    </row>
    <row r="624" spans="34:37" x14ac:dyDescent="0.25">
      <c r="AH624">
        <v>2.1613899999999999</v>
      </c>
      <c r="AI624">
        <v>1248.0999999999999</v>
      </c>
      <c r="AJ624" t="s">
        <v>474</v>
      </c>
      <c r="AK624">
        <f t="shared" si="12"/>
        <v>0.29612727272727274</v>
      </c>
    </row>
    <row r="625" spans="34:37" x14ac:dyDescent="0.25">
      <c r="AH625">
        <v>2.09849</v>
      </c>
      <c r="AI625">
        <v>1263.4000000000001</v>
      </c>
      <c r="AJ625" t="s">
        <v>474</v>
      </c>
      <c r="AK625">
        <f t="shared" si="12"/>
        <v>0.33424848484848485</v>
      </c>
    </row>
    <row r="626" spans="34:37" x14ac:dyDescent="0.25">
      <c r="AH626">
        <v>2.0167299999999999</v>
      </c>
      <c r="AI626">
        <v>1293.9000000000001</v>
      </c>
      <c r="AJ626" t="s">
        <v>474</v>
      </c>
      <c r="AK626">
        <f t="shared" si="12"/>
        <v>0.38380000000000003</v>
      </c>
    </row>
    <row r="627" spans="34:37" x14ac:dyDescent="0.25">
      <c r="AH627">
        <v>1.88592</v>
      </c>
      <c r="AI627">
        <v>1294.2</v>
      </c>
      <c r="AJ627" t="s">
        <v>474</v>
      </c>
      <c r="AK627">
        <f t="shared" si="12"/>
        <v>0.46307878787878781</v>
      </c>
    </row>
    <row r="628" spans="34:37" x14ac:dyDescent="0.25">
      <c r="AH628">
        <v>2.04189</v>
      </c>
      <c r="AI628">
        <v>1297.7</v>
      </c>
      <c r="AJ628" t="s">
        <v>474</v>
      </c>
      <c r="AK628">
        <f t="shared" si="12"/>
        <v>0.36855151515151513</v>
      </c>
    </row>
    <row r="629" spans="34:37" x14ac:dyDescent="0.25">
      <c r="AH629">
        <v>2.0049899999999998</v>
      </c>
      <c r="AI629">
        <v>1316.8</v>
      </c>
      <c r="AJ629" t="s">
        <v>474</v>
      </c>
      <c r="AK629">
        <f t="shared" si="12"/>
        <v>0.3909151515151516</v>
      </c>
    </row>
    <row r="630" spans="34:37" x14ac:dyDescent="0.25">
      <c r="AH630">
        <v>2.1701899999999998</v>
      </c>
      <c r="AI630">
        <v>1331.7</v>
      </c>
      <c r="AJ630" t="s">
        <v>474</v>
      </c>
      <c r="AK630">
        <f t="shared" si="12"/>
        <v>0.29079393939393944</v>
      </c>
    </row>
    <row r="631" spans="34:37" x14ac:dyDescent="0.25">
      <c r="AH631">
        <v>1.99702</v>
      </c>
      <c r="AI631">
        <v>1358.6</v>
      </c>
      <c r="AJ631" t="s">
        <v>474</v>
      </c>
      <c r="AK631">
        <f t="shared" si="12"/>
        <v>0.39574545454545451</v>
      </c>
    </row>
    <row r="632" spans="34:37" x14ac:dyDescent="0.25">
      <c r="AH632">
        <v>2.0247000000000002</v>
      </c>
      <c r="AI632">
        <v>1381.3</v>
      </c>
      <c r="AJ632" t="s">
        <v>474</v>
      </c>
      <c r="AK632">
        <f t="shared" si="12"/>
        <v>0.37896969696969685</v>
      </c>
    </row>
    <row r="633" spans="34:37" x14ac:dyDescent="0.25">
      <c r="AH633">
        <v>1.97061</v>
      </c>
      <c r="AI633">
        <v>1381.4</v>
      </c>
      <c r="AJ633" t="s">
        <v>474</v>
      </c>
      <c r="AK633">
        <f t="shared" si="12"/>
        <v>0.41175151515151515</v>
      </c>
    </row>
    <row r="634" spans="34:37" x14ac:dyDescent="0.25">
      <c r="AH634">
        <v>1.94797</v>
      </c>
      <c r="AI634">
        <v>1404.3</v>
      </c>
      <c r="AJ634" t="s">
        <v>474</v>
      </c>
      <c r="AK634">
        <f t="shared" si="12"/>
        <v>0.42547272727272728</v>
      </c>
    </row>
    <row r="635" spans="34:37" x14ac:dyDescent="0.25">
      <c r="AH635">
        <v>2.01254</v>
      </c>
      <c r="AI635">
        <v>1419.4</v>
      </c>
      <c r="AJ635" t="s">
        <v>474</v>
      </c>
      <c r="AK635">
        <f t="shared" si="12"/>
        <v>0.38633939393939393</v>
      </c>
    </row>
    <row r="636" spans="34:37" x14ac:dyDescent="0.25">
      <c r="AH636">
        <v>1.93581</v>
      </c>
      <c r="AI636">
        <v>1423.3</v>
      </c>
      <c r="AJ636" t="s">
        <v>474</v>
      </c>
      <c r="AK636">
        <f t="shared" si="12"/>
        <v>0.4328424242424242</v>
      </c>
    </row>
    <row r="637" spans="34:37" x14ac:dyDescent="0.25">
      <c r="AH637">
        <v>2.0343399999999998</v>
      </c>
      <c r="AI637">
        <v>1426.9</v>
      </c>
      <c r="AJ637" t="s">
        <v>474</v>
      </c>
      <c r="AK637">
        <f t="shared" si="12"/>
        <v>0.37312727272727281</v>
      </c>
    </row>
    <row r="638" spans="34:37" x14ac:dyDescent="0.25">
      <c r="AH638">
        <v>1.89514</v>
      </c>
      <c r="AI638">
        <v>1434.8</v>
      </c>
      <c r="AJ638" t="s">
        <v>474</v>
      </c>
      <c r="AK638">
        <f t="shared" si="12"/>
        <v>0.45749090909090906</v>
      </c>
    </row>
    <row r="639" spans="34:37" x14ac:dyDescent="0.25">
      <c r="AH639">
        <v>2.0582400000000001</v>
      </c>
      <c r="AI639">
        <v>1445.9</v>
      </c>
      <c r="AJ639" t="s">
        <v>474</v>
      </c>
      <c r="AK639">
        <f t="shared" si="12"/>
        <v>0.35864242424242415</v>
      </c>
    </row>
    <row r="640" spans="34:37" x14ac:dyDescent="0.25">
      <c r="AH640">
        <v>2.1039400000000001</v>
      </c>
      <c r="AI640">
        <v>1453.4</v>
      </c>
      <c r="AJ640" t="s">
        <v>474</v>
      </c>
      <c r="AK640">
        <f t="shared" si="12"/>
        <v>0.33094545454545443</v>
      </c>
    </row>
    <row r="641" spans="34:37" x14ac:dyDescent="0.25">
      <c r="AH641">
        <v>1.9857</v>
      </c>
      <c r="AI641">
        <v>1453.6</v>
      </c>
      <c r="AJ641" t="s">
        <v>474</v>
      </c>
      <c r="AK641">
        <f t="shared" si="12"/>
        <v>0.40260606060606058</v>
      </c>
    </row>
    <row r="642" spans="34:37" x14ac:dyDescent="0.25">
      <c r="AH642">
        <v>2.1299399999999999</v>
      </c>
      <c r="AI642">
        <v>1460.9</v>
      </c>
      <c r="AJ642" t="s">
        <v>474</v>
      </c>
      <c r="AK642">
        <f t="shared" si="12"/>
        <v>0.31518787878787879</v>
      </c>
    </row>
    <row r="643" spans="34:37" x14ac:dyDescent="0.25">
      <c r="AH643">
        <v>1.9618</v>
      </c>
      <c r="AI643">
        <v>1480.3</v>
      </c>
      <c r="AJ643" t="s">
        <v>474</v>
      </c>
      <c r="AK643">
        <f t="shared" si="12"/>
        <v>0.41709090909090907</v>
      </c>
    </row>
    <row r="644" spans="34:37" x14ac:dyDescent="0.25">
      <c r="AH644">
        <v>1.92323</v>
      </c>
      <c r="AI644">
        <v>1491.7</v>
      </c>
      <c r="AJ644" t="s">
        <v>474</v>
      </c>
      <c r="AK644">
        <f t="shared" si="12"/>
        <v>0.44046666666666662</v>
      </c>
    </row>
    <row r="645" spans="34:37" x14ac:dyDescent="0.25">
      <c r="AH645">
        <v>2.0255299999999998</v>
      </c>
      <c r="AI645">
        <v>1502.9</v>
      </c>
      <c r="AJ645" t="s">
        <v>474</v>
      </c>
      <c r="AK645">
        <f t="shared" si="12"/>
        <v>0.37846666666666673</v>
      </c>
    </row>
    <row r="646" spans="34:37" x14ac:dyDescent="0.25">
      <c r="AH646">
        <v>1.9982800000000001</v>
      </c>
      <c r="AI646">
        <v>1503</v>
      </c>
      <c r="AJ646" t="s">
        <v>474</v>
      </c>
      <c r="AK646">
        <f t="shared" ref="AK646:AK709" si="13">(2.65-AH646)/1.65</f>
        <v>0.3949818181818181</v>
      </c>
    </row>
    <row r="647" spans="34:37" x14ac:dyDescent="0.25">
      <c r="AH647">
        <v>2.0406200000000001</v>
      </c>
      <c r="AI647">
        <v>1540.9</v>
      </c>
      <c r="AJ647" t="s">
        <v>474</v>
      </c>
      <c r="AK647">
        <f t="shared" si="13"/>
        <v>0.36932121212121205</v>
      </c>
    </row>
    <row r="648" spans="34:37" x14ac:dyDescent="0.25">
      <c r="AH648">
        <v>1.9785699999999999</v>
      </c>
      <c r="AI648">
        <v>1548.6</v>
      </c>
      <c r="AJ648" t="s">
        <v>474</v>
      </c>
      <c r="AK648">
        <f t="shared" si="13"/>
        <v>0.40692727272727275</v>
      </c>
    </row>
    <row r="649" spans="34:37" x14ac:dyDescent="0.25">
      <c r="AH649">
        <v>1.93245</v>
      </c>
      <c r="AI649">
        <v>1548.7</v>
      </c>
      <c r="AJ649" t="s">
        <v>474</v>
      </c>
      <c r="AK649">
        <f t="shared" si="13"/>
        <v>0.43487878787878786</v>
      </c>
    </row>
    <row r="650" spans="34:37" x14ac:dyDescent="0.25">
      <c r="AH650">
        <v>2.01085</v>
      </c>
      <c r="AI650">
        <v>1560</v>
      </c>
      <c r="AJ650" t="s">
        <v>474</v>
      </c>
      <c r="AK650">
        <f t="shared" si="13"/>
        <v>0.3873636363636363</v>
      </c>
    </row>
    <row r="651" spans="34:37" x14ac:dyDescent="0.25">
      <c r="AH651">
        <v>1.9760500000000001</v>
      </c>
      <c r="AI651">
        <v>1605.6</v>
      </c>
      <c r="AJ651" t="s">
        <v>474</v>
      </c>
      <c r="AK651">
        <f t="shared" si="13"/>
        <v>0.40845454545454535</v>
      </c>
    </row>
    <row r="652" spans="34:37" x14ac:dyDescent="0.25">
      <c r="AH652">
        <v>1.9659899999999999</v>
      </c>
      <c r="AI652">
        <v>1613.3</v>
      </c>
      <c r="AJ652" t="s">
        <v>474</v>
      </c>
      <c r="AK652">
        <f t="shared" si="13"/>
        <v>0.41455151515151517</v>
      </c>
    </row>
    <row r="653" spans="34:37" x14ac:dyDescent="0.25">
      <c r="AH653">
        <v>2.0007899999999998</v>
      </c>
      <c r="AI653">
        <v>1617</v>
      </c>
      <c r="AJ653" t="s">
        <v>474</v>
      </c>
      <c r="AK653">
        <f t="shared" si="13"/>
        <v>0.39346060606060612</v>
      </c>
    </row>
    <row r="654" spans="34:37" x14ac:dyDescent="0.25">
      <c r="AH654">
        <v>1.9072899999999999</v>
      </c>
      <c r="AI654">
        <v>1621</v>
      </c>
      <c r="AJ654" t="s">
        <v>474</v>
      </c>
      <c r="AK654">
        <f t="shared" si="13"/>
        <v>0.45012727272727276</v>
      </c>
    </row>
    <row r="655" spans="34:37" x14ac:dyDescent="0.25">
      <c r="AH655">
        <v>2.0699700000000001</v>
      </c>
      <c r="AI655">
        <v>1632.1</v>
      </c>
      <c r="AJ655" t="s">
        <v>474</v>
      </c>
      <c r="AK655">
        <f t="shared" si="13"/>
        <v>0.35153333333333325</v>
      </c>
    </row>
    <row r="656" spans="34:37" x14ac:dyDescent="0.25">
      <c r="AH656">
        <v>2.0347499999999998</v>
      </c>
      <c r="AI656">
        <v>1632.1</v>
      </c>
      <c r="AJ656" t="s">
        <v>474</v>
      </c>
      <c r="AK656">
        <f t="shared" si="13"/>
        <v>0.37287878787878792</v>
      </c>
    </row>
    <row r="657" spans="34:37" x14ac:dyDescent="0.25">
      <c r="AH657">
        <v>1.9391499999999999</v>
      </c>
      <c r="AI657">
        <v>1632.3</v>
      </c>
      <c r="AJ657" t="s">
        <v>474</v>
      </c>
      <c r="AK657">
        <f t="shared" si="13"/>
        <v>0.43081818181818182</v>
      </c>
    </row>
    <row r="658" spans="34:37" x14ac:dyDescent="0.25">
      <c r="AH658">
        <v>2.0519400000000001</v>
      </c>
      <c r="AI658">
        <v>1681.5</v>
      </c>
      <c r="AJ658" t="s">
        <v>474</v>
      </c>
      <c r="AK658">
        <f t="shared" si="13"/>
        <v>0.36246060606060598</v>
      </c>
    </row>
    <row r="659" spans="34:37" x14ac:dyDescent="0.25">
      <c r="AH659">
        <v>1.9513100000000001</v>
      </c>
      <c r="AI659">
        <v>1693.1</v>
      </c>
      <c r="AJ659" t="s">
        <v>474</v>
      </c>
      <c r="AK659">
        <f t="shared" si="13"/>
        <v>0.42344848484848474</v>
      </c>
    </row>
    <row r="660" spans="34:37" x14ac:dyDescent="0.25">
      <c r="AH660">
        <v>2.01966</v>
      </c>
      <c r="AI660">
        <v>1696.8</v>
      </c>
      <c r="AJ660" t="s">
        <v>474</v>
      </c>
      <c r="AK660">
        <f t="shared" si="13"/>
        <v>0.38202424242424238</v>
      </c>
    </row>
    <row r="661" spans="34:37" x14ac:dyDescent="0.25">
      <c r="AH661">
        <v>1.99282</v>
      </c>
      <c r="AI661">
        <v>1753.8</v>
      </c>
      <c r="AJ661" t="s">
        <v>474</v>
      </c>
      <c r="AK661">
        <f t="shared" si="13"/>
        <v>0.39829090909090903</v>
      </c>
    </row>
    <row r="662" spans="34:37" x14ac:dyDescent="0.25">
      <c r="AH662">
        <v>2.0452300000000001</v>
      </c>
      <c r="AI662">
        <v>1757.5</v>
      </c>
      <c r="AJ662" t="s">
        <v>474</v>
      </c>
      <c r="AK662">
        <f t="shared" si="13"/>
        <v>0.36652727272727265</v>
      </c>
    </row>
    <row r="663" spans="34:37" x14ac:dyDescent="0.25">
      <c r="AH663">
        <v>1.96557</v>
      </c>
      <c r="AI663">
        <v>1772.9</v>
      </c>
      <c r="AJ663" t="s">
        <v>474</v>
      </c>
      <c r="AK663">
        <f t="shared" si="13"/>
        <v>0.41480606060606057</v>
      </c>
    </row>
    <row r="664" spans="34:37" x14ac:dyDescent="0.25">
      <c r="AH664">
        <v>1.9219599999999999</v>
      </c>
      <c r="AI664">
        <v>1776.7</v>
      </c>
      <c r="AJ664" t="s">
        <v>474</v>
      </c>
      <c r="AK664">
        <f t="shared" si="13"/>
        <v>0.44123636363636365</v>
      </c>
    </row>
    <row r="665" spans="34:37" x14ac:dyDescent="0.25">
      <c r="AH665">
        <v>2.0372599999999998</v>
      </c>
      <c r="AI665">
        <v>1818.3</v>
      </c>
      <c r="AJ665" t="s">
        <v>474</v>
      </c>
      <c r="AK665">
        <f t="shared" si="13"/>
        <v>0.37135757575757583</v>
      </c>
    </row>
    <row r="666" spans="34:37" x14ac:dyDescent="0.25">
      <c r="AH666">
        <v>2.0624199999999999</v>
      </c>
      <c r="AI666">
        <v>1841.1</v>
      </c>
      <c r="AJ666" t="s">
        <v>474</v>
      </c>
      <c r="AK666">
        <f t="shared" si="13"/>
        <v>0.35610909090909093</v>
      </c>
    </row>
    <row r="667" spans="34:37" x14ac:dyDescent="0.25">
      <c r="AH667">
        <v>2.0838000000000001</v>
      </c>
      <c r="AI667">
        <v>1886.6</v>
      </c>
      <c r="AJ667" t="s">
        <v>474</v>
      </c>
      <c r="AK667">
        <f t="shared" si="13"/>
        <v>0.34315151515151504</v>
      </c>
    </row>
    <row r="668" spans="34:37" x14ac:dyDescent="0.25">
      <c r="AH668">
        <v>2.0142000000000002</v>
      </c>
      <c r="AI668">
        <v>1928.6</v>
      </c>
      <c r="AJ668" t="s">
        <v>474</v>
      </c>
      <c r="AK668">
        <f t="shared" si="13"/>
        <v>0.38533333333333319</v>
      </c>
    </row>
    <row r="669" spans="34:37" x14ac:dyDescent="0.25">
      <c r="AH669">
        <v>2.0435500000000002</v>
      </c>
      <c r="AI669">
        <v>1932.3</v>
      </c>
      <c r="AJ669" t="s">
        <v>474</v>
      </c>
      <c r="AK669">
        <f t="shared" si="13"/>
        <v>0.3675454545454544</v>
      </c>
    </row>
    <row r="670" spans="34:37" x14ac:dyDescent="0.25">
      <c r="AH670">
        <v>2.0272000000000001</v>
      </c>
      <c r="AI670">
        <v>1951.4</v>
      </c>
      <c r="AJ670" t="s">
        <v>474</v>
      </c>
      <c r="AK670">
        <f t="shared" si="13"/>
        <v>0.37745454545454538</v>
      </c>
    </row>
    <row r="671" spans="34:37" x14ac:dyDescent="0.25">
      <c r="AH671">
        <v>2.0011999999999999</v>
      </c>
      <c r="AI671">
        <v>1955.2</v>
      </c>
      <c r="AJ671" t="s">
        <v>474</v>
      </c>
      <c r="AK671">
        <f t="shared" si="13"/>
        <v>0.39321212121212124</v>
      </c>
    </row>
    <row r="672" spans="34:37" x14ac:dyDescent="0.25">
      <c r="AH672">
        <v>2.0942799999999999</v>
      </c>
      <c r="AI672">
        <v>1958.8</v>
      </c>
      <c r="AJ672" t="s">
        <v>474</v>
      </c>
      <c r="AK672">
        <f t="shared" si="13"/>
        <v>0.33679999999999999</v>
      </c>
    </row>
    <row r="673" spans="34:37" x14ac:dyDescent="0.25">
      <c r="AH673">
        <v>2.0724800000000001</v>
      </c>
      <c r="AI673">
        <v>1977.9</v>
      </c>
      <c r="AJ673" t="s">
        <v>474</v>
      </c>
      <c r="AK673">
        <f t="shared" si="13"/>
        <v>0.35001212121212111</v>
      </c>
    </row>
    <row r="674" spans="34:37" x14ac:dyDescent="0.25">
      <c r="AH674">
        <v>2.03722</v>
      </c>
      <c r="AI674">
        <v>3479</v>
      </c>
      <c r="AJ674" t="s">
        <v>461</v>
      </c>
      <c r="AK674">
        <f t="shared" si="13"/>
        <v>0.37138181818181815</v>
      </c>
    </row>
    <row r="675" spans="34:37" x14ac:dyDescent="0.25">
      <c r="AH675">
        <v>2.1105900000000002</v>
      </c>
      <c r="AI675">
        <v>3486.5</v>
      </c>
      <c r="AJ675" t="s">
        <v>461</v>
      </c>
      <c r="AK675">
        <f t="shared" si="13"/>
        <v>0.32691515151515138</v>
      </c>
    </row>
    <row r="676" spans="34:37" x14ac:dyDescent="0.25">
      <c r="AH676">
        <v>2.0954999999999999</v>
      </c>
      <c r="AI676">
        <v>3494.1</v>
      </c>
      <c r="AJ676" t="s">
        <v>461</v>
      </c>
      <c r="AK676">
        <f t="shared" si="13"/>
        <v>0.33606060606060606</v>
      </c>
    </row>
    <row r="677" spans="34:37" x14ac:dyDescent="0.25">
      <c r="AH677">
        <v>2.1667800000000002</v>
      </c>
      <c r="AI677">
        <v>3497.8</v>
      </c>
      <c r="AJ677" t="s">
        <v>461</v>
      </c>
      <c r="AK677">
        <f t="shared" si="13"/>
        <v>0.29286060606060593</v>
      </c>
    </row>
    <row r="678" spans="34:37" x14ac:dyDescent="0.25">
      <c r="AH678">
        <v>2.15462</v>
      </c>
      <c r="AI678">
        <v>3501.6</v>
      </c>
      <c r="AJ678" t="s">
        <v>461</v>
      </c>
      <c r="AK678">
        <f t="shared" si="13"/>
        <v>0.30023030303030301</v>
      </c>
    </row>
    <row r="679" spans="34:37" x14ac:dyDescent="0.25">
      <c r="AH679">
        <v>2.18858</v>
      </c>
      <c r="AI679">
        <v>3505.3</v>
      </c>
      <c r="AJ679" t="s">
        <v>461</v>
      </c>
      <c r="AK679">
        <f t="shared" si="13"/>
        <v>0.27964848484848481</v>
      </c>
    </row>
    <row r="680" spans="34:37" x14ac:dyDescent="0.25">
      <c r="AH680">
        <v>2.0518900000000002</v>
      </c>
      <c r="AI680">
        <v>3505.6</v>
      </c>
      <c r="AJ680" t="s">
        <v>461</v>
      </c>
      <c r="AK680">
        <f t="shared" si="13"/>
        <v>0.36249090909090892</v>
      </c>
    </row>
    <row r="681" spans="34:37" x14ac:dyDescent="0.25">
      <c r="AH681">
        <v>2.1793499999999999</v>
      </c>
      <c r="AI681">
        <v>3509.2</v>
      </c>
      <c r="AJ681" t="s">
        <v>461</v>
      </c>
      <c r="AK681">
        <f t="shared" si="13"/>
        <v>0.28524242424242424</v>
      </c>
    </row>
    <row r="682" spans="34:37" x14ac:dyDescent="0.25">
      <c r="AH682">
        <v>2.13198</v>
      </c>
      <c r="AI682">
        <v>3509.3</v>
      </c>
      <c r="AJ682" t="s">
        <v>461</v>
      </c>
      <c r="AK682">
        <f t="shared" si="13"/>
        <v>0.31395151515151515</v>
      </c>
    </row>
    <row r="683" spans="34:37" x14ac:dyDescent="0.25">
      <c r="AH683">
        <v>2.2435100000000001</v>
      </c>
      <c r="AI683">
        <v>3512.8</v>
      </c>
      <c r="AJ683" t="s">
        <v>461</v>
      </c>
      <c r="AK683">
        <f t="shared" si="13"/>
        <v>0.24635757575757564</v>
      </c>
    </row>
    <row r="684" spans="34:37" x14ac:dyDescent="0.25">
      <c r="AH684">
        <v>2.0862699999999998</v>
      </c>
      <c r="AI684">
        <v>3513.1</v>
      </c>
      <c r="AJ684" t="s">
        <v>461</v>
      </c>
      <c r="AK684">
        <f t="shared" si="13"/>
        <v>0.34165454545454549</v>
      </c>
    </row>
    <row r="685" spans="34:37" x14ac:dyDescent="0.25">
      <c r="AH685">
        <v>2.21332</v>
      </c>
      <c r="AI685">
        <v>3516.7</v>
      </c>
      <c r="AJ685" t="s">
        <v>461</v>
      </c>
      <c r="AK685">
        <f t="shared" si="13"/>
        <v>0.26465454545454542</v>
      </c>
    </row>
    <row r="686" spans="34:37" x14ac:dyDescent="0.25">
      <c r="AH686">
        <v>1.9944500000000001</v>
      </c>
      <c r="AI686">
        <v>3517.1</v>
      </c>
      <c r="AJ686" t="s">
        <v>461</v>
      </c>
      <c r="AK686">
        <f t="shared" si="13"/>
        <v>0.39730303030303021</v>
      </c>
    </row>
    <row r="687" spans="34:37" x14ac:dyDescent="0.25">
      <c r="AH687">
        <v>2.01709</v>
      </c>
      <c r="AI687">
        <v>3517.1</v>
      </c>
      <c r="AJ687" t="s">
        <v>461</v>
      </c>
      <c r="AK687">
        <f t="shared" si="13"/>
        <v>0.38358181818181813</v>
      </c>
    </row>
    <row r="688" spans="34:37" x14ac:dyDescent="0.25">
      <c r="AH688">
        <v>2.2233800000000001</v>
      </c>
      <c r="AI688">
        <v>3520.5</v>
      </c>
      <c r="AJ688" t="s">
        <v>461</v>
      </c>
      <c r="AK688">
        <f t="shared" si="13"/>
        <v>0.25855757575757565</v>
      </c>
    </row>
    <row r="689" spans="34:37" x14ac:dyDescent="0.25">
      <c r="AH689">
        <v>2.2334399999999999</v>
      </c>
      <c r="AI689">
        <v>3520.5</v>
      </c>
      <c r="AJ689" t="s">
        <v>461</v>
      </c>
      <c r="AK689">
        <f t="shared" si="13"/>
        <v>0.25246060606060611</v>
      </c>
    </row>
    <row r="690" spans="34:37" x14ac:dyDescent="0.25">
      <c r="AH690">
        <v>2.0653100000000002</v>
      </c>
      <c r="AI690">
        <v>3520.8</v>
      </c>
      <c r="AJ690" t="s">
        <v>461</v>
      </c>
      <c r="AK690">
        <f t="shared" si="13"/>
        <v>0.35435757575757559</v>
      </c>
    </row>
    <row r="691" spans="34:37" x14ac:dyDescent="0.25">
      <c r="AH691">
        <v>2.0070299999999999</v>
      </c>
      <c r="AI691">
        <v>3520.9</v>
      </c>
      <c r="AJ691" t="s">
        <v>461</v>
      </c>
      <c r="AK691">
        <f t="shared" si="13"/>
        <v>0.3896787878787879</v>
      </c>
    </row>
    <row r="692" spans="34:37" x14ac:dyDescent="0.25">
      <c r="AH692">
        <v>2.1961300000000001</v>
      </c>
      <c r="AI692">
        <v>3524.3</v>
      </c>
      <c r="AJ692" t="s">
        <v>461</v>
      </c>
      <c r="AK692">
        <f t="shared" si="13"/>
        <v>0.27507272727272714</v>
      </c>
    </row>
    <row r="693" spans="34:37" x14ac:dyDescent="0.25">
      <c r="AH693">
        <v>2.1424599999999998</v>
      </c>
      <c r="AI693">
        <v>3524.4</v>
      </c>
      <c r="AJ693" t="s">
        <v>461</v>
      </c>
      <c r="AK693">
        <f t="shared" si="13"/>
        <v>0.3076000000000001</v>
      </c>
    </row>
    <row r="694" spans="34:37" x14ac:dyDescent="0.25">
      <c r="AH694">
        <v>2.1168800000000001</v>
      </c>
      <c r="AI694">
        <v>3528.3</v>
      </c>
      <c r="AJ694" t="s">
        <v>461</v>
      </c>
      <c r="AK694">
        <f t="shared" si="13"/>
        <v>0.32310303030303023</v>
      </c>
    </row>
    <row r="695" spans="34:37" x14ac:dyDescent="0.25">
      <c r="AH695">
        <v>2.2082799999999998</v>
      </c>
      <c r="AI695">
        <v>3531.9</v>
      </c>
      <c r="AJ695" t="s">
        <v>461</v>
      </c>
      <c r="AK695">
        <f t="shared" si="13"/>
        <v>0.26770909090909101</v>
      </c>
    </row>
    <row r="696" spans="34:37" x14ac:dyDescent="0.25">
      <c r="AH696">
        <v>2.03302</v>
      </c>
      <c r="AI696">
        <v>3547.4</v>
      </c>
      <c r="AJ696" t="s">
        <v>461</v>
      </c>
      <c r="AK696">
        <f t="shared" si="13"/>
        <v>0.37392727272727266</v>
      </c>
    </row>
    <row r="697" spans="34:37" x14ac:dyDescent="0.25">
      <c r="AH697">
        <v>2.0732699999999999</v>
      </c>
      <c r="AI697">
        <v>3574</v>
      </c>
      <c r="AJ697" t="s">
        <v>461</v>
      </c>
      <c r="AK697">
        <f t="shared" si="13"/>
        <v>0.34953333333333331</v>
      </c>
    </row>
    <row r="698" spans="34:37" x14ac:dyDescent="0.25">
      <c r="AH698">
        <v>2.22715</v>
      </c>
      <c r="AI698">
        <v>3588.9</v>
      </c>
      <c r="AJ698" t="s">
        <v>461</v>
      </c>
      <c r="AK698">
        <f t="shared" si="13"/>
        <v>0.25627272727272726</v>
      </c>
    </row>
    <row r="699" spans="34:37" x14ac:dyDescent="0.25">
      <c r="AH699">
        <v>2.2007400000000001</v>
      </c>
      <c r="AI699">
        <v>3600.3</v>
      </c>
      <c r="AJ699" t="s">
        <v>461</v>
      </c>
      <c r="AK699">
        <f t="shared" si="13"/>
        <v>0.27227878787878773</v>
      </c>
    </row>
    <row r="700" spans="34:37" x14ac:dyDescent="0.25">
      <c r="AH700">
        <v>2.2166700000000001</v>
      </c>
      <c r="AI700">
        <v>3604.1</v>
      </c>
      <c r="AJ700" t="s">
        <v>461</v>
      </c>
      <c r="AK700">
        <f t="shared" si="13"/>
        <v>0.26262424242424232</v>
      </c>
    </row>
    <row r="701" spans="34:37" x14ac:dyDescent="0.25">
      <c r="AH701">
        <v>2.2393100000000001</v>
      </c>
      <c r="AI701">
        <v>3607.9</v>
      </c>
      <c r="AJ701" t="s">
        <v>461</v>
      </c>
      <c r="AK701">
        <f t="shared" si="13"/>
        <v>0.24890303030303018</v>
      </c>
    </row>
    <row r="702" spans="34:37" x14ac:dyDescent="0.25">
      <c r="AH702">
        <v>2.1604800000000002</v>
      </c>
      <c r="AI702">
        <v>3611.8</v>
      </c>
      <c r="AJ702" t="s">
        <v>461</v>
      </c>
      <c r="AK702">
        <f t="shared" si="13"/>
        <v>0.29667878787878771</v>
      </c>
    </row>
    <row r="703" spans="34:37" x14ac:dyDescent="0.25">
      <c r="AH703">
        <v>2.1839599999999999</v>
      </c>
      <c r="AI703">
        <v>3611.8</v>
      </c>
      <c r="AJ703" t="s">
        <v>461</v>
      </c>
      <c r="AK703">
        <f t="shared" si="13"/>
        <v>0.28244848484848489</v>
      </c>
    </row>
    <row r="704" spans="34:37" x14ac:dyDescent="0.25">
      <c r="AH704">
        <v>2.1013600000000001</v>
      </c>
      <c r="AI704">
        <v>3619.5</v>
      </c>
      <c r="AJ704" t="s">
        <v>461</v>
      </c>
      <c r="AK704">
        <f t="shared" si="13"/>
        <v>0.33250909090909081</v>
      </c>
    </row>
    <row r="705" spans="34:37" x14ac:dyDescent="0.25">
      <c r="AH705">
        <v>2.12107</v>
      </c>
      <c r="AI705">
        <v>3623.3</v>
      </c>
      <c r="AJ705" t="s">
        <v>461</v>
      </c>
      <c r="AK705">
        <f t="shared" si="13"/>
        <v>0.32056363636363633</v>
      </c>
    </row>
    <row r="706" spans="34:37" x14ac:dyDescent="0.25">
      <c r="AH706">
        <v>2.1474899999999999</v>
      </c>
      <c r="AI706">
        <v>3627</v>
      </c>
      <c r="AJ706" t="s">
        <v>461</v>
      </c>
      <c r="AK706">
        <f t="shared" si="13"/>
        <v>0.30455151515151518</v>
      </c>
    </row>
    <row r="707" spans="34:37" x14ac:dyDescent="0.25">
      <c r="AH707">
        <v>2.0904600000000002</v>
      </c>
      <c r="AI707">
        <v>3627.1</v>
      </c>
      <c r="AJ707" t="s">
        <v>461</v>
      </c>
      <c r="AK707">
        <f t="shared" si="13"/>
        <v>0.33911515151515137</v>
      </c>
    </row>
    <row r="708" spans="34:37" x14ac:dyDescent="0.25">
      <c r="AH708">
        <v>2.01247</v>
      </c>
      <c r="AI708">
        <v>3627.3</v>
      </c>
      <c r="AJ708" t="s">
        <v>461</v>
      </c>
      <c r="AK708">
        <f t="shared" si="13"/>
        <v>0.38638181818181816</v>
      </c>
    </row>
    <row r="709" spans="34:37" x14ac:dyDescent="0.25">
      <c r="AH709">
        <v>2.0246300000000002</v>
      </c>
      <c r="AI709">
        <v>3631.1</v>
      </c>
      <c r="AJ709" t="s">
        <v>461</v>
      </c>
      <c r="AK709">
        <f t="shared" si="13"/>
        <v>0.37901212121212108</v>
      </c>
    </row>
    <row r="710" spans="34:37" x14ac:dyDescent="0.25">
      <c r="AH710">
        <v>2.1713800000000001</v>
      </c>
      <c r="AI710">
        <v>3634.6</v>
      </c>
      <c r="AJ710" t="s">
        <v>461</v>
      </c>
      <c r="AK710">
        <f t="shared" ref="AK710:AK773" si="14">(2.65-AH710)/1.65</f>
        <v>0.2900727272727272</v>
      </c>
    </row>
    <row r="711" spans="34:37" x14ac:dyDescent="0.25">
      <c r="AH711">
        <v>2.137</v>
      </c>
      <c r="AI711">
        <v>3634.7</v>
      </c>
      <c r="AJ711" t="s">
        <v>461</v>
      </c>
      <c r="AK711">
        <f t="shared" si="14"/>
        <v>0.31090909090909086</v>
      </c>
    </row>
    <row r="712" spans="34:37" x14ac:dyDescent="0.25">
      <c r="AH712">
        <v>2.0434999999999999</v>
      </c>
      <c r="AI712">
        <v>3638.6</v>
      </c>
      <c r="AJ712" t="s">
        <v>461</v>
      </c>
      <c r="AK712">
        <f t="shared" si="14"/>
        <v>0.36757575757575761</v>
      </c>
    </row>
    <row r="713" spans="34:37" x14ac:dyDescent="0.25">
      <c r="AH713">
        <v>2.0028299999999999</v>
      </c>
      <c r="AI713">
        <v>3638.7</v>
      </c>
      <c r="AJ713" t="s">
        <v>461</v>
      </c>
      <c r="AK713">
        <f t="shared" si="14"/>
        <v>0.39222424242424248</v>
      </c>
    </row>
    <row r="714" spans="34:37" x14ac:dyDescent="0.25">
      <c r="AH714">
        <v>2.0594299999999999</v>
      </c>
      <c r="AI714">
        <v>3646.2</v>
      </c>
      <c r="AJ714" t="s">
        <v>461</v>
      </c>
      <c r="AK714">
        <f t="shared" si="14"/>
        <v>0.35792121212121214</v>
      </c>
    </row>
    <row r="715" spans="34:37" x14ac:dyDescent="0.25">
      <c r="AH715">
        <v>2.0787200000000001</v>
      </c>
      <c r="AI715">
        <v>3665.2</v>
      </c>
      <c r="AJ715" t="s">
        <v>461</v>
      </c>
      <c r="AK715">
        <f t="shared" si="14"/>
        <v>0.34623030303030294</v>
      </c>
    </row>
    <row r="716" spans="34:37" x14ac:dyDescent="0.25">
      <c r="AH716">
        <v>1.94119</v>
      </c>
      <c r="AI716">
        <v>3673</v>
      </c>
      <c r="AJ716" t="s">
        <v>461</v>
      </c>
      <c r="AK716">
        <f t="shared" si="14"/>
        <v>0.42958181818181818</v>
      </c>
    </row>
    <row r="717" spans="34:37" x14ac:dyDescent="0.25">
      <c r="AH717">
        <v>1.8715900000000001</v>
      </c>
      <c r="AI717">
        <v>3673.2</v>
      </c>
      <c r="AJ717" t="s">
        <v>461</v>
      </c>
      <c r="AK717">
        <f t="shared" si="14"/>
        <v>0.47176363636363627</v>
      </c>
    </row>
    <row r="718" spans="34:37" x14ac:dyDescent="0.25">
      <c r="AH718">
        <v>1.9860599999999999</v>
      </c>
      <c r="AI718">
        <v>3676.7</v>
      </c>
      <c r="AJ718" t="s">
        <v>461</v>
      </c>
      <c r="AK718">
        <f t="shared" si="14"/>
        <v>0.40238787878787879</v>
      </c>
    </row>
    <row r="719" spans="34:37" x14ac:dyDescent="0.25">
      <c r="AH719">
        <v>1.9697100000000001</v>
      </c>
      <c r="AI719">
        <v>3680.6</v>
      </c>
      <c r="AJ719" t="s">
        <v>461</v>
      </c>
      <c r="AK719">
        <f t="shared" si="14"/>
        <v>0.41229696969696961</v>
      </c>
    </row>
    <row r="720" spans="34:37" x14ac:dyDescent="0.25">
      <c r="AH720">
        <v>1.89381</v>
      </c>
      <c r="AI720">
        <v>3680.7</v>
      </c>
      <c r="AJ720" t="s">
        <v>461</v>
      </c>
      <c r="AK720">
        <f t="shared" si="14"/>
        <v>0.45829696969696965</v>
      </c>
    </row>
    <row r="721" spans="34:37" x14ac:dyDescent="0.25">
      <c r="AH721">
        <v>1.92191</v>
      </c>
      <c r="AI721">
        <v>3680.7</v>
      </c>
      <c r="AJ721" t="s">
        <v>461</v>
      </c>
      <c r="AK721">
        <f t="shared" si="14"/>
        <v>0.44126666666666664</v>
      </c>
    </row>
    <row r="722" spans="34:37" x14ac:dyDescent="0.25">
      <c r="AH722">
        <v>2.2493699999999999</v>
      </c>
      <c r="AI722">
        <v>3687.6</v>
      </c>
      <c r="AJ722" t="s">
        <v>461</v>
      </c>
      <c r="AK722">
        <f t="shared" si="14"/>
        <v>0.24280606060606064</v>
      </c>
    </row>
    <row r="723" spans="34:37" x14ac:dyDescent="0.25">
      <c r="AH723">
        <v>1.9982200000000001</v>
      </c>
      <c r="AI723">
        <v>3695.7</v>
      </c>
      <c r="AJ723" t="s">
        <v>461</v>
      </c>
      <c r="AK723">
        <f t="shared" si="14"/>
        <v>0.39501818181818171</v>
      </c>
    </row>
    <row r="724" spans="34:37" x14ac:dyDescent="0.25">
      <c r="AH724">
        <v>1.9642500000000001</v>
      </c>
      <c r="AI724">
        <v>3699.6</v>
      </c>
      <c r="AJ724" t="s">
        <v>461</v>
      </c>
      <c r="AK724">
        <f t="shared" si="14"/>
        <v>0.41560606060606053</v>
      </c>
    </row>
    <row r="725" spans="34:37" x14ac:dyDescent="0.25">
      <c r="AH725">
        <v>2.2082799999999998</v>
      </c>
      <c r="AI725">
        <v>3718.1</v>
      </c>
      <c r="AJ725" t="s">
        <v>461</v>
      </c>
      <c r="AK725">
        <f t="shared" si="14"/>
        <v>0.26770909090909101</v>
      </c>
    </row>
    <row r="726" spans="34:37" x14ac:dyDescent="0.25">
      <c r="AH726">
        <v>2.1080700000000001</v>
      </c>
      <c r="AI726">
        <v>3718.3</v>
      </c>
      <c r="AJ726" t="s">
        <v>461</v>
      </c>
      <c r="AK726">
        <f t="shared" si="14"/>
        <v>0.32844242424242415</v>
      </c>
    </row>
    <row r="727" spans="34:37" x14ac:dyDescent="0.25">
      <c r="AH727">
        <v>2.1885699999999999</v>
      </c>
      <c r="AI727">
        <v>3722</v>
      </c>
      <c r="AJ727" t="s">
        <v>461</v>
      </c>
      <c r="AK727">
        <f t="shared" si="14"/>
        <v>0.27965454545454549</v>
      </c>
    </row>
    <row r="728" spans="34:37" x14ac:dyDescent="0.25">
      <c r="AH728">
        <v>2.1537700000000002</v>
      </c>
      <c r="AI728">
        <v>3725.8</v>
      </c>
      <c r="AJ728" t="s">
        <v>461</v>
      </c>
      <c r="AK728">
        <f t="shared" si="14"/>
        <v>0.30074545454545437</v>
      </c>
    </row>
    <row r="729" spans="34:37" x14ac:dyDescent="0.25">
      <c r="AH729">
        <v>2.1764100000000002</v>
      </c>
      <c r="AI729">
        <v>3725.8</v>
      </c>
      <c r="AJ729" t="s">
        <v>461</v>
      </c>
      <c r="AK729">
        <f t="shared" si="14"/>
        <v>0.28702424242424229</v>
      </c>
    </row>
    <row r="730" spans="34:37" x14ac:dyDescent="0.25">
      <c r="AH730">
        <v>2.0950700000000002</v>
      </c>
      <c r="AI730">
        <v>3725.9</v>
      </c>
      <c r="AJ730" t="s">
        <v>461</v>
      </c>
      <c r="AK730">
        <f t="shared" si="14"/>
        <v>0.33632121212121197</v>
      </c>
    </row>
    <row r="731" spans="34:37" x14ac:dyDescent="0.25">
      <c r="AH731">
        <v>2.1676099999999998</v>
      </c>
      <c r="AI731">
        <v>3729.6</v>
      </c>
      <c r="AJ731" t="s">
        <v>461</v>
      </c>
      <c r="AK731">
        <f t="shared" si="14"/>
        <v>0.29235757575757582</v>
      </c>
    </row>
    <row r="732" spans="34:37" x14ac:dyDescent="0.25">
      <c r="AH732">
        <v>2.2233700000000001</v>
      </c>
      <c r="AI732">
        <v>3737.1</v>
      </c>
      <c r="AJ732" t="s">
        <v>461</v>
      </c>
      <c r="AK732">
        <f t="shared" si="14"/>
        <v>0.25856363636363627</v>
      </c>
    </row>
    <row r="733" spans="34:37" x14ac:dyDescent="0.25">
      <c r="AH733">
        <v>2.1399300000000001</v>
      </c>
      <c r="AI733">
        <v>3737.3</v>
      </c>
      <c r="AJ733" t="s">
        <v>461</v>
      </c>
      <c r="AK733">
        <f t="shared" si="14"/>
        <v>0.3091333333333332</v>
      </c>
    </row>
    <row r="734" spans="34:37" x14ac:dyDescent="0.25">
      <c r="AH734">
        <v>2.1265200000000002</v>
      </c>
      <c r="AI734">
        <v>3741.1</v>
      </c>
      <c r="AJ734" t="s">
        <v>461</v>
      </c>
      <c r="AK734">
        <f t="shared" si="14"/>
        <v>0.31726060606060591</v>
      </c>
    </row>
    <row r="735" spans="34:37" x14ac:dyDescent="0.25">
      <c r="AH735">
        <v>2.0674000000000001</v>
      </c>
      <c r="AI735">
        <v>3748.8</v>
      </c>
      <c r="AJ735" t="s">
        <v>461</v>
      </c>
      <c r="AK735">
        <f t="shared" si="14"/>
        <v>0.35309090909090896</v>
      </c>
    </row>
    <row r="736" spans="34:37" x14ac:dyDescent="0.25">
      <c r="AH736">
        <v>2.2313399999999999</v>
      </c>
      <c r="AI736">
        <v>3752.3</v>
      </c>
      <c r="AJ736" t="s">
        <v>461</v>
      </c>
      <c r="AK736">
        <f t="shared" si="14"/>
        <v>0.25373333333333337</v>
      </c>
    </row>
    <row r="737" spans="34:37" x14ac:dyDescent="0.25">
      <c r="AH737">
        <v>2.0179200000000002</v>
      </c>
      <c r="AI737">
        <v>3752.7</v>
      </c>
      <c r="AJ737" t="s">
        <v>461</v>
      </c>
      <c r="AK737">
        <f t="shared" si="14"/>
        <v>0.38307878787878774</v>
      </c>
    </row>
    <row r="738" spans="34:37" x14ac:dyDescent="0.25">
      <c r="AH738">
        <v>2.03511</v>
      </c>
      <c r="AI738">
        <v>3752.7</v>
      </c>
      <c r="AJ738" t="s">
        <v>461</v>
      </c>
      <c r="AK738">
        <f t="shared" si="14"/>
        <v>0.37266060606060603</v>
      </c>
    </row>
    <row r="739" spans="34:37" x14ac:dyDescent="0.25">
      <c r="AH739">
        <v>2.0502099999999999</v>
      </c>
      <c r="AI739">
        <v>3756.4</v>
      </c>
      <c r="AJ739" t="s">
        <v>461</v>
      </c>
      <c r="AK739">
        <f t="shared" si="14"/>
        <v>0.36350909090909095</v>
      </c>
    </row>
    <row r="740" spans="34:37" x14ac:dyDescent="0.25">
      <c r="AH740">
        <v>2.0845899999999999</v>
      </c>
      <c r="AI740">
        <v>3756.4</v>
      </c>
      <c r="AJ740" t="s">
        <v>461</v>
      </c>
      <c r="AK740">
        <f t="shared" si="14"/>
        <v>0.3426727272727273</v>
      </c>
    </row>
    <row r="741" spans="34:37" x14ac:dyDescent="0.25">
      <c r="AH741">
        <v>2.0082800000000001</v>
      </c>
      <c r="AI741">
        <v>3794.5</v>
      </c>
      <c r="AJ741" t="s">
        <v>461</v>
      </c>
      <c r="AK741">
        <f t="shared" si="14"/>
        <v>0.38892121212121206</v>
      </c>
    </row>
    <row r="742" spans="34:37" x14ac:dyDescent="0.25">
      <c r="AH742">
        <v>2.2581699999999998</v>
      </c>
      <c r="AI742">
        <v>3797.8</v>
      </c>
      <c r="AJ742" t="s">
        <v>461</v>
      </c>
      <c r="AK742">
        <f t="shared" si="14"/>
        <v>0.23747272727272736</v>
      </c>
    </row>
    <row r="743" spans="34:37" x14ac:dyDescent="0.25">
      <c r="AH743">
        <v>2.1998899999999999</v>
      </c>
      <c r="AI743">
        <v>3801.7</v>
      </c>
      <c r="AJ743" t="s">
        <v>461</v>
      </c>
      <c r="AK743">
        <f t="shared" si="14"/>
        <v>0.27279393939393942</v>
      </c>
    </row>
    <row r="744" spans="34:37" x14ac:dyDescent="0.25">
      <c r="AH744">
        <v>2.2426599999999999</v>
      </c>
      <c r="AI744">
        <v>3813.1</v>
      </c>
      <c r="AJ744" t="s">
        <v>461</v>
      </c>
      <c r="AK744">
        <f t="shared" si="14"/>
        <v>0.2468727272727273</v>
      </c>
    </row>
    <row r="745" spans="34:37" x14ac:dyDescent="0.25">
      <c r="AH745">
        <v>2.14412</v>
      </c>
      <c r="AI745">
        <v>3824.7</v>
      </c>
      <c r="AJ745" t="s">
        <v>461</v>
      </c>
      <c r="AK745">
        <f t="shared" si="14"/>
        <v>0.30659393939393936</v>
      </c>
    </row>
    <row r="746" spans="34:37" x14ac:dyDescent="0.25">
      <c r="AH746">
        <v>2.1298699999999999</v>
      </c>
      <c r="AI746">
        <v>3828.5</v>
      </c>
      <c r="AJ746" t="s">
        <v>461</v>
      </c>
      <c r="AK746">
        <f t="shared" si="14"/>
        <v>0.31523030303030303</v>
      </c>
    </row>
    <row r="747" spans="34:37" x14ac:dyDescent="0.25">
      <c r="AH747">
        <v>2.2380499999999999</v>
      </c>
      <c r="AI747">
        <v>3832.1</v>
      </c>
      <c r="AJ747" t="s">
        <v>461</v>
      </c>
      <c r="AK747">
        <f t="shared" si="14"/>
        <v>0.2496666666666667</v>
      </c>
    </row>
    <row r="748" spans="34:37" x14ac:dyDescent="0.25">
      <c r="AH748">
        <v>2.1793499999999999</v>
      </c>
      <c r="AI748">
        <v>3832.2</v>
      </c>
      <c r="AJ748" t="s">
        <v>461</v>
      </c>
      <c r="AK748">
        <f t="shared" si="14"/>
        <v>0.28524242424242424</v>
      </c>
    </row>
    <row r="749" spans="34:37" x14ac:dyDescent="0.25">
      <c r="AH749">
        <v>2.1026199999999999</v>
      </c>
      <c r="AI749">
        <v>3832.3</v>
      </c>
      <c r="AJ749" t="s">
        <v>461</v>
      </c>
      <c r="AK749">
        <f t="shared" si="14"/>
        <v>0.33174545454545457</v>
      </c>
    </row>
    <row r="750" spans="34:37" x14ac:dyDescent="0.25">
      <c r="AH750">
        <v>2.2246299999999999</v>
      </c>
      <c r="AI750">
        <v>3839.7</v>
      </c>
      <c r="AJ750" t="s">
        <v>461</v>
      </c>
      <c r="AK750">
        <f t="shared" si="14"/>
        <v>0.25780000000000003</v>
      </c>
    </row>
    <row r="751" spans="34:37" x14ac:dyDescent="0.25">
      <c r="AH751">
        <v>2.2099500000000001</v>
      </c>
      <c r="AI751">
        <v>3843.5</v>
      </c>
      <c r="AJ751" t="s">
        <v>461</v>
      </c>
      <c r="AK751">
        <f t="shared" si="14"/>
        <v>0.2666969696969696</v>
      </c>
    </row>
    <row r="752" spans="34:37" x14ac:dyDescent="0.25">
      <c r="AH752">
        <v>2.1600600000000001</v>
      </c>
      <c r="AI752">
        <v>3843.6</v>
      </c>
      <c r="AJ752" t="s">
        <v>461</v>
      </c>
      <c r="AK752">
        <f t="shared" si="14"/>
        <v>0.29693333333333322</v>
      </c>
    </row>
    <row r="753" spans="34:37" x14ac:dyDescent="0.25">
      <c r="AH753">
        <v>2.0585900000000001</v>
      </c>
      <c r="AI753">
        <v>3843.8</v>
      </c>
      <c r="AJ753" t="s">
        <v>461</v>
      </c>
      <c r="AK753">
        <f t="shared" si="14"/>
        <v>0.35843030303030293</v>
      </c>
    </row>
    <row r="754" spans="34:37" x14ac:dyDescent="0.25">
      <c r="AH754">
        <v>2.0866799999999999</v>
      </c>
      <c r="AI754">
        <v>3843.8</v>
      </c>
      <c r="AJ754" t="s">
        <v>461</v>
      </c>
      <c r="AK754">
        <f t="shared" si="14"/>
        <v>0.34140606060606066</v>
      </c>
    </row>
    <row r="755" spans="34:37" x14ac:dyDescent="0.25">
      <c r="AH755">
        <v>2.11435</v>
      </c>
      <c r="AI755">
        <v>3847.5</v>
      </c>
      <c r="AJ755" t="s">
        <v>461</v>
      </c>
      <c r="AK755">
        <f t="shared" si="14"/>
        <v>0.32463636363636361</v>
      </c>
    </row>
    <row r="756" spans="34:37" x14ac:dyDescent="0.25">
      <c r="AH756">
        <v>1.9973700000000001</v>
      </c>
      <c r="AI756">
        <v>3851.5</v>
      </c>
      <c r="AJ756" t="s">
        <v>461</v>
      </c>
      <c r="AK756">
        <f t="shared" si="14"/>
        <v>0.39553333333333324</v>
      </c>
    </row>
    <row r="757" spans="34:37" x14ac:dyDescent="0.25">
      <c r="AH757">
        <v>2.0284</v>
      </c>
      <c r="AI757">
        <v>3855.3</v>
      </c>
      <c r="AJ757" t="s">
        <v>461</v>
      </c>
      <c r="AK757">
        <f t="shared" si="14"/>
        <v>0.37672727272727269</v>
      </c>
    </row>
    <row r="758" spans="34:37" x14ac:dyDescent="0.25">
      <c r="AH758">
        <v>2.0741000000000001</v>
      </c>
      <c r="AI758">
        <v>3862.8</v>
      </c>
      <c r="AJ758" t="s">
        <v>461</v>
      </c>
      <c r="AK758">
        <f t="shared" si="14"/>
        <v>0.34903030303030297</v>
      </c>
    </row>
    <row r="759" spans="34:37" x14ac:dyDescent="0.25">
      <c r="AH759">
        <v>2.0434899999999998</v>
      </c>
      <c r="AI759">
        <v>3870.4</v>
      </c>
      <c r="AJ759" t="s">
        <v>461</v>
      </c>
      <c r="AK759">
        <f t="shared" si="14"/>
        <v>0.36758181818181829</v>
      </c>
    </row>
    <row r="760" spans="34:37" x14ac:dyDescent="0.25">
      <c r="AH760">
        <v>1.87704</v>
      </c>
      <c r="AI760">
        <v>3874.6</v>
      </c>
      <c r="AJ760" t="s">
        <v>461</v>
      </c>
      <c r="AK760">
        <f t="shared" si="14"/>
        <v>0.46846060606060602</v>
      </c>
    </row>
    <row r="761" spans="34:37" x14ac:dyDescent="0.25">
      <c r="AH761">
        <v>1.8632</v>
      </c>
      <c r="AI761">
        <v>3886</v>
      </c>
      <c r="AJ761" t="s">
        <v>461</v>
      </c>
      <c r="AK761">
        <f t="shared" si="14"/>
        <v>0.47684848484848485</v>
      </c>
    </row>
    <row r="762" spans="34:37" x14ac:dyDescent="0.25">
      <c r="AH762">
        <v>2.1919200000000001</v>
      </c>
      <c r="AI762">
        <v>3889.2</v>
      </c>
      <c r="AJ762" t="s">
        <v>461</v>
      </c>
      <c r="AK762">
        <f t="shared" si="14"/>
        <v>0.27762424242424233</v>
      </c>
    </row>
    <row r="763" spans="34:37" x14ac:dyDescent="0.25">
      <c r="AH763">
        <v>2.20031</v>
      </c>
      <c r="AI763">
        <v>3892.9</v>
      </c>
      <c r="AJ763" t="s">
        <v>461</v>
      </c>
      <c r="AK763">
        <f t="shared" si="14"/>
        <v>0.27253939393939391</v>
      </c>
    </row>
    <row r="764" spans="34:37" x14ac:dyDescent="0.25">
      <c r="AH764">
        <v>1.9466399999999999</v>
      </c>
      <c r="AI764">
        <v>3893.4</v>
      </c>
      <c r="AJ764" t="s">
        <v>461</v>
      </c>
      <c r="AK764">
        <f t="shared" si="14"/>
        <v>0.42627878787878787</v>
      </c>
    </row>
    <row r="765" spans="34:37" x14ac:dyDescent="0.25">
      <c r="AH765">
        <v>1.84978</v>
      </c>
      <c r="AI765">
        <v>3893.6</v>
      </c>
      <c r="AJ765" t="s">
        <v>461</v>
      </c>
      <c r="AK765">
        <f t="shared" si="14"/>
        <v>0.48498181818181818</v>
      </c>
    </row>
    <row r="766" spans="34:37" x14ac:dyDescent="0.25">
      <c r="AH766">
        <v>1.97305</v>
      </c>
      <c r="AI766">
        <v>3897.2</v>
      </c>
      <c r="AJ766" t="s">
        <v>461</v>
      </c>
      <c r="AK766">
        <f t="shared" si="14"/>
        <v>0.41027272727272723</v>
      </c>
    </row>
    <row r="767" spans="34:37" x14ac:dyDescent="0.25">
      <c r="AH767">
        <v>1.88794</v>
      </c>
      <c r="AI767">
        <v>3897.3</v>
      </c>
      <c r="AJ767" t="s">
        <v>461</v>
      </c>
      <c r="AK767">
        <f t="shared" si="14"/>
        <v>0.46185454545454546</v>
      </c>
    </row>
    <row r="768" spans="34:37" x14ac:dyDescent="0.25">
      <c r="AH768">
        <v>2.0141399999999998</v>
      </c>
      <c r="AI768">
        <v>3904.7</v>
      </c>
      <c r="AJ768" t="s">
        <v>461</v>
      </c>
      <c r="AK768">
        <f t="shared" si="14"/>
        <v>0.38536969696969703</v>
      </c>
    </row>
    <row r="769" spans="34:37" x14ac:dyDescent="0.25">
      <c r="AH769">
        <v>1.9105799999999999</v>
      </c>
      <c r="AI769">
        <v>3904.9</v>
      </c>
      <c r="AJ769" t="s">
        <v>461</v>
      </c>
      <c r="AK769">
        <f t="shared" si="14"/>
        <v>0.44813333333333333</v>
      </c>
    </row>
    <row r="770" spans="34:37" x14ac:dyDescent="0.25">
      <c r="AH770">
        <v>1.9307000000000001</v>
      </c>
      <c r="AI770">
        <v>3904.9</v>
      </c>
      <c r="AJ770" t="s">
        <v>461</v>
      </c>
      <c r="AK770">
        <f t="shared" si="14"/>
        <v>0.43593939393939385</v>
      </c>
    </row>
    <row r="771" spans="34:37" x14ac:dyDescent="0.25">
      <c r="AH771">
        <v>1.9873099999999999</v>
      </c>
      <c r="AI771">
        <v>3916.2</v>
      </c>
      <c r="AJ771" t="s">
        <v>461</v>
      </c>
      <c r="AK771">
        <f t="shared" si="14"/>
        <v>0.40163030303030306</v>
      </c>
    </row>
    <row r="772" spans="34:37" x14ac:dyDescent="0.25">
      <c r="AH772">
        <v>2.1650900000000002</v>
      </c>
      <c r="AI772">
        <v>3934.8</v>
      </c>
      <c r="AJ772" t="s">
        <v>461</v>
      </c>
      <c r="AK772">
        <f t="shared" si="14"/>
        <v>0.29388484848484836</v>
      </c>
    </row>
    <row r="773" spans="34:37" x14ac:dyDescent="0.25">
      <c r="AH773">
        <v>2.1390899999999999</v>
      </c>
      <c r="AI773">
        <v>3942.5</v>
      </c>
      <c r="AJ773" t="s">
        <v>461</v>
      </c>
      <c r="AK773">
        <f t="shared" si="14"/>
        <v>0.30964242424242422</v>
      </c>
    </row>
    <row r="774" spans="34:37" x14ac:dyDescent="0.25">
      <c r="AH774">
        <v>1.9671799999999999</v>
      </c>
      <c r="AI774">
        <v>3946.6</v>
      </c>
      <c r="AJ774" t="s">
        <v>461</v>
      </c>
      <c r="AK774">
        <f t="shared" ref="AK774:AK837" si="15">(2.65-AH774)/1.65</f>
        <v>0.41383030303030305</v>
      </c>
    </row>
    <row r="775" spans="34:37" x14ac:dyDescent="0.25">
      <c r="AH775">
        <v>2.1067999999999998</v>
      </c>
      <c r="AI775">
        <v>3950.1</v>
      </c>
      <c r="AJ775" t="s">
        <v>461</v>
      </c>
      <c r="AK775">
        <f t="shared" si="15"/>
        <v>0.32921212121212129</v>
      </c>
    </row>
    <row r="776" spans="34:37" x14ac:dyDescent="0.25">
      <c r="AH776">
        <v>2.1495700000000002</v>
      </c>
      <c r="AI776">
        <v>3957.6</v>
      </c>
      <c r="AJ776" t="s">
        <v>461</v>
      </c>
      <c r="AK776">
        <f t="shared" si="15"/>
        <v>0.30329090909090894</v>
      </c>
    </row>
    <row r="777" spans="34:37" x14ac:dyDescent="0.25">
      <c r="AH777">
        <v>2.1202200000000002</v>
      </c>
      <c r="AI777">
        <v>3957.7</v>
      </c>
      <c r="AJ777" t="s">
        <v>461</v>
      </c>
      <c r="AK777">
        <f t="shared" si="15"/>
        <v>0.32107878787878769</v>
      </c>
    </row>
    <row r="778" spans="34:37" x14ac:dyDescent="0.25">
      <c r="AH778">
        <v>2.0795499999999998</v>
      </c>
      <c r="AI778">
        <v>3957.8</v>
      </c>
      <c r="AJ778" t="s">
        <v>461</v>
      </c>
      <c r="AK778">
        <f t="shared" si="15"/>
        <v>0.34572727272727283</v>
      </c>
    </row>
    <row r="779" spans="34:37" x14ac:dyDescent="0.25">
      <c r="AH779">
        <v>1.99108</v>
      </c>
      <c r="AI779">
        <v>3957.9</v>
      </c>
      <c r="AJ779" t="s">
        <v>461</v>
      </c>
      <c r="AK779">
        <f t="shared" si="15"/>
        <v>0.39934545454545456</v>
      </c>
    </row>
    <row r="780" spans="34:37" x14ac:dyDescent="0.25">
      <c r="AH780">
        <v>2.0938099999999999</v>
      </c>
      <c r="AI780">
        <v>3961.6</v>
      </c>
      <c r="AJ780" t="s">
        <v>461</v>
      </c>
      <c r="AK780">
        <f t="shared" si="15"/>
        <v>0.33708484848484849</v>
      </c>
    </row>
    <row r="781" spans="34:37" x14ac:dyDescent="0.25">
      <c r="AH781">
        <v>1.8871</v>
      </c>
      <c r="AI781">
        <v>3965.7</v>
      </c>
      <c r="AJ781" t="s">
        <v>461</v>
      </c>
      <c r="AK781">
        <f t="shared" si="15"/>
        <v>0.46236363636363631</v>
      </c>
    </row>
    <row r="782" spans="34:37" x14ac:dyDescent="0.25">
      <c r="AH782">
        <v>2.05104</v>
      </c>
      <c r="AI782">
        <v>3969.2</v>
      </c>
      <c r="AJ782" t="s">
        <v>461</v>
      </c>
      <c r="AK782">
        <f t="shared" si="15"/>
        <v>0.36300606060606061</v>
      </c>
    </row>
    <row r="783" spans="34:37" x14ac:dyDescent="0.25">
      <c r="AH783">
        <v>2.06697</v>
      </c>
      <c r="AI783">
        <v>3969.2</v>
      </c>
      <c r="AJ783" t="s">
        <v>461</v>
      </c>
      <c r="AK783">
        <f t="shared" si="15"/>
        <v>0.35335151515151514</v>
      </c>
    </row>
    <row r="784" spans="34:37" x14ac:dyDescent="0.25">
      <c r="AH784">
        <v>1.83301</v>
      </c>
      <c r="AI784">
        <v>3969.6</v>
      </c>
      <c r="AJ784" t="s">
        <v>461</v>
      </c>
      <c r="AK784">
        <f t="shared" si="15"/>
        <v>0.4951454545454545</v>
      </c>
    </row>
    <row r="785" spans="34:37" x14ac:dyDescent="0.25">
      <c r="AH785">
        <v>1.8212699999999999</v>
      </c>
      <c r="AI785">
        <v>3973.5</v>
      </c>
      <c r="AJ785" t="s">
        <v>461</v>
      </c>
      <c r="AK785">
        <f t="shared" si="15"/>
        <v>0.50226060606060607</v>
      </c>
    </row>
    <row r="786" spans="34:37" x14ac:dyDescent="0.25">
      <c r="AH786">
        <v>1.81037</v>
      </c>
      <c r="AI786">
        <v>3977.3</v>
      </c>
      <c r="AJ786" t="s">
        <v>461</v>
      </c>
      <c r="AK786">
        <f t="shared" si="15"/>
        <v>0.50886666666666658</v>
      </c>
    </row>
    <row r="787" spans="34:37" x14ac:dyDescent="0.25">
      <c r="AH787">
        <v>2.1852100000000001</v>
      </c>
      <c r="AI787">
        <v>3980.4</v>
      </c>
      <c r="AJ787" t="s">
        <v>461</v>
      </c>
      <c r="AK787">
        <f t="shared" si="15"/>
        <v>0.28169090909090899</v>
      </c>
    </row>
    <row r="788" spans="34:37" x14ac:dyDescent="0.25">
      <c r="AH788">
        <v>2.0200100000000001</v>
      </c>
      <c r="AI788">
        <v>3980.7</v>
      </c>
      <c r="AJ788" t="s">
        <v>461</v>
      </c>
      <c r="AK788">
        <f t="shared" si="15"/>
        <v>0.3818121212121211</v>
      </c>
    </row>
    <row r="789" spans="34:37" x14ac:dyDescent="0.25">
      <c r="AH789">
        <v>1.99318</v>
      </c>
      <c r="AI789">
        <v>3984.5</v>
      </c>
      <c r="AJ789" t="s">
        <v>461</v>
      </c>
      <c r="AK789">
        <f t="shared" si="15"/>
        <v>0.39807272727272724</v>
      </c>
    </row>
    <row r="790" spans="34:37" x14ac:dyDescent="0.25">
      <c r="AH790">
        <v>2.2040799999999998</v>
      </c>
      <c r="AI790">
        <v>3987.9</v>
      </c>
      <c r="AJ790" t="s">
        <v>461</v>
      </c>
      <c r="AK790">
        <f t="shared" si="15"/>
        <v>0.27025454545454553</v>
      </c>
    </row>
    <row r="791" spans="34:37" x14ac:dyDescent="0.25">
      <c r="AH791">
        <v>2.0367799999999998</v>
      </c>
      <c r="AI791">
        <v>3995.9</v>
      </c>
      <c r="AJ791" t="s">
        <v>461</v>
      </c>
      <c r="AK791">
        <f t="shared" si="15"/>
        <v>0.37164848484848495</v>
      </c>
    </row>
    <row r="792" spans="34:37" x14ac:dyDescent="0.25">
      <c r="AH792">
        <v>1.9093199999999999</v>
      </c>
      <c r="AI792">
        <v>3996.1</v>
      </c>
      <c r="AJ792" t="s">
        <v>461</v>
      </c>
      <c r="AK792">
        <f t="shared" si="15"/>
        <v>0.44889696969696974</v>
      </c>
    </row>
    <row r="793" spans="34:37" x14ac:dyDescent="0.25">
      <c r="AH793">
        <v>2.0095299999999998</v>
      </c>
      <c r="AI793">
        <v>4007.3</v>
      </c>
      <c r="AJ793" t="s">
        <v>461</v>
      </c>
      <c r="AK793">
        <f t="shared" si="15"/>
        <v>0.38816363636363643</v>
      </c>
    </row>
    <row r="794" spans="34:37" x14ac:dyDescent="0.25">
      <c r="AH794">
        <v>1.95502</v>
      </c>
      <c r="AI794">
        <v>4022.6</v>
      </c>
      <c r="AJ794" t="s">
        <v>461</v>
      </c>
      <c r="AK794">
        <f t="shared" si="15"/>
        <v>0.42119999999999996</v>
      </c>
    </row>
    <row r="795" spans="34:37" x14ac:dyDescent="0.25">
      <c r="AH795">
        <v>2.0632000000000001</v>
      </c>
      <c r="AI795">
        <v>4033.8</v>
      </c>
      <c r="AJ795" t="s">
        <v>461</v>
      </c>
      <c r="AK795">
        <f t="shared" si="15"/>
        <v>0.35563636363636353</v>
      </c>
    </row>
    <row r="796" spans="34:37" x14ac:dyDescent="0.25">
      <c r="AH796">
        <v>2.0971600000000001</v>
      </c>
      <c r="AI796">
        <v>4037.6</v>
      </c>
      <c r="AJ796" t="s">
        <v>461</v>
      </c>
      <c r="AK796">
        <f t="shared" si="15"/>
        <v>0.33505454545454533</v>
      </c>
    </row>
    <row r="797" spans="34:37" x14ac:dyDescent="0.25">
      <c r="AH797">
        <v>1.9726300000000001</v>
      </c>
      <c r="AI797">
        <v>4037.8</v>
      </c>
      <c r="AJ797" t="s">
        <v>461</v>
      </c>
      <c r="AK797">
        <f t="shared" si="15"/>
        <v>0.41052727272727263</v>
      </c>
    </row>
    <row r="798" spans="34:37" x14ac:dyDescent="0.25">
      <c r="AH798">
        <v>2.1415999999999999</v>
      </c>
      <c r="AI798">
        <v>4041.3</v>
      </c>
      <c r="AJ798" t="s">
        <v>461</v>
      </c>
      <c r="AK798">
        <f t="shared" si="15"/>
        <v>0.30812121212121213</v>
      </c>
    </row>
    <row r="799" spans="34:37" x14ac:dyDescent="0.25">
      <c r="AH799">
        <v>2.2116199999999999</v>
      </c>
      <c r="AI799">
        <v>4048.7</v>
      </c>
      <c r="AJ799" t="s">
        <v>461</v>
      </c>
      <c r="AK799">
        <f t="shared" si="15"/>
        <v>0.26568484848484847</v>
      </c>
    </row>
    <row r="800" spans="34:37" x14ac:dyDescent="0.25">
      <c r="AH800">
        <v>2.15795</v>
      </c>
      <c r="AI800">
        <v>4048.8</v>
      </c>
      <c r="AJ800" t="s">
        <v>461</v>
      </c>
      <c r="AK800">
        <f t="shared" si="15"/>
        <v>0.29821212121212115</v>
      </c>
    </row>
    <row r="801" spans="34:37" x14ac:dyDescent="0.25">
      <c r="AH801">
        <v>2.1286</v>
      </c>
      <c r="AI801">
        <v>4048.9</v>
      </c>
      <c r="AJ801" t="s">
        <v>461</v>
      </c>
      <c r="AK801">
        <f t="shared" si="15"/>
        <v>0.31599999999999995</v>
      </c>
    </row>
    <row r="802" spans="34:37" x14ac:dyDescent="0.25">
      <c r="AH802">
        <v>2.2263000000000002</v>
      </c>
      <c r="AI802">
        <v>4052.5</v>
      </c>
      <c r="AJ802" t="s">
        <v>461</v>
      </c>
      <c r="AK802">
        <f t="shared" si="15"/>
        <v>0.25678787878787862</v>
      </c>
    </row>
    <row r="803" spans="34:37" x14ac:dyDescent="0.25">
      <c r="AH803">
        <v>2.0476800000000002</v>
      </c>
      <c r="AI803">
        <v>4052.8</v>
      </c>
      <c r="AJ803" t="s">
        <v>461</v>
      </c>
      <c r="AK803">
        <f t="shared" si="15"/>
        <v>0.36504242424242411</v>
      </c>
    </row>
    <row r="804" spans="34:37" x14ac:dyDescent="0.25">
      <c r="AH804">
        <v>2.07368</v>
      </c>
      <c r="AI804">
        <v>4052.8</v>
      </c>
      <c r="AJ804" t="s">
        <v>461</v>
      </c>
      <c r="AK804">
        <f t="shared" si="15"/>
        <v>0.34928484848484848</v>
      </c>
    </row>
    <row r="805" spans="34:37" x14ac:dyDescent="0.25">
      <c r="AH805">
        <v>2.1743100000000002</v>
      </c>
      <c r="AI805">
        <v>4056.4</v>
      </c>
      <c r="AJ805" t="s">
        <v>461</v>
      </c>
      <c r="AK805">
        <f t="shared" si="15"/>
        <v>0.28829696969696955</v>
      </c>
    </row>
    <row r="806" spans="34:37" x14ac:dyDescent="0.25">
      <c r="AH806">
        <v>2.0296500000000002</v>
      </c>
      <c r="AI806">
        <v>4056.7</v>
      </c>
      <c r="AJ806" t="s">
        <v>461</v>
      </c>
      <c r="AK806">
        <f t="shared" si="15"/>
        <v>0.37596969696969684</v>
      </c>
    </row>
    <row r="807" spans="34:37" x14ac:dyDescent="0.25">
      <c r="AH807">
        <v>2.0879300000000001</v>
      </c>
      <c r="AI807">
        <v>4060.4</v>
      </c>
      <c r="AJ807" t="s">
        <v>461</v>
      </c>
      <c r="AK807">
        <f t="shared" si="15"/>
        <v>0.34064848484848476</v>
      </c>
    </row>
    <row r="808" spans="34:37" x14ac:dyDescent="0.25">
      <c r="AH808">
        <v>2.11435</v>
      </c>
      <c r="AI808">
        <v>4064.1</v>
      </c>
      <c r="AJ808" t="s">
        <v>461</v>
      </c>
      <c r="AK808">
        <f t="shared" si="15"/>
        <v>0.32463636363636361</v>
      </c>
    </row>
    <row r="809" spans="34:37" x14ac:dyDescent="0.25">
      <c r="AH809">
        <v>2.0120399999999998</v>
      </c>
      <c r="AI809">
        <v>4068.1</v>
      </c>
      <c r="AJ809" t="s">
        <v>461</v>
      </c>
      <c r="AK809">
        <f t="shared" si="15"/>
        <v>0.38664242424242429</v>
      </c>
    </row>
    <row r="810" spans="34:37" x14ac:dyDescent="0.25">
      <c r="AH810">
        <v>2.1919200000000001</v>
      </c>
      <c r="AI810">
        <v>4075.4</v>
      </c>
      <c r="AJ810" t="s">
        <v>461</v>
      </c>
      <c r="AK810">
        <f t="shared" si="15"/>
        <v>0.27762424242424233</v>
      </c>
    </row>
    <row r="811" spans="34:37" x14ac:dyDescent="0.25">
      <c r="AH811">
        <v>2.21624</v>
      </c>
      <c r="AI811">
        <v>4079.1</v>
      </c>
      <c r="AJ811" t="s">
        <v>461</v>
      </c>
      <c r="AK811">
        <f t="shared" si="15"/>
        <v>0.26288484848484844</v>
      </c>
    </row>
    <row r="812" spans="34:37" x14ac:dyDescent="0.25">
      <c r="AH812">
        <v>2.22336</v>
      </c>
      <c r="AI812">
        <v>4128.5</v>
      </c>
      <c r="AJ812" t="s">
        <v>461</v>
      </c>
      <c r="AK812">
        <f t="shared" si="15"/>
        <v>0.25856969696969695</v>
      </c>
    </row>
    <row r="813" spans="34:37" x14ac:dyDescent="0.25">
      <c r="AH813">
        <v>2.2044899999999998</v>
      </c>
      <c r="AI813">
        <v>4151.3999999999996</v>
      </c>
      <c r="AJ813" t="s">
        <v>461</v>
      </c>
      <c r="AK813">
        <f t="shared" si="15"/>
        <v>0.27000606060606064</v>
      </c>
    </row>
    <row r="814" spans="34:37" x14ac:dyDescent="0.25">
      <c r="AH814">
        <v>2.1046999999999998</v>
      </c>
      <c r="AI814">
        <v>4151.5</v>
      </c>
      <c r="AJ814" t="s">
        <v>461</v>
      </c>
      <c r="AK814">
        <f t="shared" si="15"/>
        <v>0.33048484848484855</v>
      </c>
    </row>
    <row r="815" spans="34:37" x14ac:dyDescent="0.25">
      <c r="AH815">
        <v>2.0946400000000001</v>
      </c>
      <c r="AI815">
        <v>4151.6000000000004</v>
      </c>
      <c r="AJ815" t="s">
        <v>461</v>
      </c>
      <c r="AK815">
        <f t="shared" si="15"/>
        <v>0.33658181818181809</v>
      </c>
    </row>
    <row r="816" spans="34:37" x14ac:dyDescent="0.25">
      <c r="AH816">
        <v>2.0829</v>
      </c>
      <c r="AI816">
        <v>4155.3999999999996</v>
      </c>
      <c r="AJ816" t="s">
        <v>461</v>
      </c>
      <c r="AK816">
        <f t="shared" si="15"/>
        <v>0.34369696969696967</v>
      </c>
    </row>
    <row r="817" spans="34:37" x14ac:dyDescent="0.25">
      <c r="AH817">
        <v>2.14621</v>
      </c>
      <c r="AI817">
        <v>4162.8999999999996</v>
      </c>
      <c r="AJ817" t="s">
        <v>461</v>
      </c>
      <c r="AK817">
        <f t="shared" si="15"/>
        <v>0.30532727272727272</v>
      </c>
    </row>
    <row r="818" spans="34:37" x14ac:dyDescent="0.25">
      <c r="AH818">
        <v>2.1344699999999999</v>
      </c>
      <c r="AI818">
        <v>4162.8999999999996</v>
      </c>
      <c r="AJ818" t="s">
        <v>461</v>
      </c>
      <c r="AK818">
        <f t="shared" si="15"/>
        <v>0.3124424242424243</v>
      </c>
    </row>
    <row r="819" spans="34:37" x14ac:dyDescent="0.25">
      <c r="AH819">
        <v>2.1210499999999999</v>
      </c>
      <c r="AI819">
        <v>4166.7</v>
      </c>
      <c r="AJ819" t="s">
        <v>461</v>
      </c>
      <c r="AK819">
        <f t="shared" si="15"/>
        <v>0.32057575757575762</v>
      </c>
    </row>
    <row r="820" spans="34:37" x14ac:dyDescent="0.25">
      <c r="AH820">
        <v>2.1663399999999999</v>
      </c>
      <c r="AI820">
        <v>4170.3999999999996</v>
      </c>
      <c r="AJ820" t="s">
        <v>461</v>
      </c>
      <c r="AK820">
        <f t="shared" si="15"/>
        <v>0.29312727272727274</v>
      </c>
    </row>
    <row r="821" spans="34:37" x14ac:dyDescent="0.25">
      <c r="AH821">
        <v>2.0678000000000001</v>
      </c>
      <c r="AI821">
        <v>4182</v>
      </c>
      <c r="AJ821" t="s">
        <v>461</v>
      </c>
      <c r="AK821">
        <f t="shared" si="15"/>
        <v>0.35284848484848474</v>
      </c>
    </row>
    <row r="822" spans="34:37" x14ac:dyDescent="0.25">
      <c r="AH822">
        <v>2.1810100000000001</v>
      </c>
      <c r="AI822">
        <v>4197</v>
      </c>
      <c r="AJ822" t="s">
        <v>461</v>
      </c>
      <c r="AK822">
        <f t="shared" si="15"/>
        <v>0.28423636363636351</v>
      </c>
    </row>
    <row r="823" spans="34:37" x14ac:dyDescent="0.25">
      <c r="AH823">
        <v>2.2011400000000001</v>
      </c>
      <c r="AI823">
        <v>4208.3999999999996</v>
      </c>
      <c r="AJ823" t="s">
        <v>461</v>
      </c>
      <c r="AK823">
        <f t="shared" si="15"/>
        <v>0.27203636363636352</v>
      </c>
    </row>
    <row r="824" spans="34:37" x14ac:dyDescent="0.25">
      <c r="AH824">
        <v>2.2149700000000001</v>
      </c>
      <c r="AI824">
        <v>4223.5</v>
      </c>
      <c r="AJ824" t="s">
        <v>461</v>
      </c>
      <c r="AK824">
        <f t="shared" si="15"/>
        <v>0.26365454545454536</v>
      </c>
    </row>
    <row r="825" spans="34:37" x14ac:dyDescent="0.25">
      <c r="AH825">
        <v>2.2288100000000002</v>
      </c>
      <c r="AI825">
        <v>4227.3</v>
      </c>
      <c r="AJ825" t="s">
        <v>461</v>
      </c>
      <c r="AK825">
        <f t="shared" si="15"/>
        <v>0.25526666666666653</v>
      </c>
    </row>
    <row r="826" spans="34:37" x14ac:dyDescent="0.25">
      <c r="AH826">
        <v>2.2422300000000002</v>
      </c>
      <c r="AI826">
        <v>4234.8999999999996</v>
      </c>
      <c r="AJ826" t="s">
        <v>461</v>
      </c>
      <c r="AK826">
        <f t="shared" si="15"/>
        <v>0.2471333333333332</v>
      </c>
    </row>
    <row r="827" spans="34:37" x14ac:dyDescent="0.25">
      <c r="AH827">
        <v>2.0887699999999998</v>
      </c>
      <c r="AI827">
        <v>4235.2</v>
      </c>
      <c r="AJ827" t="s">
        <v>461</v>
      </c>
      <c r="AK827">
        <f t="shared" si="15"/>
        <v>0.34013939393939402</v>
      </c>
    </row>
    <row r="828" spans="34:37" x14ac:dyDescent="0.25">
      <c r="AH828">
        <v>2.0996700000000001</v>
      </c>
      <c r="AI828">
        <v>4235.2</v>
      </c>
      <c r="AJ828" t="s">
        <v>461</v>
      </c>
      <c r="AK828">
        <f t="shared" si="15"/>
        <v>0.33353333333333318</v>
      </c>
    </row>
    <row r="829" spans="34:37" x14ac:dyDescent="0.25">
      <c r="AH829">
        <v>2.2355200000000002</v>
      </c>
      <c r="AI829">
        <v>4246.3</v>
      </c>
      <c r="AJ829" t="s">
        <v>461</v>
      </c>
      <c r="AK829">
        <f t="shared" si="15"/>
        <v>0.25119999999999987</v>
      </c>
    </row>
    <row r="830" spans="34:37" x14ac:dyDescent="0.25">
      <c r="AH830">
        <v>2.1411799999999999</v>
      </c>
      <c r="AI830">
        <v>4246.5</v>
      </c>
      <c r="AJ830" t="s">
        <v>461</v>
      </c>
      <c r="AK830">
        <f t="shared" si="15"/>
        <v>0.30837575757575764</v>
      </c>
    </row>
    <row r="831" spans="34:37" x14ac:dyDescent="0.25">
      <c r="AH831">
        <v>2.11015</v>
      </c>
      <c r="AI831">
        <v>4254.1000000000004</v>
      </c>
      <c r="AJ831" t="s">
        <v>461</v>
      </c>
      <c r="AK831">
        <f t="shared" si="15"/>
        <v>0.32718181818181818</v>
      </c>
    </row>
    <row r="832" spans="34:37" x14ac:dyDescent="0.25">
      <c r="AH832">
        <v>2.12608</v>
      </c>
      <c r="AI832">
        <v>4257.8999999999996</v>
      </c>
      <c r="AJ832" t="s">
        <v>461</v>
      </c>
      <c r="AK832">
        <f t="shared" si="15"/>
        <v>0.31752727272727271</v>
      </c>
    </row>
    <row r="833" spans="34:37" x14ac:dyDescent="0.25">
      <c r="AH833">
        <v>2.0753499999999998</v>
      </c>
      <c r="AI833">
        <v>4258</v>
      </c>
      <c r="AJ833" t="s">
        <v>461</v>
      </c>
      <c r="AK833">
        <f t="shared" si="15"/>
        <v>0.34827272727272734</v>
      </c>
    </row>
    <row r="834" spans="34:37" x14ac:dyDescent="0.25">
      <c r="AH834">
        <v>2.1730399999999999</v>
      </c>
      <c r="AI834">
        <v>4261.6000000000004</v>
      </c>
      <c r="AJ834" t="s">
        <v>461</v>
      </c>
      <c r="AK834">
        <f t="shared" si="15"/>
        <v>0.28906666666666669</v>
      </c>
    </row>
    <row r="835" spans="34:37" x14ac:dyDescent="0.25">
      <c r="AH835">
        <v>2.1575299999999999</v>
      </c>
      <c r="AI835">
        <v>4261.7</v>
      </c>
      <c r="AJ835" t="s">
        <v>461</v>
      </c>
      <c r="AK835">
        <f t="shared" si="15"/>
        <v>0.29846666666666666</v>
      </c>
    </row>
    <row r="836" spans="34:37" x14ac:dyDescent="0.25">
      <c r="AH836">
        <v>2.0661200000000002</v>
      </c>
      <c r="AI836">
        <v>4261.8</v>
      </c>
      <c r="AJ836" t="s">
        <v>461</v>
      </c>
      <c r="AK836">
        <f t="shared" si="15"/>
        <v>0.3538666666666665</v>
      </c>
    </row>
    <row r="837" spans="34:37" x14ac:dyDescent="0.25">
      <c r="AH837">
        <v>2.1893899999999999</v>
      </c>
      <c r="AI837">
        <v>4273</v>
      </c>
      <c r="AJ837" t="s">
        <v>461</v>
      </c>
      <c r="AK837">
        <f t="shared" si="15"/>
        <v>0.27915757575757577</v>
      </c>
    </row>
    <row r="838" spans="34:37" x14ac:dyDescent="0.25">
      <c r="AH838">
        <v>2.2187399999999999</v>
      </c>
      <c r="AI838">
        <v>4318.5</v>
      </c>
      <c r="AJ838" t="s">
        <v>461</v>
      </c>
      <c r="AK838">
        <f t="shared" ref="AK838:AK901" si="16">(2.65-AH838)/1.65</f>
        <v>0.26136969696969697</v>
      </c>
    </row>
    <row r="839" spans="34:37" x14ac:dyDescent="0.25">
      <c r="AH839">
        <v>2.2040700000000002</v>
      </c>
      <c r="AI839">
        <v>4318.6000000000004</v>
      </c>
      <c r="AJ839" t="s">
        <v>461</v>
      </c>
      <c r="AK839">
        <f t="shared" si="16"/>
        <v>0.27026060606060592</v>
      </c>
    </row>
    <row r="840" spans="34:37" x14ac:dyDescent="0.25">
      <c r="AH840">
        <v>2.2342599999999999</v>
      </c>
      <c r="AI840">
        <v>4326.1000000000004</v>
      </c>
      <c r="AJ840" t="s">
        <v>461</v>
      </c>
      <c r="AK840">
        <f t="shared" si="16"/>
        <v>0.25196363636363639</v>
      </c>
    </row>
    <row r="841" spans="34:37" x14ac:dyDescent="0.25">
      <c r="AH841">
        <v>2.0682200000000002</v>
      </c>
      <c r="AI841">
        <v>4334</v>
      </c>
      <c r="AJ841" t="s">
        <v>461</v>
      </c>
      <c r="AK841">
        <f t="shared" si="16"/>
        <v>0.35259393939393924</v>
      </c>
    </row>
    <row r="842" spans="34:37" x14ac:dyDescent="0.25">
      <c r="AH842">
        <v>2.1072099999999998</v>
      </c>
      <c r="AI842">
        <v>4345.3999999999996</v>
      </c>
      <c r="AJ842" t="s">
        <v>461</v>
      </c>
      <c r="AK842">
        <f t="shared" si="16"/>
        <v>0.32896363636363646</v>
      </c>
    </row>
    <row r="843" spans="34:37" x14ac:dyDescent="0.25">
      <c r="AH843">
        <v>2.0950500000000001</v>
      </c>
      <c r="AI843">
        <v>4345.3999999999996</v>
      </c>
      <c r="AJ843" t="s">
        <v>461</v>
      </c>
      <c r="AK843">
        <f t="shared" si="16"/>
        <v>0.33633333333333326</v>
      </c>
    </row>
    <row r="844" spans="34:37" x14ac:dyDescent="0.25">
      <c r="AH844">
        <v>2.2439</v>
      </c>
      <c r="AI844">
        <v>4348.8999999999996</v>
      </c>
      <c r="AJ844" t="s">
        <v>461</v>
      </c>
      <c r="AK844">
        <f t="shared" si="16"/>
        <v>0.24612121212121207</v>
      </c>
    </row>
    <row r="845" spans="34:37" x14ac:dyDescent="0.25">
      <c r="AH845">
        <v>2.08541</v>
      </c>
      <c r="AI845">
        <v>4349.2</v>
      </c>
      <c r="AJ845" t="s">
        <v>461</v>
      </c>
      <c r="AK845">
        <f t="shared" si="16"/>
        <v>0.34217575757575752</v>
      </c>
    </row>
    <row r="846" spans="34:37" x14ac:dyDescent="0.25">
      <c r="AH846">
        <v>2.1189499999999999</v>
      </c>
      <c r="AI846">
        <v>4352.8999999999996</v>
      </c>
      <c r="AJ846" t="s">
        <v>461</v>
      </c>
      <c r="AK846">
        <f t="shared" si="16"/>
        <v>0.32184848484848488</v>
      </c>
    </row>
    <row r="847" spans="34:37" x14ac:dyDescent="0.25">
      <c r="AH847">
        <v>2.1311100000000001</v>
      </c>
      <c r="AI847">
        <v>4364.3</v>
      </c>
      <c r="AJ847" t="s">
        <v>461</v>
      </c>
      <c r="AK847">
        <f t="shared" si="16"/>
        <v>0.3144787878787878</v>
      </c>
    </row>
    <row r="848" spans="34:37" x14ac:dyDescent="0.25">
      <c r="AH848">
        <v>2.15082</v>
      </c>
      <c r="AI848">
        <v>4368.1000000000004</v>
      </c>
      <c r="AJ848" t="s">
        <v>461</v>
      </c>
      <c r="AK848">
        <f t="shared" si="16"/>
        <v>0.30253333333333332</v>
      </c>
    </row>
    <row r="849" spans="34:37" x14ac:dyDescent="0.25">
      <c r="AH849">
        <v>2.1839400000000002</v>
      </c>
      <c r="AI849">
        <v>4383.2</v>
      </c>
      <c r="AJ849" t="s">
        <v>461</v>
      </c>
      <c r="AK849">
        <f t="shared" si="16"/>
        <v>0.28246060606060591</v>
      </c>
    </row>
    <row r="850" spans="34:37" x14ac:dyDescent="0.25">
      <c r="AH850">
        <v>2.1675900000000001</v>
      </c>
      <c r="AI850">
        <v>4383.2</v>
      </c>
      <c r="AJ850" t="s">
        <v>461</v>
      </c>
      <c r="AK850">
        <f t="shared" si="16"/>
        <v>0.29236969696969684</v>
      </c>
    </row>
    <row r="851" spans="34:37" x14ac:dyDescent="0.25">
      <c r="AH851">
        <v>2.1956799999999999</v>
      </c>
      <c r="AI851">
        <v>4406</v>
      </c>
      <c r="AJ851" t="s">
        <v>461</v>
      </c>
      <c r="AK851">
        <f t="shared" si="16"/>
        <v>0.27534545454545462</v>
      </c>
    </row>
    <row r="852" spans="34:37" x14ac:dyDescent="0.25">
      <c r="AH852">
        <v>2.0996600000000001</v>
      </c>
      <c r="AI852">
        <v>4421.3999999999996</v>
      </c>
      <c r="AJ852" t="s">
        <v>461</v>
      </c>
      <c r="AK852">
        <f t="shared" si="16"/>
        <v>0.33353939393939386</v>
      </c>
    </row>
    <row r="853" spans="34:37" x14ac:dyDescent="0.25">
      <c r="AH853">
        <v>2.1587800000000001</v>
      </c>
      <c r="AI853">
        <v>4425.1000000000004</v>
      </c>
      <c r="AJ853" t="s">
        <v>461</v>
      </c>
      <c r="AK853">
        <f t="shared" si="16"/>
        <v>0.29770909090909081</v>
      </c>
    </row>
    <row r="854" spans="34:37" x14ac:dyDescent="0.25">
      <c r="AH854">
        <v>2.0895999999999999</v>
      </c>
      <c r="AI854">
        <v>4425.2</v>
      </c>
      <c r="AJ854" t="s">
        <v>461</v>
      </c>
      <c r="AK854">
        <f t="shared" si="16"/>
        <v>0.33963636363636368</v>
      </c>
    </row>
    <row r="855" spans="34:37" x14ac:dyDescent="0.25">
      <c r="AH855">
        <v>2.25061</v>
      </c>
      <c r="AI855">
        <v>4428.7</v>
      </c>
      <c r="AJ855" t="s">
        <v>461</v>
      </c>
      <c r="AK855">
        <f t="shared" si="16"/>
        <v>0.24205454545454541</v>
      </c>
    </row>
    <row r="856" spans="34:37" x14ac:dyDescent="0.25">
      <c r="AH856">
        <v>2.2116099999999999</v>
      </c>
      <c r="AI856">
        <v>4428.8</v>
      </c>
      <c r="AJ856" t="s">
        <v>461</v>
      </c>
      <c r="AK856">
        <f t="shared" si="16"/>
        <v>0.26569090909090914</v>
      </c>
    </row>
    <row r="857" spans="34:37" x14ac:dyDescent="0.25">
      <c r="AH857">
        <v>2.0745</v>
      </c>
      <c r="AI857">
        <v>4429</v>
      </c>
      <c r="AJ857" t="s">
        <v>461</v>
      </c>
      <c r="AK857">
        <f t="shared" si="16"/>
        <v>0.34878787878787876</v>
      </c>
    </row>
    <row r="858" spans="34:37" x14ac:dyDescent="0.25">
      <c r="AH858">
        <v>2.2376100000000001</v>
      </c>
      <c r="AI858">
        <v>4432.5</v>
      </c>
      <c r="AJ858" t="s">
        <v>461</v>
      </c>
      <c r="AK858">
        <f t="shared" si="16"/>
        <v>0.24993333333333323</v>
      </c>
    </row>
    <row r="859" spans="34:37" x14ac:dyDescent="0.25">
      <c r="AH859">
        <v>2.2246100000000002</v>
      </c>
      <c r="AI859">
        <v>4432.5</v>
      </c>
      <c r="AJ859" t="s">
        <v>461</v>
      </c>
      <c r="AK859">
        <f t="shared" si="16"/>
        <v>0.25781212121212105</v>
      </c>
    </row>
    <row r="860" spans="34:37" x14ac:dyDescent="0.25">
      <c r="AH860">
        <v>2.1394899999999999</v>
      </c>
      <c r="AI860">
        <v>4432.7</v>
      </c>
      <c r="AJ860" t="s">
        <v>461</v>
      </c>
      <c r="AK860">
        <f t="shared" si="16"/>
        <v>0.30940000000000001</v>
      </c>
    </row>
    <row r="861" spans="34:37" x14ac:dyDescent="0.25">
      <c r="AH861">
        <v>2.0598299999999998</v>
      </c>
      <c r="AI861">
        <v>4432.8</v>
      </c>
      <c r="AJ861" t="s">
        <v>461</v>
      </c>
      <c r="AK861">
        <f t="shared" si="16"/>
        <v>0.35767878787878793</v>
      </c>
    </row>
    <row r="862" spans="34:37" x14ac:dyDescent="0.25">
      <c r="AH862">
        <v>2.2074199999999999</v>
      </c>
      <c r="AI862">
        <v>4436.3999999999996</v>
      </c>
      <c r="AJ862" t="s">
        <v>461</v>
      </c>
      <c r="AK862">
        <f t="shared" si="16"/>
        <v>0.26823030303030304</v>
      </c>
    </row>
    <row r="863" spans="34:37" x14ac:dyDescent="0.25">
      <c r="AH863">
        <v>2.11476</v>
      </c>
      <c r="AI863">
        <v>4444.1000000000004</v>
      </c>
      <c r="AJ863" t="s">
        <v>461</v>
      </c>
      <c r="AK863">
        <f t="shared" si="16"/>
        <v>0.32438787878787878</v>
      </c>
    </row>
    <row r="864" spans="34:37" x14ac:dyDescent="0.25">
      <c r="AH864">
        <v>2.04725</v>
      </c>
      <c r="AI864">
        <v>4444.3</v>
      </c>
      <c r="AJ864" t="s">
        <v>461</v>
      </c>
      <c r="AK864">
        <f t="shared" si="16"/>
        <v>0.36530303030303024</v>
      </c>
    </row>
    <row r="865" spans="34:37" x14ac:dyDescent="0.25">
      <c r="AH865">
        <v>2.17639</v>
      </c>
      <c r="AI865">
        <v>4451.6000000000004</v>
      </c>
      <c r="AJ865" t="s">
        <v>461</v>
      </c>
      <c r="AK865">
        <f t="shared" si="16"/>
        <v>0.28703636363636359</v>
      </c>
    </row>
    <row r="866" spans="34:37" x14ac:dyDescent="0.25">
      <c r="AH866">
        <v>2.0459900000000002</v>
      </c>
      <c r="AI866">
        <v>4463.3</v>
      </c>
      <c r="AJ866" t="s">
        <v>461</v>
      </c>
      <c r="AK866">
        <f t="shared" si="16"/>
        <v>0.36606666666666654</v>
      </c>
    </row>
    <row r="867" spans="34:37" x14ac:dyDescent="0.25">
      <c r="AH867">
        <v>2.1881300000000001</v>
      </c>
      <c r="AI867">
        <v>4466.8</v>
      </c>
      <c r="AJ867" t="s">
        <v>461</v>
      </c>
      <c r="AK867">
        <f t="shared" si="16"/>
        <v>0.27992121212121202</v>
      </c>
    </row>
    <row r="868" spans="34:37" x14ac:dyDescent="0.25">
      <c r="AH868">
        <v>2.1118199999999998</v>
      </c>
      <c r="AI868">
        <v>4474.5</v>
      </c>
      <c r="AJ868" t="s">
        <v>461</v>
      </c>
      <c r="AK868">
        <f t="shared" si="16"/>
        <v>0.32616969696969705</v>
      </c>
    </row>
    <row r="869" spans="34:37" x14ac:dyDescent="0.25">
      <c r="AH869">
        <v>2.1428500000000001</v>
      </c>
      <c r="AI869">
        <v>4478.3</v>
      </c>
      <c r="AJ869" t="s">
        <v>461</v>
      </c>
      <c r="AK869">
        <f t="shared" si="16"/>
        <v>0.30736363636363623</v>
      </c>
    </row>
    <row r="870" spans="34:37" x14ac:dyDescent="0.25">
      <c r="AH870">
        <v>2.1277499999999998</v>
      </c>
      <c r="AI870">
        <v>4478.3</v>
      </c>
      <c r="AJ870" t="s">
        <v>461</v>
      </c>
      <c r="AK870">
        <f t="shared" si="16"/>
        <v>0.31651515151515158</v>
      </c>
    </row>
    <row r="871" spans="34:37" x14ac:dyDescent="0.25">
      <c r="AH871">
        <v>2.0988199999999999</v>
      </c>
      <c r="AI871">
        <v>4486</v>
      </c>
      <c r="AJ871" t="s">
        <v>461</v>
      </c>
      <c r="AK871">
        <f t="shared" si="16"/>
        <v>0.33404848484848487</v>
      </c>
    </row>
    <row r="872" spans="34:37" x14ac:dyDescent="0.25">
      <c r="AH872">
        <v>2.0640200000000002</v>
      </c>
      <c r="AI872">
        <v>4486</v>
      </c>
      <c r="AJ872" t="s">
        <v>461</v>
      </c>
      <c r="AK872">
        <f t="shared" si="16"/>
        <v>0.35513939393939381</v>
      </c>
    </row>
    <row r="873" spans="34:37" x14ac:dyDescent="0.25">
      <c r="AH873">
        <v>2.0560499999999999</v>
      </c>
      <c r="AI873">
        <v>4486.1000000000004</v>
      </c>
      <c r="AJ873" t="s">
        <v>461</v>
      </c>
      <c r="AK873">
        <f t="shared" si="16"/>
        <v>0.359969696969697</v>
      </c>
    </row>
    <row r="874" spans="34:37" x14ac:dyDescent="0.25">
      <c r="AH874">
        <v>2.1684199999999998</v>
      </c>
      <c r="AI874">
        <v>4493.3999999999996</v>
      </c>
      <c r="AJ874" t="s">
        <v>461</v>
      </c>
      <c r="AK874">
        <f t="shared" si="16"/>
        <v>0.29186666666666677</v>
      </c>
    </row>
    <row r="875" spans="34:37" x14ac:dyDescent="0.25">
      <c r="AH875">
        <v>2.1503899999999998</v>
      </c>
      <c r="AI875">
        <v>4493.5</v>
      </c>
      <c r="AJ875" t="s">
        <v>461</v>
      </c>
      <c r="AK875">
        <f t="shared" si="16"/>
        <v>0.3027939393939395</v>
      </c>
    </row>
    <row r="876" spans="34:37" x14ac:dyDescent="0.25">
      <c r="AH876">
        <v>2.0778599999999998</v>
      </c>
      <c r="AI876">
        <v>4497.3999999999996</v>
      </c>
      <c r="AJ876" t="s">
        <v>461</v>
      </c>
      <c r="AK876">
        <f t="shared" si="16"/>
        <v>0.3467515151515152</v>
      </c>
    </row>
    <row r="877" spans="34:37" x14ac:dyDescent="0.25">
      <c r="AH877">
        <v>2.18729</v>
      </c>
      <c r="AI877">
        <v>4501</v>
      </c>
      <c r="AJ877" t="s">
        <v>461</v>
      </c>
      <c r="AK877">
        <f t="shared" si="16"/>
        <v>0.28043030303030303</v>
      </c>
    </row>
    <row r="878" spans="34:37" x14ac:dyDescent="0.25">
      <c r="AH878">
        <v>2.2233499999999999</v>
      </c>
      <c r="AI878">
        <v>4664.3</v>
      </c>
      <c r="AJ878" t="s">
        <v>461</v>
      </c>
      <c r="AK878">
        <f t="shared" si="16"/>
        <v>0.25857575757575757</v>
      </c>
    </row>
    <row r="879" spans="34:37" x14ac:dyDescent="0.25">
      <c r="AH879">
        <v>2.2208299999999999</v>
      </c>
      <c r="AI879">
        <v>4664.3999999999996</v>
      </c>
      <c r="AJ879" t="s">
        <v>461</v>
      </c>
      <c r="AK879">
        <f t="shared" si="16"/>
        <v>0.26010303030303034</v>
      </c>
    </row>
    <row r="880" spans="34:37" x14ac:dyDescent="0.25">
      <c r="AH880">
        <v>2.2313100000000001</v>
      </c>
      <c r="AI880">
        <v>4675.7</v>
      </c>
      <c r="AJ880" t="s">
        <v>461</v>
      </c>
      <c r="AK880">
        <f t="shared" si="16"/>
        <v>0.25375151515151506</v>
      </c>
    </row>
    <row r="881" spans="34:37" x14ac:dyDescent="0.25">
      <c r="AH881">
        <v>2.2384400000000002</v>
      </c>
      <c r="AI881">
        <v>4683.3</v>
      </c>
      <c r="AJ881" t="s">
        <v>461</v>
      </c>
      <c r="AK881">
        <f t="shared" si="16"/>
        <v>0.24943030303030286</v>
      </c>
    </row>
    <row r="882" spans="34:37" x14ac:dyDescent="0.25">
      <c r="AH882">
        <v>2.2141199999999999</v>
      </c>
      <c r="AI882">
        <v>4683.3999999999996</v>
      </c>
      <c r="AJ882" t="s">
        <v>461</v>
      </c>
      <c r="AK882">
        <f t="shared" si="16"/>
        <v>0.264169696969697</v>
      </c>
    </row>
    <row r="883" spans="34:37" x14ac:dyDescent="0.25">
      <c r="AH883">
        <v>2.2476600000000002</v>
      </c>
      <c r="AI883">
        <v>4687.1000000000004</v>
      </c>
      <c r="AJ883" t="s">
        <v>461</v>
      </c>
      <c r="AK883">
        <f t="shared" si="16"/>
        <v>0.24384242424242408</v>
      </c>
    </row>
    <row r="884" spans="34:37" x14ac:dyDescent="0.25">
      <c r="AH884">
        <v>2.1998600000000001</v>
      </c>
      <c r="AI884">
        <v>4687.2</v>
      </c>
      <c r="AJ884" t="s">
        <v>461</v>
      </c>
      <c r="AK884">
        <f t="shared" si="16"/>
        <v>0.27281212121212106</v>
      </c>
    </row>
    <row r="885" spans="34:37" x14ac:dyDescent="0.25">
      <c r="AH885">
        <v>2.1931600000000002</v>
      </c>
      <c r="AI885">
        <v>4691</v>
      </c>
      <c r="AJ885" t="s">
        <v>461</v>
      </c>
      <c r="AK885">
        <f t="shared" si="16"/>
        <v>0.2768727272727271</v>
      </c>
    </row>
    <row r="886" spans="34:37" x14ac:dyDescent="0.25">
      <c r="AH886">
        <v>2.25353</v>
      </c>
      <c r="AI886">
        <v>4721.3</v>
      </c>
      <c r="AJ886" t="s">
        <v>461</v>
      </c>
      <c r="AK886">
        <f t="shared" si="16"/>
        <v>0.24028484848484843</v>
      </c>
    </row>
    <row r="887" spans="34:37" x14ac:dyDescent="0.25">
      <c r="AH887">
        <v>2.1864499999999998</v>
      </c>
      <c r="AI887">
        <v>4725.2</v>
      </c>
      <c r="AJ887" t="s">
        <v>461</v>
      </c>
      <c r="AK887">
        <f t="shared" si="16"/>
        <v>0.28093939393939404</v>
      </c>
    </row>
    <row r="888" spans="34:37" x14ac:dyDescent="0.25">
      <c r="AH888">
        <v>2.2640099999999999</v>
      </c>
      <c r="AI888">
        <v>4751.7</v>
      </c>
      <c r="AJ888" t="s">
        <v>461</v>
      </c>
      <c r="AK888">
        <f t="shared" si="16"/>
        <v>0.23393333333333338</v>
      </c>
    </row>
    <row r="889" spans="34:37" x14ac:dyDescent="0.25">
      <c r="AH889">
        <v>2.1801599999999999</v>
      </c>
      <c r="AI889">
        <v>4751.8</v>
      </c>
      <c r="AJ889" t="s">
        <v>461</v>
      </c>
      <c r="AK889">
        <f t="shared" si="16"/>
        <v>0.2847515151515152</v>
      </c>
    </row>
    <row r="890" spans="34:37" x14ac:dyDescent="0.25">
      <c r="AH890">
        <v>2.2275399999999999</v>
      </c>
      <c r="AI890">
        <v>4766.8999999999996</v>
      </c>
      <c r="AJ890" t="s">
        <v>461</v>
      </c>
      <c r="AK890">
        <f t="shared" si="16"/>
        <v>0.25603636363636367</v>
      </c>
    </row>
    <row r="891" spans="34:37" x14ac:dyDescent="0.25">
      <c r="AH891">
        <v>2.2334100000000001</v>
      </c>
      <c r="AI891">
        <v>4770.7</v>
      </c>
      <c r="AJ891" t="s">
        <v>461</v>
      </c>
      <c r="AK891">
        <f t="shared" si="16"/>
        <v>0.25247878787878775</v>
      </c>
    </row>
    <row r="892" spans="34:37" x14ac:dyDescent="0.25">
      <c r="AH892">
        <v>2.2099199999999999</v>
      </c>
      <c r="AI892">
        <v>4778.3999999999996</v>
      </c>
      <c r="AJ892" t="s">
        <v>461</v>
      </c>
      <c r="AK892">
        <f t="shared" si="16"/>
        <v>0.26671515151515157</v>
      </c>
    </row>
    <row r="893" spans="34:37" x14ac:dyDescent="0.25">
      <c r="AH893">
        <v>2.17177</v>
      </c>
      <c r="AI893">
        <v>4782.3</v>
      </c>
      <c r="AJ893" t="s">
        <v>461</v>
      </c>
      <c r="AK893">
        <f t="shared" si="16"/>
        <v>0.28983636363636361</v>
      </c>
    </row>
    <row r="894" spans="34:37" x14ac:dyDescent="0.25">
      <c r="AH894">
        <v>2.24431</v>
      </c>
      <c r="AI894">
        <v>4820.1000000000004</v>
      </c>
      <c r="AJ894" t="s">
        <v>461</v>
      </c>
      <c r="AK894">
        <f t="shared" si="16"/>
        <v>0.24587272727272722</v>
      </c>
    </row>
    <row r="895" spans="34:37" x14ac:dyDescent="0.25">
      <c r="AH895">
        <v>2.19693</v>
      </c>
      <c r="AI895">
        <v>4835.3999999999996</v>
      </c>
      <c r="AJ895" t="s">
        <v>461</v>
      </c>
      <c r="AK895">
        <f t="shared" si="16"/>
        <v>0.27458787878787871</v>
      </c>
    </row>
    <row r="896" spans="34:37" x14ac:dyDescent="0.25">
      <c r="AH896">
        <v>2.1621199999999998</v>
      </c>
      <c r="AI896">
        <v>4835.5</v>
      </c>
      <c r="AJ896" t="s">
        <v>461</v>
      </c>
      <c r="AK896">
        <f t="shared" si="16"/>
        <v>0.29568484848484855</v>
      </c>
    </row>
    <row r="897" spans="34:37" x14ac:dyDescent="0.25">
      <c r="AH897">
        <v>2.0933600000000001</v>
      </c>
      <c r="AI897">
        <v>4839.3999999999996</v>
      </c>
      <c r="AJ897" t="s">
        <v>461</v>
      </c>
      <c r="AK897">
        <f t="shared" si="16"/>
        <v>0.33735757575757563</v>
      </c>
    </row>
    <row r="898" spans="34:37" x14ac:dyDescent="0.25">
      <c r="AH898">
        <v>2.1105499999999999</v>
      </c>
      <c r="AI898">
        <v>4847</v>
      </c>
      <c r="AJ898" t="s">
        <v>461</v>
      </c>
      <c r="AK898">
        <f t="shared" si="16"/>
        <v>0.32693939393939397</v>
      </c>
    </row>
    <row r="899" spans="34:37" x14ac:dyDescent="0.25">
      <c r="AH899">
        <v>2.1055199999999998</v>
      </c>
      <c r="AI899">
        <v>4847</v>
      </c>
      <c r="AJ899" t="s">
        <v>461</v>
      </c>
      <c r="AK899">
        <f t="shared" si="16"/>
        <v>0.32998787878787883</v>
      </c>
    </row>
    <row r="900" spans="34:37" x14ac:dyDescent="0.25">
      <c r="AH900">
        <v>2.1030000000000002</v>
      </c>
      <c r="AI900">
        <v>4847</v>
      </c>
      <c r="AJ900" t="s">
        <v>461</v>
      </c>
      <c r="AK900">
        <f t="shared" si="16"/>
        <v>0.33151515151515137</v>
      </c>
    </row>
    <row r="901" spans="34:37" x14ac:dyDescent="0.25">
      <c r="AH901">
        <v>2.0879099999999999</v>
      </c>
      <c r="AI901">
        <v>4847</v>
      </c>
      <c r="AJ901" t="s">
        <v>461</v>
      </c>
      <c r="AK901">
        <f t="shared" si="16"/>
        <v>0.34066060606060605</v>
      </c>
    </row>
    <row r="902" spans="34:37" x14ac:dyDescent="0.25">
      <c r="AH902">
        <v>2.1235499999999998</v>
      </c>
      <c r="AI902">
        <v>4850.7</v>
      </c>
      <c r="AJ902" t="s">
        <v>461</v>
      </c>
      <c r="AK902">
        <f t="shared" ref="AK902:AK965" si="17">(2.65-AH902)/1.65</f>
        <v>0.31906060606060616</v>
      </c>
    </row>
    <row r="903" spans="34:37" x14ac:dyDescent="0.25">
      <c r="AH903">
        <v>2.25604</v>
      </c>
      <c r="AI903">
        <v>4854.3</v>
      </c>
      <c r="AJ903" t="s">
        <v>461</v>
      </c>
      <c r="AK903">
        <f t="shared" si="17"/>
        <v>0.23876363636363629</v>
      </c>
    </row>
    <row r="904" spans="34:37" x14ac:dyDescent="0.25">
      <c r="AH904">
        <v>2.0828799999999998</v>
      </c>
      <c r="AI904">
        <v>4854.6000000000004</v>
      </c>
      <c r="AJ904" t="s">
        <v>461</v>
      </c>
      <c r="AK904">
        <f t="shared" si="17"/>
        <v>0.34370909090909096</v>
      </c>
    </row>
    <row r="905" spans="34:37" x14ac:dyDescent="0.25">
      <c r="AH905">
        <v>2.1181000000000001</v>
      </c>
      <c r="AI905">
        <v>4854.6000000000004</v>
      </c>
      <c r="AJ905" t="s">
        <v>461</v>
      </c>
      <c r="AK905">
        <f t="shared" si="17"/>
        <v>0.3223636363636363</v>
      </c>
    </row>
    <row r="906" spans="34:37" x14ac:dyDescent="0.25">
      <c r="AH906">
        <v>2.1461899999999998</v>
      </c>
      <c r="AI906">
        <v>4858.3</v>
      </c>
      <c r="AJ906" t="s">
        <v>461</v>
      </c>
      <c r="AK906">
        <f t="shared" si="17"/>
        <v>0.30533939393939402</v>
      </c>
    </row>
    <row r="907" spans="34:37" x14ac:dyDescent="0.25">
      <c r="AH907">
        <v>2.1407400000000001</v>
      </c>
      <c r="AI907">
        <v>4858.3</v>
      </c>
      <c r="AJ907" t="s">
        <v>461</v>
      </c>
      <c r="AK907">
        <f t="shared" si="17"/>
        <v>0.30864242424242416</v>
      </c>
    </row>
    <row r="908" spans="34:37" x14ac:dyDescent="0.25">
      <c r="AH908">
        <v>2.1554099999999998</v>
      </c>
      <c r="AI908">
        <v>4873.5</v>
      </c>
      <c r="AJ908" t="s">
        <v>461</v>
      </c>
      <c r="AK908">
        <f t="shared" si="17"/>
        <v>0.29975151515151521</v>
      </c>
    </row>
    <row r="909" spans="34:37" x14ac:dyDescent="0.25">
      <c r="AH909">
        <v>2.1319300000000001</v>
      </c>
      <c r="AI909">
        <v>4873.5</v>
      </c>
      <c r="AJ909" t="s">
        <v>461</v>
      </c>
      <c r="AK909">
        <f t="shared" si="17"/>
        <v>0.31398181818181808</v>
      </c>
    </row>
    <row r="910" spans="34:37" x14ac:dyDescent="0.25">
      <c r="AH910">
        <v>2.0811999999999999</v>
      </c>
      <c r="AI910">
        <v>4885</v>
      </c>
      <c r="AJ910" t="s">
        <v>461</v>
      </c>
      <c r="AK910">
        <f t="shared" si="17"/>
        <v>0.34472727272727272</v>
      </c>
    </row>
    <row r="911" spans="34:37" x14ac:dyDescent="0.25">
      <c r="AH911">
        <v>2.2078199999999999</v>
      </c>
      <c r="AI911">
        <v>4892.3999999999996</v>
      </c>
      <c r="AJ911" t="s">
        <v>461</v>
      </c>
      <c r="AK911">
        <f t="shared" si="17"/>
        <v>0.26798787878787883</v>
      </c>
    </row>
    <row r="912" spans="34:37" x14ac:dyDescent="0.25">
      <c r="AH912">
        <v>2.2178900000000001</v>
      </c>
      <c r="AI912">
        <v>4892.3999999999996</v>
      </c>
      <c r="AJ912" t="s">
        <v>461</v>
      </c>
      <c r="AK912">
        <f t="shared" si="17"/>
        <v>0.26188484848484839</v>
      </c>
    </row>
    <row r="913" spans="34:37" x14ac:dyDescent="0.25">
      <c r="AH913">
        <v>2.23298</v>
      </c>
      <c r="AI913">
        <v>4899.8999999999996</v>
      </c>
      <c r="AJ913" t="s">
        <v>461</v>
      </c>
      <c r="AK913">
        <f t="shared" si="17"/>
        <v>0.25273939393939393</v>
      </c>
    </row>
    <row r="914" spans="34:37" x14ac:dyDescent="0.25">
      <c r="AH914">
        <v>2.1872799999999999</v>
      </c>
      <c r="AI914">
        <v>4900</v>
      </c>
      <c r="AJ914" t="s">
        <v>461</v>
      </c>
      <c r="AK914">
        <f t="shared" si="17"/>
        <v>0.28043636363636365</v>
      </c>
    </row>
    <row r="915" spans="34:37" x14ac:dyDescent="0.25">
      <c r="AH915">
        <v>2.2547799999999998</v>
      </c>
      <c r="AI915">
        <v>4903.7</v>
      </c>
      <c r="AJ915" t="s">
        <v>461</v>
      </c>
      <c r="AK915">
        <f t="shared" si="17"/>
        <v>0.23952727272727281</v>
      </c>
    </row>
    <row r="916" spans="34:37" x14ac:dyDescent="0.25">
      <c r="AH916">
        <v>2.2455599999999998</v>
      </c>
      <c r="AI916">
        <v>4918.8999999999996</v>
      </c>
      <c r="AJ916" t="s">
        <v>461</v>
      </c>
      <c r="AK916">
        <f t="shared" si="17"/>
        <v>0.24511515151515162</v>
      </c>
    </row>
    <row r="917" spans="34:37" x14ac:dyDescent="0.25">
      <c r="AH917">
        <v>2.0992299999999999</v>
      </c>
      <c r="AI917">
        <v>4930.6000000000004</v>
      </c>
      <c r="AJ917" t="s">
        <v>461</v>
      </c>
      <c r="AK917">
        <f t="shared" si="17"/>
        <v>0.33379999999999999</v>
      </c>
    </row>
    <row r="918" spans="34:37" x14ac:dyDescent="0.25">
      <c r="AH918">
        <v>2.2300499999999999</v>
      </c>
      <c r="AI918">
        <v>4941.8</v>
      </c>
      <c r="AJ918" t="s">
        <v>461</v>
      </c>
      <c r="AK918">
        <f t="shared" si="17"/>
        <v>0.25451515151515158</v>
      </c>
    </row>
    <row r="919" spans="34:37" x14ac:dyDescent="0.25">
      <c r="AH919">
        <v>2.1801499999999998</v>
      </c>
      <c r="AI919">
        <v>4964.6000000000004</v>
      </c>
      <c r="AJ919" t="s">
        <v>461</v>
      </c>
      <c r="AK919">
        <f t="shared" si="17"/>
        <v>0.28475757575757582</v>
      </c>
    </row>
    <row r="920" spans="34:37" x14ac:dyDescent="0.25">
      <c r="AH920">
        <v>2.1998600000000001</v>
      </c>
      <c r="AI920">
        <v>4972.2</v>
      </c>
      <c r="AJ920" t="s">
        <v>461</v>
      </c>
      <c r="AK920">
        <f t="shared" si="17"/>
        <v>0.27281212121212106</v>
      </c>
    </row>
    <row r="921" spans="34:37" x14ac:dyDescent="0.25">
      <c r="AH921">
        <v>2.0753300000000001</v>
      </c>
      <c r="AI921">
        <v>4976.2</v>
      </c>
      <c r="AJ921" t="s">
        <v>461</v>
      </c>
      <c r="AK921">
        <f t="shared" si="17"/>
        <v>0.34828484848484836</v>
      </c>
    </row>
    <row r="922" spans="34:37" x14ac:dyDescent="0.25">
      <c r="AH922">
        <v>2.0820400000000001</v>
      </c>
      <c r="AI922">
        <v>4976.2</v>
      </c>
      <c r="AJ922" t="s">
        <v>461</v>
      </c>
      <c r="AK922">
        <f t="shared" si="17"/>
        <v>0.3442181818181817</v>
      </c>
    </row>
    <row r="923" spans="34:37" x14ac:dyDescent="0.25">
      <c r="AH923">
        <v>2.1621199999999998</v>
      </c>
      <c r="AI923">
        <v>4983.7</v>
      </c>
      <c r="AJ923" t="s">
        <v>461</v>
      </c>
      <c r="AK923">
        <f t="shared" si="17"/>
        <v>0.29568484848484855</v>
      </c>
    </row>
    <row r="924" spans="34:37" x14ac:dyDescent="0.25">
      <c r="AH924">
        <v>2.1415700000000002</v>
      </c>
      <c r="AI924">
        <v>4983.7</v>
      </c>
      <c r="AJ924" t="s">
        <v>461</v>
      </c>
      <c r="AK924">
        <f t="shared" si="17"/>
        <v>0.30813939393939377</v>
      </c>
    </row>
    <row r="925" spans="34:37" x14ac:dyDescent="0.25">
      <c r="AH925">
        <v>2.1176699999999999</v>
      </c>
      <c r="AI925">
        <v>4983.8</v>
      </c>
      <c r="AJ925" t="s">
        <v>461</v>
      </c>
      <c r="AK925">
        <f t="shared" si="17"/>
        <v>0.32262424242424242</v>
      </c>
    </row>
    <row r="926" spans="34:37" x14ac:dyDescent="0.25">
      <c r="AH926">
        <v>2.0925199999999999</v>
      </c>
      <c r="AI926">
        <v>4999</v>
      </c>
      <c r="AJ926" t="s">
        <v>461</v>
      </c>
      <c r="AK926">
        <f t="shared" si="17"/>
        <v>0.33786666666666665</v>
      </c>
    </row>
    <row r="927" spans="34:37" x14ac:dyDescent="0.25">
      <c r="AH927">
        <v>2.1101299999999998</v>
      </c>
      <c r="AI927">
        <v>4999</v>
      </c>
      <c r="AJ927" t="s">
        <v>461</v>
      </c>
      <c r="AK927">
        <f t="shared" si="17"/>
        <v>0.32719393939393948</v>
      </c>
    </row>
    <row r="928" spans="34:37" x14ac:dyDescent="0.25">
      <c r="AH928">
        <v>2.2413599999999998</v>
      </c>
      <c r="AI928">
        <v>5010.1000000000004</v>
      </c>
      <c r="AJ928" t="s">
        <v>461</v>
      </c>
      <c r="AK928">
        <f t="shared" si="17"/>
        <v>0.24766060606060614</v>
      </c>
    </row>
    <row r="929" spans="34:37" x14ac:dyDescent="0.25">
      <c r="AH929">
        <v>2.22166</v>
      </c>
      <c r="AI929">
        <v>5014</v>
      </c>
      <c r="AJ929" t="s">
        <v>461</v>
      </c>
      <c r="AK929">
        <f t="shared" si="17"/>
        <v>0.2596</v>
      </c>
    </row>
    <row r="930" spans="34:37" x14ac:dyDescent="0.25">
      <c r="AH930">
        <v>2.2145299999999999</v>
      </c>
      <c r="AI930">
        <v>5059.6000000000004</v>
      </c>
      <c r="AJ930" t="s">
        <v>461</v>
      </c>
      <c r="AK930">
        <f t="shared" si="17"/>
        <v>0.26392121212121217</v>
      </c>
    </row>
    <row r="931" spans="34:37" x14ac:dyDescent="0.25">
      <c r="AH931">
        <v>2.1910500000000002</v>
      </c>
      <c r="AI931">
        <v>5063.3999999999996</v>
      </c>
      <c r="AJ931" t="s">
        <v>461</v>
      </c>
      <c r="AK931">
        <f t="shared" si="17"/>
        <v>0.27815151515151504</v>
      </c>
    </row>
    <row r="932" spans="34:37" x14ac:dyDescent="0.25">
      <c r="AH932">
        <v>2.12941</v>
      </c>
      <c r="AI932">
        <v>5063.5</v>
      </c>
      <c r="AJ932" t="s">
        <v>461</v>
      </c>
      <c r="AK932">
        <f t="shared" si="17"/>
        <v>0.31550909090909085</v>
      </c>
    </row>
    <row r="933" spans="34:37" x14ac:dyDescent="0.25">
      <c r="AH933">
        <v>2.2522600000000002</v>
      </c>
      <c r="AI933">
        <v>5067.1000000000004</v>
      </c>
      <c r="AJ933" t="s">
        <v>461</v>
      </c>
      <c r="AK933">
        <f t="shared" si="17"/>
        <v>0.24105454545454533</v>
      </c>
    </row>
    <row r="934" spans="34:37" x14ac:dyDescent="0.25">
      <c r="AH934">
        <v>2.1696599999999999</v>
      </c>
      <c r="AI934">
        <v>5067.3</v>
      </c>
      <c r="AJ934" t="s">
        <v>461</v>
      </c>
      <c r="AK934">
        <f t="shared" si="17"/>
        <v>0.29111515151515155</v>
      </c>
    </row>
    <row r="935" spans="34:37" x14ac:dyDescent="0.25">
      <c r="AH935">
        <v>2.1486999999999998</v>
      </c>
      <c r="AI935">
        <v>5071.1000000000004</v>
      </c>
      <c r="AJ935" t="s">
        <v>461</v>
      </c>
      <c r="AK935">
        <f t="shared" si="17"/>
        <v>0.30381818181818188</v>
      </c>
    </row>
    <row r="936" spans="34:37" x14ac:dyDescent="0.25">
      <c r="AH936">
        <v>2.25352</v>
      </c>
      <c r="AI936">
        <v>5086.1000000000004</v>
      </c>
      <c r="AJ936" t="s">
        <v>461</v>
      </c>
      <c r="AK936">
        <f t="shared" si="17"/>
        <v>0.24029090909090908</v>
      </c>
    </row>
    <row r="937" spans="34:37" x14ac:dyDescent="0.25">
      <c r="AH937">
        <v>2.2577099999999999</v>
      </c>
      <c r="AI937">
        <v>5089.8999999999996</v>
      </c>
      <c r="AJ937" t="s">
        <v>461</v>
      </c>
      <c r="AK937">
        <f t="shared" si="17"/>
        <v>0.23775151515151519</v>
      </c>
    </row>
    <row r="938" spans="34:37" x14ac:dyDescent="0.25">
      <c r="AH938">
        <v>2.2057199999999999</v>
      </c>
      <c r="AI938">
        <v>5097.6000000000004</v>
      </c>
      <c r="AJ938" t="s">
        <v>461</v>
      </c>
      <c r="AK938">
        <f t="shared" si="17"/>
        <v>0.26926060606060609</v>
      </c>
    </row>
    <row r="939" spans="34:37" x14ac:dyDescent="0.25">
      <c r="AH939">
        <v>2.2321399999999998</v>
      </c>
      <c r="AI939">
        <v>5131.8</v>
      </c>
      <c r="AJ939" t="s">
        <v>461</v>
      </c>
      <c r="AK939">
        <f t="shared" si="17"/>
        <v>0.25324848484848494</v>
      </c>
    </row>
    <row r="940" spans="34:37" x14ac:dyDescent="0.25">
      <c r="AH940">
        <v>2.1839200000000001</v>
      </c>
      <c r="AI940">
        <v>5131.8999999999996</v>
      </c>
      <c r="AJ940" t="s">
        <v>461</v>
      </c>
      <c r="AK940">
        <f t="shared" si="17"/>
        <v>0.28247272727272721</v>
      </c>
    </row>
    <row r="941" spans="34:37" x14ac:dyDescent="0.25">
      <c r="AH941">
        <v>2.26694</v>
      </c>
      <c r="AI941">
        <v>5146.8999999999996</v>
      </c>
      <c r="AJ941" t="s">
        <v>461</v>
      </c>
      <c r="AK941">
        <f t="shared" si="17"/>
        <v>0.23215757575757576</v>
      </c>
    </row>
    <row r="942" spans="34:37" x14ac:dyDescent="0.25">
      <c r="AH942">
        <v>2.28287</v>
      </c>
      <c r="AI942">
        <v>5162.1000000000004</v>
      </c>
      <c r="AJ942" t="s">
        <v>461</v>
      </c>
      <c r="AK942">
        <f t="shared" si="17"/>
        <v>0.22250303030303029</v>
      </c>
    </row>
    <row r="943" spans="34:37" x14ac:dyDescent="0.25">
      <c r="AH943">
        <v>2.2396799999999999</v>
      </c>
      <c r="AI943">
        <v>5169.7</v>
      </c>
      <c r="AJ943" t="s">
        <v>461</v>
      </c>
      <c r="AK943">
        <f t="shared" si="17"/>
        <v>0.24867878787878792</v>
      </c>
    </row>
    <row r="944" spans="34:37" x14ac:dyDescent="0.25">
      <c r="AH944">
        <v>2.2036199999999999</v>
      </c>
      <c r="AI944">
        <v>5169.8</v>
      </c>
      <c r="AJ944" t="s">
        <v>461</v>
      </c>
      <c r="AK944">
        <f t="shared" si="17"/>
        <v>0.27053333333333335</v>
      </c>
    </row>
    <row r="945" spans="34:37" x14ac:dyDescent="0.25">
      <c r="AH945">
        <v>2.2233299999999998</v>
      </c>
      <c r="AI945">
        <v>5173.6000000000004</v>
      </c>
      <c r="AJ945" t="s">
        <v>461</v>
      </c>
      <c r="AK945">
        <f t="shared" si="17"/>
        <v>0.25858787878787887</v>
      </c>
    </row>
    <row r="946" spans="34:37" x14ac:dyDescent="0.25">
      <c r="AH946">
        <v>2.2585500000000001</v>
      </c>
      <c r="AI946">
        <v>5188.7</v>
      </c>
      <c r="AJ946" t="s">
        <v>461</v>
      </c>
      <c r="AK946">
        <f t="shared" si="17"/>
        <v>0.23724242424242417</v>
      </c>
    </row>
    <row r="947" spans="34:37" x14ac:dyDescent="0.25">
      <c r="AH947">
        <v>2.1793</v>
      </c>
      <c r="AI947">
        <v>5211.7</v>
      </c>
      <c r="AJ947" t="s">
        <v>461</v>
      </c>
      <c r="AK947">
        <f t="shared" si="17"/>
        <v>0.28527272727272723</v>
      </c>
    </row>
    <row r="948" spans="34:37" x14ac:dyDescent="0.25">
      <c r="AH948">
        <v>2.29251</v>
      </c>
      <c r="AI948">
        <v>5215.2</v>
      </c>
      <c r="AJ948" t="s">
        <v>461</v>
      </c>
      <c r="AK948">
        <f t="shared" si="17"/>
        <v>0.216660606060606</v>
      </c>
    </row>
    <row r="949" spans="34:37" x14ac:dyDescent="0.25">
      <c r="AH949">
        <v>2.18391</v>
      </c>
      <c r="AI949">
        <v>5238.3</v>
      </c>
      <c r="AJ949" t="s">
        <v>461</v>
      </c>
      <c r="AK949">
        <f t="shared" si="17"/>
        <v>0.28247878787878783</v>
      </c>
    </row>
    <row r="950" spans="34:37" x14ac:dyDescent="0.25">
      <c r="AH950">
        <v>2.2120099999999998</v>
      </c>
      <c r="AI950">
        <v>5261</v>
      </c>
      <c r="AJ950" t="s">
        <v>461</v>
      </c>
      <c r="AK950">
        <f t="shared" si="17"/>
        <v>0.26544848484848493</v>
      </c>
    </row>
    <row r="951" spans="34:37" x14ac:dyDescent="0.25">
      <c r="AH951">
        <v>2.19523</v>
      </c>
      <c r="AI951">
        <v>5268.6</v>
      </c>
      <c r="AJ951" t="s">
        <v>461</v>
      </c>
      <c r="AK951">
        <f t="shared" si="17"/>
        <v>0.27561818181818176</v>
      </c>
    </row>
    <row r="952" spans="34:37" x14ac:dyDescent="0.25">
      <c r="AH952">
        <v>2.2488999999999999</v>
      </c>
      <c r="AI952">
        <v>5272.3</v>
      </c>
      <c r="AJ952" t="s">
        <v>461</v>
      </c>
      <c r="AK952">
        <f t="shared" si="17"/>
        <v>0.24309090909090911</v>
      </c>
    </row>
    <row r="953" spans="34:37" x14ac:dyDescent="0.25">
      <c r="AH953">
        <v>2.2686099999999998</v>
      </c>
      <c r="AI953">
        <v>5272.3</v>
      </c>
      <c r="AJ953" t="s">
        <v>461</v>
      </c>
      <c r="AK953">
        <f t="shared" si="17"/>
        <v>0.23114545454545463</v>
      </c>
    </row>
    <row r="954" spans="34:37" x14ac:dyDescent="0.25">
      <c r="AH954">
        <v>2.2296200000000002</v>
      </c>
      <c r="AI954">
        <v>5272.4</v>
      </c>
      <c r="AJ954" t="s">
        <v>461</v>
      </c>
      <c r="AK954">
        <f t="shared" si="17"/>
        <v>0.25477575757575743</v>
      </c>
    </row>
    <row r="955" spans="34:37" x14ac:dyDescent="0.25">
      <c r="AH955">
        <v>2.2820299999999998</v>
      </c>
      <c r="AI955">
        <v>5291.3</v>
      </c>
      <c r="AJ955" t="s">
        <v>461</v>
      </c>
      <c r="AK955">
        <f t="shared" si="17"/>
        <v>0.2230121212121213</v>
      </c>
    </row>
    <row r="956" spans="34:37" x14ac:dyDescent="0.25">
      <c r="AH956">
        <v>2.2950200000000001</v>
      </c>
      <c r="AI956">
        <v>5321.7</v>
      </c>
      <c r="AJ956" t="s">
        <v>461</v>
      </c>
      <c r="AK956">
        <f t="shared" si="17"/>
        <v>0.21513939393939385</v>
      </c>
    </row>
    <row r="957" spans="34:37" x14ac:dyDescent="0.25">
      <c r="AH957">
        <v>2.2941799999999999</v>
      </c>
      <c r="AI957">
        <v>5359.7</v>
      </c>
      <c r="AJ957" t="s">
        <v>461</v>
      </c>
      <c r="AK957">
        <f t="shared" si="17"/>
        <v>0.21564848484848487</v>
      </c>
    </row>
    <row r="958" spans="34:37" x14ac:dyDescent="0.25">
      <c r="AH958">
        <v>2.27406</v>
      </c>
      <c r="AI958">
        <v>5363.5</v>
      </c>
      <c r="AJ958" t="s">
        <v>461</v>
      </c>
      <c r="AK958">
        <f t="shared" si="17"/>
        <v>0.22784242424242421</v>
      </c>
    </row>
    <row r="959" spans="34:37" x14ac:dyDescent="0.25">
      <c r="AH959">
        <v>2.2518400000000001</v>
      </c>
      <c r="AI959">
        <v>5367.3</v>
      </c>
      <c r="AJ959" t="s">
        <v>461</v>
      </c>
      <c r="AK959">
        <f t="shared" si="17"/>
        <v>0.24130909090909083</v>
      </c>
    </row>
    <row r="960" spans="34:37" x14ac:dyDescent="0.25">
      <c r="AH960">
        <v>2.2618999999999998</v>
      </c>
      <c r="AI960">
        <v>5371.1</v>
      </c>
      <c r="AJ960" t="s">
        <v>461</v>
      </c>
      <c r="AK960">
        <f t="shared" si="17"/>
        <v>0.23521212121212129</v>
      </c>
    </row>
    <row r="961" spans="34:37" x14ac:dyDescent="0.25">
      <c r="AH961">
        <v>2.2824399999999998</v>
      </c>
      <c r="AI961">
        <v>5371.1</v>
      </c>
      <c r="AJ961" t="s">
        <v>461</v>
      </c>
      <c r="AK961">
        <f t="shared" si="17"/>
        <v>0.22276363636363644</v>
      </c>
    </row>
    <row r="962" spans="34:37" x14ac:dyDescent="0.25">
      <c r="AH962">
        <v>2.2409300000000001</v>
      </c>
      <c r="AI962">
        <v>5409.2</v>
      </c>
      <c r="AJ962" t="s">
        <v>461</v>
      </c>
      <c r="AK962">
        <f t="shared" si="17"/>
        <v>0.24792121212121201</v>
      </c>
    </row>
    <row r="963" spans="34:37" x14ac:dyDescent="0.25">
      <c r="AH963">
        <v>2.2967</v>
      </c>
      <c r="AI963">
        <v>5443.3</v>
      </c>
      <c r="AJ963" t="s">
        <v>461</v>
      </c>
      <c r="AK963">
        <f t="shared" si="17"/>
        <v>0.2141212121212121</v>
      </c>
    </row>
    <row r="964" spans="34:37" x14ac:dyDescent="0.25">
      <c r="AH964">
        <v>2.26986</v>
      </c>
      <c r="AI964">
        <v>5481.3</v>
      </c>
      <c r="AJ964" t="s">
        <v>461</v>
      </c>
      <c r="AK964">
        <f t="shared" si="17"/>
        <v>0.23038787878787875</v>
      </c>
    </row>
    <row r="965" spans="34:37" x14ac:dyDescent="0.25">
      <c r="AH965">
        <v>2.2329599999999998</v>
      </c>
      <c r="AI965">
        <v>5492.8</v>
      </c>
      <c r="AJ965" t="s">
        <v>461</v>
      </c>
      <c r="AK965">
        <f t="shared" si="17"/>
        <v>0.25275151515151523</v>
      </c>
    </row>
    <row r="966" spans="34:37" x14ac:dyDescent="0.25">
      <c r="AH966">
        <v>2.27867</v>
      </c>
      <c r="AI966">
        <v>5500.3</v>
      </c>
      <c r="AJ966" t="s">
        <v>461</v>
      </c>
      <c r="AK966">
        <f t="shared" ref="AK966:AK1029" si="18">(2.65-AH966)/1.65</f>
        <v>0.22504848484848483</v>
      </c>
    </row>
    <row r="967" spans="34:37" x14ac:dyDescent="0.25">
      <c r="AH967">
        <v>2.2560199999999999</v>
      </c>
      <c r="AI967">
        <v>5507.9</v>
      </c>
      <c r="AJ967" t="s">
        <v>461</v>
      </c>
      <c r="AK967">
        <f t="shared" si="18"/>
        <v>0.23877575757575759</v>
      </c>
    </row>
    <row r="968" spans="34:37" x14ac:dyDescent="0.25">
      <c r="AH968">
        <v>2.2996300000000001</v>
      </c>
      <c r="AI968">
        <v>5530.7</v>
      </c>
      <c r="AJ968" t="s">
        <v>461</v>
      </c>
      <c r="AK968">
        <f t="shared" si="18"/>
        <v>0.21234545454545448</v>
      </c>
    </row>
    <row r="969" spans="34:37" x14ac:dyDescent="0.25">
      <c r="AH969">
        <v>2.2966899999999999</v>
      </c>
      <c r="AI969">
        <v>5576.3</v>
      </c>
      <c r="AJ969" t="s">
        <v>461</v>
      </c>
      <c r="AK969">
        <f t="shared" si="18"/>
        <v>0.21412727272727275</v>
      </c>
    </row>
    <row r="970" spans="34:37" x14ac:dyDescent="0.25">
      <c r="AH970">
        <v>2.1327500000000001</v>
      </c>
      <c r="AI970">
        <v>5580.4</v>
      </c>
      <c r="AJ970" t="s">
        <v>461</v>
      </c>
      <c r="AK970">
        <f t="shared" si="18"/>
        <v>0.31348484848484837</v>
      </c>
    </row>
    <row r="971" spans="34:37" x14ac:dyDescent="0.25">
      <c r="AH971">
        <v>2.2434400000000001</v>
      </c>
      <c r="AI971">
        <v>5584</v>
      </c>
      <c r="AJ971" t="s">
        <v>461</v>
      </c>
      <c r="AK971">
        <f t="shared" si="18"/>
        <v>0.2463999999999999</v>
      </c>
    </row>
    <row r="972" spans="34:37" x14ac:dyDescent="0.25">
      <c r="AH972">
        <v>2.1985800000000002</v>
      </c>
      <c r="AI972">
        <v>5591.6</v>
      </c>
      <c r="AJ972" t="s">
        <v>461</v>
      </c>
      <c r="AK972">
        <f t="shared" si="18"/>
        <v>0.2735878787878786</v>
      </c>
    </row>
    <row r="973" spans="34:37" x14ac:dyDescent="0.25">
      <c r="AH973">
        <v>2.16126</v>
      </c>
      <c r="AI973">
        <v>5591.7</v>
      </c>
      <c r="AJ973" t="s">
        <v>461</v>
      </c>
      <c r="AK973">
        <f t="shared" si="18"/>
        <v>0.29620606060606058</v>
      </c>
    </row>
    <row r="974" spans="34:37" x14ac:dyDescent="0.25">
      <c r="AH974">
        <v>2.21367</v>
      </c>
      <c r="AI974">
        <v>5595.4</v>
      </c>
      <c r="AJ974" t="s">
        <v>461</v>
      </c>
      <c r="AK974">
        <f t="shared" si="18"/>
        <v>0.2644424242424242</v>
      </c>
    </row>
    <row r="975" spans="34:37" x14ac:dyDescent="0.25">
      <c r="AH975">
        <v>2.2262499999999998</v>
      </c>
      <c r="AI975">
        <v>5595.4</v>
      </c>
      <c r="AJ975" t="s">
        <v>461</v>
      </c>
      <c r="AK975">
        <f t="shared" si="18"/>
        <v>0.25681818181818189</v>
      </c>
    </row>
    <row r="976" spans="34:37" x14ac:dyDescent="0.25">
      <c r="AH976">
        <v>2.11137</v>
      </c>
      <c r="AI976">
        <v>5595.6</v>
      </c>
      <c r="AJ976" t="s">
        <v>461</v>
      </c>
      <c r="AK976">
        <f t="shared" si="18"/>
        <v>0.3264424242424242</v>
      </c>
    </row>
    <row r="977" spans="34:37" x14ac:dyDescent="0.25">
      <c r="AH977">
        <v>2.0853700000000002</v>
      </c>
      <c r="AI977">
        <v>5595.7</v>
      </c>
      <c r="AJ977" t="s">
        <v>461</v>
      </c>
      <c r="AK977">
        <f t="shared" si="18"/>
        <v>0.34219999999999984</v>
      </c>
    </row>
    <row r="978" spans="34:37" x14ac:dyDescent="0.25">
      <c r="AH978">
        <v>2.1847400000000001</v>
      </c>
      <c r="AI978">
        <v>5599.3</v>
      </c>
      <c r="AJ978" t="s">
        <v>461</v>
      </c>
      <c r="AK978">
        <f t="shared" si="18"/>
        <v>0.28197575757575744</v>
      </c>
    </row>
    <row r="979" spans="34:37" x14ac:dyDescent="0.25">
      <c r="AH979">
        <v>2.28579</v>
      </c>
      <c r="AI979">
        <v>5602.9</v>
      </c>
      <c r="AJ979" t="s">
        <v>461</v>
      </c>
      <c r="AK979">
        <f t="shared" si="18"/>
        <v>0.22073333333333331</v>
      </c>
    </row>
    <row r="980" spans="34:37" x14ac:dyDescent="0.25">
      <c r="AH980">
        <v>2.1008800000000001</v>
      </c>
      <c r="AI980">
        <v>5603.2</v>
      </c>
      <c r="AJ980" t="s">
        <v>461</v>
      </c>
      <c r="AK980">
        <f t="shared" si="18"/>
        <v>0.33279999999999993</v>
      </c>
    </row>
    <row r="981" spans="34:37" x14ac:dyDescent="0.25">
      <c r="AH981">
        <v>2.2639900000000002</v>
      </c>
      <c r="AI981">
        <v>5606.7</v>
      </c>
      <c r="AJ981" t="s">
        <v>461</v>
      </c>
      <c r="AK981">
        <f t="shared" si="18"/>
        <v>0.2339454545454544</v>
      </c>
    </row>
    <row r="982" spans="34:37" x14ac:dyDescent="0.25">
      <c r="AH982">
        <v>2.1721599999999999</v>
      </c>
      <c r="AI982">
        <v>5606.9</v>
      </c>
      <c r="AJ982" t="s">
        <v>461</v>
      </c>
      <c r="AK982">
        <f t="shared" si="18"/>
        <v>0.28960000000000002</v>
      </c>
    </row>
    <row r="983" spans="34:37" x14ac:dyDescent="0.25">
      <c r="AH983">
        <v>2.2715399999999999</v>
      </c>
      <c r="AI983">
        <v>5610.5</v>
      </c>
      <c r="AJ983" t="s">
        <v>461</v>
      </c>
      <c r="AK983">
        <f t="shared" si="18"/>
        <v>0.229369696969697</v>
      </c>
    </row>
    <row r="984" spans="34:37" x14ac:dyDescent="0.25">
      <c r="AH984">
        <v>2.1402999999999999</v>
      </c>
      <c r="AI984">
        <v>5610.8</v>
      </c>
      <c r="AJ984" t="s">
        <v>461</v>
      </c>
      <c r="AK984">
        <f t="shared" si="18"/>
        <v>0.30890909090909097</v>
      </c>
    </row>
    <row r="985" spans="34:37" x14ac:dyDescent="0.25">
      <c r="AH985">
        <v>2.1231100000000001</v>
      </c>
      <c r="AI985">
        <v>5626</v>
      </c>
      <c r="AJ985" t="s">
        <v>461</v>
      </c>
      <c r="AK985">
        <f t="shared" si="18"/>
        <v>0.31932727272727268</v>
      </c>
    </row>
    <row r="986" spans="34:37" x14ac:dyDescent="0.25">
      <c r="AH986">
        <v>2.3012999999999999</v>
      </c>
      <c r="AI986">
        <v>5633.3</v>
      </c>
      <c r="AJ986" t="s">
        <v>461</v>
      </c>
      <c r="AK986">
        <f t="shared" si="18"/>
        <v>0.21133333333333335</v>
      </c>
    </row>
    <row r="987" spans="34:37" x14ac:dyDescent="0.25">
      <c r="AH987">
        <v>2.1164000000000001</v>
      </c>
      <c r="AI987">
        <v>5637.4</v>
      </c>
      <c r="AJ987" t="s">
        <v>461</v>
      </c>
      <c r="AK987">
        <f t="shared" si="18"/>
        <v>0.32339393939393934</v>
      </c>
    </row>
    <row r="988" spans="34:37" x14ac:dyDescent="0.25">
      <c r="AH988">
        <v>2.1537099999999998</v>
      </c>
      <c r="AI988">
        <v>5641.1</v>
      </c>
      <c r="AJ988" t="s">
        <v>461</v>
      </c>
      <c r="AK988">
        <f t="shared" si="18"/>
        <v>0.30078181818181826</v>
      </c>
    </row>
    <row r="989" spans="34:37" x14ac:dyDescent="0.25">
      <c r="AH989">
        <v>2.2031900000000002</v>
      </c>
      <c r="AI989">
        <v>5675.2</v>
      </c>
      <c r="AJ989" t="s">
        <v>461</v>
      </c>
      <c r="AK989">
        <f t="shared" si="18"/>
        <v>0.27079393939393925</v>
      </c>
    </row>
    <row r="990" spans="34:37" x14ac:dyDescent="0.25">
      <c r="AH990">
        <v>2.14784</v>
      </c>
      <c r="AI990">
        <v>5683</v>
      </c>
      <c r="AJ990" t="s">
        <v>461</v>
      </c>
      <c r="AK990">
        <f t="shared" si="18"/>
        <v>0.30433939393939391</v>
      </c>
    </row>
    <row r="991" spans="34:37" x14ac:dyDescent="0.25">
      <c r="AH991">
        <v>2.26105</v>
      </c>
      <c r="AI991">
        <v>5686.5</v>
      </c>
      <c r="AJ991" t="s">
        <v>461</v>
      </c>
      <c r="AK991">
        <f t="shared" si="18"/>
        <v>0.23572727272727267</v>
      </c>
    </row>
    <row r="992" spans="34:37" x14ac:dyDescent="0.25">
      <c r="AH992">
        <v>2.2493099999999999</v>
      </c>
      <c r="AI992">
        <v>5686.6</v>
      </c>
      <c r="AJ992" t="s">
        <v>461</v>
      </c>
      <c r="AK992">
        <f t="shared" si="18"/>
        <v>0.24284242424242425</v>
      </c>
    </row>
    <row r="993" spans="34:37" x14ac:dyDescent="0.25">
      <c r="AH993">
        <v>2.2778200000000002</v>
      </c>
      <c r="AI993">
        <v>5690.3</v>
      </c>
      <c r="AJ993" t="s">
        <v>461</v>
      </c>
      <c r="AK993">
        <f t="shared" si="18"/>
        <v>0.22556363636363622</v>
      </c>
    </row>
    <row r="994" spans="34:37" x14ac:dyDescent="0.25">
      <c r="AH994">
        <v>2.3138800000000002</v>
      </c>
      <c r="AI994">
        <v>5694</v>
      </c>
      <c r="AJ994" t="s">
        <v>461</v>
      </c>
      <c r="AK994">
        <f t="shared" si="18"/>
        <v>0.20370909090909076</v>
      </c>
    </row>
    <row r="995" spans="34:37" x14ac:dyDescent="0.25">
      <c r="AH995">
        <v>2.2358899999999999</v>
      </c>
      <c r="AI995">
        <v>5698</v>
      </c>
      <c r="AJ995" t="s">
        <v>461</v>
      </c>
      <c r="AK995">
        <f t="shared" si="18"/>
        <v>0.25097575757575757</v>
      </c>
    </row>
    <row r="996" spans="34:37" x14ac:dyDescent="0.25">
      <c r="AH996">
        <v>2.22038</v>
      </c>
      <c r="AI996">
        <v>5698</v>
      </c>
      <c r="AJ996" t="s">
        <v>461</v>
      </c>
      <c r="AK996">
        <f t="shared" si="18"/>
        <v>0.26037575757575754</v>
      </c>
    </row>
    <row r="997" spans="34:37" x14ac:dyDescent="0.25">
      <c r="AH997">
        <v>2.18851</v>
      </c>
      <c r="AI997">
        <v>5698.1</v>
      </c>
      <c r="AJ997" t="s">
        <v>461</v>
      </c>
      <c r="AK997">
        <f t="shared" si="18"/>
        <v>0.2796909090909091</v>
      </c>
    </row>
    <row r="998" spans="34:37" x14ac:dyDescent="0.25">
      <c r="AH998">
        <v>2.1788699999999999</v>
      </c>
      <c r="AI998">
        <v>5705.7</v>
      </c>
      <c r="AJ998" t="s">
        <v>461</v>
      </c>
      <c r="AK998">
        <f t="shared" si="18"/>
        <v>0.28553333333333336</v>
      </c>
    </row>
    <row r="999" spans="34:37" x14ac:dyDescent="0.25">
      <c r="AH999">
        <v>2.2941699999999998</v>
      </c>
      <c r="AI999">
        <v>5709.3</v>
      </c>
      <c r="AJ999" t="s">
        <v>461</v>
      </c>
      <c r="AK999">
        <f t="shared" si="18"/>
        <v>0.21565454545454552</v>
      </c>
    </row>
    <row r="1000" spans="34:37" x14ac:dyDescent="0.25">
      <c r="AH1000">
        <v>2.17048</v>
      </c>
      <c r="AI1000">
        <v>5732.3</v>
      </c>
      <c r="AJ1000" t="s">
        <v>461</v>
      </c>
      <c r="AK1000">
        <f t="shared" si="18"/>
        <v>0.29061818181818178</v>
      </c>
    </row>
    <row r="1001" spans="34:37" x14ac:dyDescent="0.25">
      <c r="AH1001">
        <v>2.1583199999999998</v>
      </c>
      <c r="AI1001">
        <v>5736.1</v>
      </c>
      <c r="AJ1001" t="s">
        <v>461</v>
      </c>
      <c r="AK1001">
        <f t="shared" si="18"/>
        <v>0.29798787878787886</v>
      </c>
    </row>
    <row r="1002" spans="34:37" x14ac:dyDescent="0.25">
      <c r="AH1002">
        <v>2.1558099999999998</v>
      </c>
      <c r="AI1002">
        <v>5747.5</v>
      </c>
      <c r="AJ1002" t="s">
        <v>461</v>
      </c>
      <c r="AK1002">
        <f t="shared" si="18"/>
        <v>0.299509090909091</v>
      </c>
    </row>
    <row r="1003" spans="34:37" x14ac:dyDescent="0.25">
      <c r="AH1003">
        <v>2.32897</v>
      </c>
      <c r="AI1003">
        <v>5766.2</v>
      </c>
      <c r="AJ1003" t="s">
        <v>461</v>
      </c>
      <c r="AK1003">
        <f t="shared" si="18"/>
        <v>0.19456363636363633</v>
      </c>
    </row>
    <row r="1004" spans="34:37" x14ac:dyDescent="0.25">
      <c r="AH1004">
        <v>2.2111499999999999</v>
      </c>
      <c r="AI1004">
        <v>5774</v>
      </c>
      <c r="AJ1004" t="s">
        <v>461</v>
      </c>
      <c r="AK1004">
        <f t="shared" si="18"/>
        <v>0.26596969696969697</v>
      </c>
    </row>
    <row r="1005" spans="34:37" x14ac:dyDescent="0.25">
      <c r="AH1005">
        <v>2.2526600000000001</v>
      </c>
      <c r="AI1005">
        <v>5774</v>
      </c>
      <c r="AJ1005" t="s">
        <v>461</v>
      </c>
      <c r="AK1005">
        <f t="shared" si="18"/>
        <v>0.24081212121212112</v>
      </c>
    </row>
    <row r="1006" spans="34:37" x14ac:dyDescent="0.25">
      <c r="AH1006">
        <v>2.24302</v>
      </c>
      <c r="AI1006">
        <v>5777.8</v>
      </c>
      <c r="AJ1006" t="s">
        <v>461</v>
      </c>
      <c r="AK1006">
        <f t="shared" si="18"/>
        <v>0.2466545454545454</v>
      </c>
    </row>
    <row r="1007" spans="34:37" x14ac:dyDescent="0.25">
      <c r="AH1007">
        <v>2.3012999999999999</v>
      </c>
      <c r="AI1007">
        <v>5781.5</v>
      </c>
      <c r="AJ1007" t="s">
        <v>461</v>
      </c>
      <c r="AK1007">
        <f t="shared" si="18"/>
        <v>0.21133333333333335</v>
      </c>
    </row>
    <row r="1008" spans="34:37" x14ac:dyDescent="0.25">
      <c r="AH1008">
        <v>2.1952199999999999</v>
      </c>
      <c r="AI1008">
        <v>5781.7</v>
      </c>
      <c r="AJ1008" t="s">
        <v>461</v>
      </c>
      <c r="AK1008">
        <f t="shared" si="18"/>
        <v>0.27562424242424244</v>
      </c>
    </row>
    <row r="1009" spans="34:37" x14ac:dyDescent="0.25">
      <c r="AH1009">
        <v>2.1646100000000001</v>
      </c>
      <c r="AI1009">
        <v>5789.3</v>
      </c>
      <c r="AJ1009" t="s">
        <v>461</v>
      </c>
      <c r="AK1009">
        <f t="shared" si="18"/>
        <v>0.29417575757575742</v>
      </c>
    </row>
    <row r="1010" spans="34:37" x14ac:dyDescent="0.25">
      <c r="AH1010">
        <v>2.3138800000000002</v>
      </c>
      <c r="AI1010">
        <v>5792.8</v>
      </c>
      <c r="AJ1010" t="s">
        <v>461</v>
      </c>
      <c r="AK1010">
        <f t="shared" si="18"/>
        <v>0.20370909090909076</v>
      </c>
    </row>
    <row r="1011" spans="34:37" x14ac:dyDescent="0.25">
      <c r="AH1011">
        <v>2.2283400000000002</v>
      </c>
      <c r="AI1011">
        <v>5793</v>
      </c>
      <c r="AJ1011" t="s">
        <v>461</v>
      </c>
      <c r="AK1011">
        <f t="shared" si="18"/>
        <v>0.25555151515151497</v>
      </c>
    </row>
    <row r="1012" spans="34:37" x14ac:dyDescent="0.25">
      <c r="AH1012">
        <v>2.1839</v>
      </c>
      <c r="AI1012">
        <v>5793.1</v>
      </c>
      <c r="AJ1012" t="s">
        <v>461</v>
      </c>
      <c r="AK1012">
        <f t="shared" si="18"/>
        <v>0.28248484848484845</v>
      </c>
    </row>
    <row r="1013" spans="34:37" x14ac:dyDescent="0.25">
      <c r="AH1013">
        <v>2.2694299999999998</v>
      </c>
      <c r="AI1013">
        <v>5796.7</v>
      </c>
      <c r="AJ1013" t="s">
        <v>461</v>
      </c>
      <c r="AK1013">
        <f t="shared" si="18"/>
        <v>0.23064848484848491</v>
      </c>
    </row>
    <row r="1014" spans="34:37" x14ac:dyDescent="0.25">
      <c r="AH1014">
        <v>2.2849499999999998</v>
      </c>
      <c r="AI1014">
        <v>5804.3</v>
      </c>
      <c r="AJ1014" t="s">
        <v>461</v>
      </c>
      <c r="AK1014">
        <f t="shared" si="18"/>
        <v>0.22124242424242432</v>
      </c>
    </row>
    <row r="1015" spans="34:37" x14ac:dyDescent="0.25">
      <c r="AH1015">
        <v>2.3428100000000001</v>
      </c>
      <c r="AI1015">
        <v>5819.4</v>
      </c>
      <c r="AJ1015" t="s">
        <v>461</v>
      </c>
      <c r="AK1015">
        <f t="shared" si="18"/>
        <v>0.18617575757575749</v>
      </c>
    </row>
    <row r="1016" spans="34:37" x14ac:dyDescent="0.25">
      <c r="AH1016">
        <v>2.3587400000000001</v>
      </c>
      <c r="AI1016">
        <v>5819.4</v>
      </c>
      <c r="AJ1016" t="s">
        <v>461</v>
      </c>
      <c r="AK1016">
        <f t="shared" si="18"/>
        <v>0.17652121212121205</v>
      </c>
    </row>
    <row r="1017" spans="34:37" x14ac:dyDescent="0.25">
      <c r="AH1017">
        <v>2.2732000000000001</v>
      </c>
      <c r="AI1017">
        <v>5884.1</v>
      </c>
      <c r="AJ1017" t="s">
        <v>461</v>
      </c>
      <c r="AK1017">
        <f t="shared" si="18"/>
        <v>0.22836363636363627</v>
      </c>
    </row>
    <row r="1018" spans="34:37" x14ac:dyDescent="0.25">
      <c r="AH1018">
        <v>2.1880899999999999</v>
      </c>
      <c r="AI1018">
        <v>5891.9</v>
      </c>
      <c r="AJ1018" t="s">
        <v>461</v>
      </c>
      <c r="AK1018">
        <f t="shared" si="18"/>
        <v>0.27994545454545461</v>
      </c>
    </row>
    <row r="1019" spans="34:37" x14ac:dyDescent="0.25">
      <c r="AH1019">
        <v>2.2358899999999999</v>
      </c>
      <c r="AI1019">
        <v>5899.4</v>
      </c>
      <c r="AJ1019" t="s">
        <v>461</v>
      </c>
      <c r="AK1019">
        <f t="shared" si="18"/>
        <v>0.25097575757575757</v>
      </c>
    </row>
    <row r="1020" spans="34:37" x14ac:dyDescent="0.25">
      <c r="AH1020">
        <v>2.2593700000000001</v>
      </c>
      <c r="AI1020">
        <v>5903.2</v>
      </c>
      <c r="AJ1020" t="s">
        <v>461</v>
      </c>
      <c r="AK1020">
        <f t="shared" si="18"/>
        <v>0.23674545454545445</v>
      </c>
    </row>
    <row r="1021" spans="34:37" x14ac:dyDescent="0.25">
      <c r="AH1021">
        <v>2.3197399999999999</v>
      </c>
      <c r="AI1021">
        <v>5910.6</v>
      </c>
      <c r="AJ1021" t="s">
        <v>461</v>
      </c>
      <c r="AK1021">
        <f t="shared" si="18"/>
        <v>0.20015757575757576</v>
      </c>
    </row>
    <row r="1022" spans="34:37" x14ac:dyDescent="0.25">
      <c r="AH1022">
        <v>2.3059099999999999</v>
      </c>
      <c r="AI1022">
        <v>5910.7</v>
      </c>
      <c r="AJ1022" t="s">
        <v>461</v>
      </c>
      <c r="AK1022">
        <f t="shared" si="18"/>
        <v>0.20853939393939394</v>
      </c>
    </row>
    <row r="1023" spans="34:37" x14ac:dyDescent="0.25">
      <c r="AH1023">
        <v>2.2187000000000001</v>
      </c>
      <c r="AI1023">
        <v>5910.8</v>
      </c>
      <c r="AJ1023" t="s">
        <v>461</v>
      </c>
      <c r="AK1023">
        <f t="shared" si="18"/>
        <v>0.26139393939393929</v>
      </c>
    </row>
    <row r="1024" spans="34:37" x14ac:dyDescent="0.25">
      <c r="AH1024">
        <v>2.2920699999999998</v>
      </c>
      <c r="AI1024">
        <v>5918.3</v>
      </c>
      <c r="AJ1024" t="s">
        <v>461</v>
      </c>
      <c r="AK1024">
        <f t="shared" si="18"/>
        <v>0.2169272727272728</v>
      </c>
    </row>
    <row r="1025" spans="34:37" x14ac:dyDescent="0.25">
      <c r="AH1025">
        <v>2.3390300000000002</v>
      </c>
      <c r="AI1025">
        <v>5937.2</v>
      </c>
      <c r="AJ1025" t="s">
        <v>461</v>
      </c>
      <c r="AK1025">
        <f t="shared" si="18"/>
        <v>0.18846666666666653</v>
      </c>
    </row>
    <row r="1026" spans="34:37" x14ac:dyDescent="0.25">
      <c r="AH1026">
        <v>2.1872500000000001</v>
      </c>
      <c r="AI1026">
        <v>5971.7</v>
      </c>
      <c r="AJ1026" t="s">
        <v>461</v>
      </c>
      <c r="AK1026">
        <f t="shared" si="18"/>
        <v>0.28045454545454535</v>
      </c>
    </row>
    <row r="1027" spans="34:37" x14ac:dyDescent="0.25">
      <c r="AH1027">
        <v>2.1759300000000001</v>
      </c>
      <c r="AI1027">
        <v>5971.7</v>
      </c>
      <c r="AJ1027" t="s">
        <v>461</v>
      </c>
      <c r="AK1027">
        <f t="shared" si="18"/>
        <v>0.28731515151515141</v>
      </c>
    </row>
    <row r="1028" spans="34:37" x14ac:dyDescent="0.25">
      <c r="AH1028">
        <v>2.32687</v>
      </c>
      <c r="AI1028">
        <v>5979</v>
      </c>
      <c r="AJ1028" t="s">
        <v>461</v>
      </c>
      <c r="AK1028">
        <f t="shared" si="18"/>
        <v>0.19583636363636359</v>
      </c>
    </row>
    <row r="1029" spans="34:37" x14ac:dyDescent="0.25">
      <c r="AH1029">
        <v>2.2677499999999999</v>
      </c>
      <c r="AI1029">
        <v>5979.1</v>
      </c>
      <c r="AJ1029" t="s">
        <v>461</v>
      </c>
      <c r="AK1029">
        <f t="shared" si="18"/>
        <v>0.23166666666666666</v>
      </c>
    </row>
    <row r="1030" spans="34:37" x14ac:dyDescent="0.25">
      <c r="AH1030">
        <v>2.15706</v>
      </c>
      <c r="AI1030">
        <v>5979.3</v>
      </c>
      <c r="AJ1030" t="s">
        <v>461</v>
      </c>
      <c r="AK1030">
        <f t="shared" ref="AK1030:AK1093" si="19">(2.65-AH1030)/1.65</f>
        <v>0.2987515151515151</v>
      </c>
    </row>
    <row r="1031" spans="34:37" x14ac:dyDescent="0.25">
      <c r="AH1031">
        <v>2.1352600000000002</v>
      </c>
      <c r="AI1031">
        <v>5979.4</v>
      </c>
      <c r="AJ1031" t="s">
        <v>461</v>
      </c>
      <c r="AK1031">
        <f t="shared" si="19"/>
        <v>0.31196363636363622</v>
      </c>
    </row>
    <row r="1032" spans="34:37" x14ac:dyDescent="0.25">
      <c r="AH1032">
        <v>2.1960500000000001</v>
      </c>
      <c r="AI1032">
        <v>5983.1</v>
      </c>
      <c r="AJ1032" t="s">
        <v>461</v>
      </c>
      <c r="AK1032">
        <f t="shared" si="19"/>
        <v>0.27512121212121204</v>
      </c>
    </row>
    <row r="1033" spans="34:37" x14ac:dyDescent="0.25">
      <c r="AH1033">
        <v>2.1247699999999998</v>
      </c>
      <c r="AI1033">
        <v>5983.2</v>
      </c>
      <c r="AJ1033" t="s">
        <v>461</v>
      </c>
      <c r="AK1033">
        <f t="shared" si="19"/>
        <v>0.31832121212121217</v>
      </c>
    </row>
    <row r="1034" spans="34:37" x14ac:dyDescent="0.25">
      <c r="AH1034">
        <v>2.2077900000000001</v>
      </c>
      <c r="AI1034">
        <v>5986.9</v>
      </c>
      <c r="AJ1034" t="s">
        <v>461</v>
      </c>
      <c r="AK1034">
        <f t="shared" si="19"/>
        <v>0.26800606060606047</v>
      </c>
    </row>
    <row r="1035" spans="34:37" x14ac:dyDescent="0.25">
      <c r="AH1035">
        <v>2.1679599999999999</v>
      </c>
      <c r="AI1035">
        <v>5986.9</v>
      </c>
      <c r="AJ1035" t="s">
        <v>461</v>
      </c>
      <c r="AK1035">
        <f t="shared" si="19"/>
        <v>0.2921454545454546</v>
      </c>
    </row>
    <row r="1036" spans="34:37" x14ac:dyDescent="0.25">
      <c r="AH1036">
        <v>2.3121900000000002</v>
      </c>
      <c r="AI1036">
        <v>5994.3</v>
      </c>
      <c r="AJ1036" t="s">
        <v>461</v>
      </c>
      <c r="AK1036">
        <f t="shared" si="19"/>
        <v>0.20473333333333318</v>
      </c>
    </row>
    <row r="1037" spans="34:37" x14ac:dyDescent="0.25">
      <c r="AH1037">
        <v>2.2484600000000001</v>
      </c>
      <c r="AI1037">
        <v>5994.4</v>
      </c>
      <c r="AJ1037" t="s">
        <v>461</v>
      </c>
      <c r="AK1037">
        <f t="shared" si="19"/>
        <v>0.24335757575757563</v>
      </c>
    </row>
    <row r="1038" spans="34:37" x14ac:dyDescent="0.25">
      <c r="AH1038">
        <v>2.28159</v>
      </c>
      <c r="AI1038">
        <v>5998.1</v>
      </c>
      <c r="AJ1038" t="s">
        <v>461</v>
      </c>
      <c r="AK1038">
        <f t="shared" si="19"/>
        <v>0.22327878787878783</v>
      </c>
    </row>
    <row r="1039" spans="34:37" x14ac:dyDescent="0.25">
      <c r="AH1039">
        <v>2.2958400000000001</v>
      </c>
      <c r="AI1039">
        <v>5998.1</v>
      </c>
      <c r="AJ1039" t="s">
        <v>461</v>
      </c>
      <c r="AK1039">
        <f t="shared" si="19"/>
        <v>0.21464242424242413</v>
      </c>
    </row>
    <row r="1040" spans="34:37" x14ac:dyDescent="0.25">
      <c r="AH1040">
        <v>2.2275</v>
      </c>
      <c r="AI1040">
        <v>5998.2</v>
      </c>
      <c r="AJ1040" t="s">
        <v>461</v>
      </c>
      <c r="AK1040">
        <f t="shared" si="19"/>
        <v>0.25606060606060599</v>
      </c>
    </row>
    <row r="1041" spans="34:37" x14ac:dyDescent="0.25">
      <c r="AH1041">
        <v>2.3281299999999998</v>
      </c>
      <c r="AI1041">
        <v>6062.6</v>
      </c>
      <c r="AJ1041" t="s">
        <v>461</v>
      </c>
      <c r="AK1041">
        <f t="shared" si="19"/>
        <v>0.19507272727272734</v>
      </c>
    </row>
    <row r="1042" spans="34:37" x14ac:dyDescent="0.25">
      <c r="AH1042">
        <v>2.2631299999999999</v>
      </c>
      <c r="AI1042">
        <v>6089.4</v>
      </c>
      <c r="AJ1042" t="s">
        <v>461</v>
      </c>
      <c r="AK1042">
        <f t="shared" si="19"/>
        <v>0.23446666666666671</v>
      </c>
    </row>
    <row r="1043" spans="34:37" x14ac:dyDescent="0.25">
      <c r="AH1043">
        <v>2.28661</v>
      </c>
      <c r="AI1043">
        <v>6104.5</v>
      </c>
      <c r="AJ1043" t="s">
        <v>461</v>
      </c>
      <c r="AK1043">
        <f t="shared" si="19"/>
        <v>0.22023636363636356</v>
      </c>
    </row>
    <row r="1044" spans="34:37" x14ac:dyDescent="0.25">
      <c r="AH1044">
        <v>2.3050600000000001</v>
      </c>
      <c r="AI1044">
        <v>6112.1</v>
      </c>
      <c r="AJ1044" t="s">
        <v>461</v>
      </c>
      <c r="AK1044">
        <f t="shared" si="19"/>
        <v>0.20905454545454535</v>
      </c>
    </row>
    <row r="1045" spans="34:37" x14ac:dyDescent="0.25">
      <c r="AH1045">
        <v>2.2509700000000001</v>
      </c>
      <c r="AI1045">
        <v>6119.8</v>
      </c>
      <c r="AJ1045" t="s">
        <v>461</v>
      </c>
      <c r="AK1045">
        <f t="shared" si="19"/>
        <v>0.24183636363636352</v>
      </c>
    </row>
    <row r="1046" spans="34:37" x14ac:dyDescent="0.25">
      <c r="AH1046">
        <v>2.2732000000000001</v>
      </c>
      <c r="AI1046">
        <v>6123.5</v>
      </c>
      <c r="AJ1046" t="s">
        <v>461</v>
      </c>
      <c r="AK1046">
        <f t="shared" si="19"/>
        <v>0.22836363636363627</v>
      </c>
    </row>
    <row r="1047" spans="34:37" x14ac:dyDescent="0.25">
      <c r="AH1047">
        <v>2.32267</v>
      </c>
      <c r="AI1047">
        <v>6134.8</v>
      </c>
      <c r="AJ1047" t="s">
        <v>461</v>
      </c>
      <c r="AK1047">
        <f t="shared" si="19"/>
        <v>0.19838181818181813</v>
      </c>
    </row>
    <row r="1048" spans="34:37" x14ac:dyDescent="0.25">
      <c r="AH1048">
        <v>2.3407</v>
      </c>
      <c r="AI1048">
        <v>6153.8</v>
      </c>
      <c r="AJ1048" t="s">
        <v>461</v>
      </c>
      <c r="AK1048">
        <f t="shared" si="19"/>
        <v>0.1874545454545454</v>
      </c>
    </row>
    <row r="1049" spans="34:37" x14ac:dyDescent="0.25">
      <c r="AH1049">
        <v>2.3386</v>
      </c>
      <c r="AI1049">
        <v>6165.2</v>
      </c>
      <c r="AJ1049" t="s">
        <v>461</v>
      </c>
      <c r="AK1049">
        <f t="shared" si="19"/>
        <v>0.18872727272727269</v>
      </c>
    </row>
    <row r="1050" spans="34:37" x14ac:dyDescent="0.25">
      <c r="AH1050">
        <v>2.22749</v>
      </c>
      <c r="AI1050">
        <v>6188.2</v>
      </c>
      <c r="AJ1050" t="s">
        <v>461</v>
      </c>
      <c r="AK1050">
        <f t="shared" si="19"/>
        <v>0.25606666666666666</v>
      </c>
    </row>
    <row r="1051" spans="34:37" x14ac:dyDescent="0.25">
      <c r="AH1051">
        <v>2.2778100000000001</v>
      </c>
      <c r="AI1051">
        <v>6191.9</v>
      </c>
      <c r="AJ1051" t="s">
        <v>461</v>
      </c>
      <c r="AK1051">
        <f t="shared" si="19"/>
        <v>0.22556969696969686</v>
      </c>
    </row>
    <row r="1052" spans="34:37" x14ac:dyDescent="0.25">
      <c r="AH1052">
        <v>2.3121900000000002</v>
      </c>
      <c r="AI1052">
        <v>6191.9</v>
      </c>
      <c r="AJ1052" t="s">
        <v>461</v>
      </c>
      <c r="AK1052">
        <f t="shared" si="19"/>
        <v>0.20473333333333318</v>
      </c>
    </row>
    <row r="1053" spans="34:37" x14ac:dyDescent="0.25">
      <c r="AH1053">
        <v>2.2585199999999999</v>
      </c>
      <c r="AI1053">
        <v>6195.8</v>
      </c>
      <c r="AJ1053" t="s">
        <v>461</v>
      </c>
      <c r="AK1053">
        <f t="shared" si="19"/>
        <v>0.23726060606060612</v>
      </c>
    </row>
    <row r="1054" spans="34:37" x14ac:dyDescent="0.25">
      <c r="AH1054">
        <v>2.2937400000000001</v>
      </c>
      <c r="AI1054">
        <v>6199.5</v>
      </c>
      <c r="AJ1054" t="s">
        <v>461</v>
      </c>
      <c r="AK1054">
        <f t="shared" si="19"/>
        <v>0.21591515151515139</v>
      </c>
    </row>
    <row r="1055" spans="34:37" x14ac:dyDescent="0.25">
      <c r="AH1055">
        <v>2.2425899999999999</v>
      </c>
      <c r="AI1055">
        <v>6203.4</v>
      </c>
      <c r="AJ1055" t="s">
        <v>461</v>
      </c>
      <c r="AK1055">
        <f t="shared" si="19"/>
        <v>0.24691515151515156</v>
      </c>
    </row>
    <row r="1056" spans="34:37" x14ac:dyDescent="0.25">
      <c r="AH1056">
        <v>2.2186900000000001</v>
      </c>
      <c r="AI1056">
        <v>6203.4</v>
      </c>
      <c r="AJ1056" t="s">
        <v>461</v>
      </c>
      <c r="AK1056">
        <f t="shared" si="19"/>
        <v>0.26139999999999991</v>
      </c>
    </row>
    <row r="1057" spans="34:37" x14ac:dyDescent="0.25">
      <c r="AH1057">
        <v>2.2035900000000002</v>
      </c>
      <c r="AI1057">
        <v>6218.7</v>
      </c>
      <c r="AJ1057" t="s">
        <v>461</v>
      </c>
      <c r="AK1057">
        <f t="shared" si="19"/>
        <v>0.27055151515151504</v>
      </c>
    </row>
    <row r="1058" spans="34:37" x14ac:dyDescent="0.25">
      <c r="AH1058">
        <v>2.3277000000000001</v>
      </c>
      <c r="AI1058">
        <v>6226</v>
      </c>
      <c r="AJ1058" t="s">
        <v>461</v>
      </c>
      <c r="AK1058">
        <f t="shared" si="19"/>
        <v>0.19533333333333322</v>
      </c>
    </row>
    <row r="1059" spans="34:37" x14ac:dyDescent="0.25">
      <c r="AH1059">
        <v>2.34741</v>
      </c>
      <c r="AI1059">
        <v>6229.8</v>
      </c>
      <c r="AJ1059" t="s">
        <v>461</v>
      </c>
      <c r="AK1059">
        <f t="shared" si="19"/>
        <v>0.18338787878787874</v>
      </c>
    </row>
    <row r="1060" spans="34:37" x14ac:dyDescent="0.25">
      <c r="AH1060">
        <v>2.18892</v>
      </c>
      <c r="AI1060">
        <v>6233.9</v>
      </c>
      <c r="AJ1060" t="s">
        <v>461</v>
      </c>
      <c r="AK1060">
        <f t="shared" si="19"/>
        <v>0.27944242424242421</v>
      </c>
    </row>
    <row r="1061" spans="34:37" x14ac:dyDescent="0.25">
      <c r="AH1061">
        <v>2.1285400000000001</v>
      </c>
      <c r="AI1061">
        <v>6234</v>
      </c>
      <c r="AJ1061" t="s">
        <v>461</v>
      </c>
      <c r="AK1061">
        <f t="shared" si="19"/>
        <v>0.31603636363636356</v>
      </c>
    </row>
    <row r="1062" spans="34:37" x14ac:dyDescent="0.25">
      <c r="AH1062">
        <v>2.1184799999999999</v>
      </c>
      <c r="AI1062">
        <v>6234</v>
      </c>
      <c r="AJ1062" t="s">
        <v>461</v>
      </c>
      <c r="AK1062">
        <f t="shared" si="19"/>
        <v>0.32213333333333333</v>
      </c>
    </row>
    <row r="1063" spans="34:37" x14ac:dyDescent="0.25">
      <c r="AH1063">
        <v>2.1679499999999998</v>
      </c>
      <c r="AI1063">
        <v>6237.7</v>
      </c>
      <c r="AJ1063" t="s">
        <v>461</v>
      </c>
      <c r="AK1063">
        <f t="shared" si="19"/>
        <v>0.29215151515151522</v>
      </c>
    </row>
    <row r="1064" spans="34:37" x14ac:dyDescent="0.25">
      <c r="AH1064">
        <v>2.1495000000000002</v>
      </c>
      <c r="AI1064">
        <v>6241.6</v>
      </c>
      <c r="AJ1064" t="s">
        <v>461</v>
      </c>
      <c r="AK1064">
        <f t="shared" si="19"/>
        <v>0.30333333333333318</v>
      </c>
    </row>
    <row r="1065" spans="34:37" x14ac:dyDescent="0.25">
      <c r="AH1065">
        <v>2.1406999999999998</v>
      </c>
      <c r="AI1065">
        <v>6241.6</v>
      </c>
      <c r="AJ1065" t="s">
        <v>461</v>
      </c>
      <c r="AK1065">
        <f t="shared" si="19"/>
        <v>0.30866666666666676</v>
      </c>
    </row>
    <row r="1066" spans="34:37" x14ac:dyDescent="0.25">
      <c r="AH1066">
        <v>2.3595700000000002</v>
      </c>
      <c r="AI1066">
        <v>6279.2</v>
      </c>
      <c r="AJ1066" t="s">
        <v>461</v>
      </c>
      <c r="AK1066">
        <f t="shared" si="19"/>
        <v>0.17601818181818168</v>
      </c>
    </row>
    <row r="1067" spans="34:37" x14ac:dyDescent="0.25">
      <c r="AH1067">
        <v>2.2354599999999998</v>
      </c>
      <c r="AI1067">
        <v>6283.2</v>
      </c>
      <c r="AJ1067" t="s">
        <v>461</v>
      </c>
      <c r="AK1067">
        <f t="shared" si="19"/>
        <v>0.2512363636363637</v>
      </c>
    </row>
    <row r="1068" spans="34:37" x14ac:dyDescent="0.25">
      <c r="AH1068">
        <v>2.2119800000000001</v>
      </c>
      <c r="AI1068">
        <v>6302.3</v>
      </c>
      <c r="AJ1068" t="s">
        <v>461</v>
      </c>
      <c r="AK1068">
        <f t="shared" si="19"/>
        <v>0.26546666666666657</v>
      </c>
    </row>
    <row r="1069" spans="34:37" x14ac:dyDescent="0.25">
      <c r="AH1069">
        <v>2.2690000000000001</v>
      </c>
      <c r="AI1069">
        <v>6309.8</v>
      </c>
      <c r="AJ1069" t="s">
        <v>461</v>
      </c>
      <c r="AK1069">
        <f t="shared" si="19"/>
        <v>0.23090909090909079</v>
      </c>
    </row>
    <row r="1070" spans="34:37" x14ac:dyDescent="0.25">
      <c r="AH1070">
        <v>2.35202</v>
      </c>
      <c r="AI1070">
        <v>6313.4</v>
      </c>
      <c r="AJ1070" t="s">
        <v>461</v>
      </c>
      <c r="AK1070">
        <f t="shared" si="19"/>
        <v>0.18059393939393936</v>
      </c>
    </row>
    <row r="1071" spans="34:37" x14ac:dyDescent="0.25">
      <c r="AH1071">
        <v>2.2543199999999999</v>
      </c>
      <c r="AI1071">
        <v>6317.4</v>
      </c>
      <c r="AJ1071" t="s">
        <v>461</v>
      </c>
      <c r="AK1071">
        <f t="shared" si="19"/>
        <v>0.23980606060606063</v>
      </c>
    </row>
    <row r="1072" spans="34:37" x14ac:dyDescent="0.25">
      <c r="AH1072">
        <v>2.2878699999999998</v>
      </c>
      <c r="AI1072">
        <v>6321.1</v>
      </c>
      <c r="AJ1072" t="s">
        <v>461</v>
      </c>
      <c r="AK1072">
        <f t="shared" si="19"/>
        <v>0.21947272727272732</v>
      </c>
    </row>
    <row r="1073" spans="34:37" x14ac:dyDescent="0.25">
      <c r="AH1073">
        <v>2.3029600000000001</v>
      </c>
      <c r="AI1073">
        <v>6324.9</v>
      </c>
      <c r="AJ1073" t="s">
        <v>461</v>
      </c>
      <c r="AK1073">
        <f t="shared" si="19"/>
        <v>0.21032727272727261</v>
      </c>
    </row>
    <row r="1074" spans="34:37" x14ac:dyDescent="0.25">
      <c r="AH1074">
        <v>2.3218299999999998</v>
      </c>
      <c r="AI1074">
        <v>6328.7</v>
      </c>
      <c r="AJ1074" t="s">
        <v>461</v>
      </c>
      <c r="AK1074">
        <f t="shared" si="19"/>
        <v>0.19889090909090915</v>
      </c>
    </row>
    <row r="1075" spans="34:37" x14ac:dyDescent="0.25">
      <c r="AH1075">
        <v>2.3755000000000002</v>
      </c>
      <c r="AI1075">
        <v>6332.4</v>
      </c>
      <c r="AJ1075" t="s">
        <v>461</v>
      </c>
      <c r="AK1075">
        <f t="shared" si="19"/>
        <v>0.16636363636363621</v>
      </c>
    </row>
    <row r="1076" spans="34:37" x14ac:dyDescent="0.25">
      <c r="AH1076">
        <v>2.2241300000000002</v>
      </c>
      <c r="AI1076">
        <v>6332.6</v>
      </c>
      <c r="AJ1076" t="s">
        <v>461</v>
      </c>
      <c r="AK1076">
        <f t="shared" si="19"/>
        <v>0.25810303030303017</v>
      </c>
    </row>
    <row r="1077" spans="34:37" x14ac:dyDescent="0.25">
      <c r="AH1077">
        <v>2.32938</v>
      </c>
      <c r="AI1077">
        <v>6336.2</v>
      </c>
      <c r="AJ1077" t="s">
        <v>461</v>
      </c>
      <c r="AK1077">
        <f t="shared" si="19"/>
        <v>0.19431515151515147</v>
      </c>
    </row>
    <row r="1078" spans="34:37" x14ac:dyDescent="0.25">
      <c r="AH1078">
        <v>2.3696299999999999</v>
      </c>
      <c r="AI1078">
        <v>6355.2</v>
      </c>
      <c r="AJ1078" t="s">
        <v>461</v>
      </c>
      <c r="AK1078">
        <f t="shared" si="19"/>
        <v>0.16992121212121214</v>
      </c>
    </row>
    <row r="1079" spans="34:37" x14ac:dyDescent="0.25">
      <c r="AH1079">
        <v>2.2446799999999998</v>
      </c>
      <c r="AI1079">
        <v>6355.4</v>
      </c>
      <c r="AJ1079" t="s">
        <v>461</v>
      </c>
      <c r="AK1079">
        <f t="shared" si="19"/>
        <v>0.24564848484848495</v>
      </c>
    </row>
    <row r="1080" spans="34:37" x14ac:dyDescent="0.25">
      <c r="AH1080">
        <v>2.2107199999999998</v>
      </c>
      <c r="AI1080">
        <v>6363.1</v>
      </c>
      <c r="AJ1080" t="s">
        <v>461</v>
      </c>
      <c r="AK1080">
        <f t="shared" si="19"/>
        <v>0.26623030303030309</v>
      </c>
    </row>
    <row r="1081" spans="34:37" x14ac:dyDescent="0.25">
      <c r="AH1081">
        <v>2.3868200000000002</v>
      </c>
      <c r="AI1081">
        <v>6366.5</v>
      </c>
      <c r="AJ1081" t="s">
        <v>461</v>
      </c>
      <c r="AK1081">
        <f t="shared" si="19"/>
        <v>0.15950303030303015</v>
      </c>
    </row>
    <row r="1082" spans="34:37" x14ac:dyDescent="0.25">
      <c r="AH1082">
        <v>2.19814</v>
      </c>
      <c r="AI1082">
        <v>6378.3</v>
      </c>
      <c r="AJ1082" t="s">
        <v>461</v>
      </c>
      <c r="AK1082">
        <f t="shared" si="19"/>
        <v>0.27385454545454541</v>
      </c>
    </row>
    <row r="1083" spans="34:37" x14ac:dyDescent="0.25">
      <c r="AH1083">
        <v>2.3973</v>
      </c>
      <c r="AI1083">
        <v>6381.7</v>
      </c>
      <c r="AJ1083" t="s">
        <v>461</v>
      </c>
      <c r="AK1083">
        <f t="shared" si="19"/>
        <v>0.15315151515151512</v>
      </c>
    </row>
    <row r="1084" spans="34:37" x14ac:dyDescent="0.25">
      <c r="AH1084">
        <v>2.2748699999999999</v>
      </c>
      <c r="AI1084">
        <v>6381.9</v>
      </c>
      <c r="AJ1084" t="s">
        <v>461</v>
      </c>
      <c r="AK1084">
        <f t="shared" si="19"/>
        <v>0.22735151515151514</v>
      </c>
    </row>
    <row r="1085" spans="34:37" x14ac:dyDescent="0.25">
      <c r="AH1085">
        <v>2.2887</v>
      </c>
      <c r="AI1085">
        <v>6404.7</v>
      </c>
      <c r="AJ1085" t="s">
        <v>461</v>
      </c>
      <c r="AK1085">
        <f t="shared" si="19"/>
        <v>0.21896969696969695</v>
      </c>
    </row>
    <row r="1086" spans="34:37" x14ac:dyDescent="0.25">
      <c r="AH1086">
        <v>2.3063099999999999</v>
      </c>
      <c r="AI1086">
        <v>6419.9</v>
      </c>
      <c r="AJ1086" t="s">
        <v>461</v>
      </c>
      <c r="AK1086">
        <f t="shared" si="19"/>
        <v>0.20829696969696973</v>
      </c>
    </row>
    <row r="1087" spans="34:37" x14ac:dyDescent="0.25">
      <c r="AH1087">
        <v>2.2551600000000001</v>
      </c>
      <c r="AI1087">
        <v>6420</v>
      </c>
      <c r="AJ1087" t="s">
        <v>461</v>
      </c>
      <c r="AK1087">
        <f t="shared" si="19"/>
        <v>0.23929696969696962</v>
      </c>
    </row>
    <row r="1088" spans="34:37" x14ac:dyDescent="0.25">
      <c r="AH1088">
        <v>2.3822000000000001</v>
      </c>
      <c r="AI1088">
        <v>6423.5</v>
      </c>
      <c r="AJ1088" t="s">
        <v>461</v>
      </c>
      <c r="AK1088">
        <f t="shared" si="19"/>
        <v>0.1623030303030302</v>
      </c>
    </row>
    <row r="1089" spans="34:37" x14ac:dyDescent="0.25">
      <c r="AH1089">
        <v>2.3314699999999999</v>
      </c>
      <c r="AI1089">
        <v>6427.4</v>
      </c>
      <c r="AJ1089" t="s">
        <v>461</v>
      </c>
      <c r="AK1089">
        <f t="shared" si="19"/>
        <v>0.19304848484848486</v>
      </c>
    </row>
    <row r="1090" spans="34:37" x14ac:dyDescent="0.25">
      <c r="AH1090">
        <v>2.2341899999999999</v>
      </c>
      <c r="AI1090">
        <v>6431.4</v>
      </c>
      <c r="AJ1090" t="s">
        <v>461</v>
      </c>
      <c r="AK1090">
        <f t="shared" si="19"/>
        <v>0.25200606060606062</v>
      </c>
    </row>
    <row r="1091" spans="34:37" x14ac:dyDescent="0.25">
      <c r="AH1091">
        <v>2.3448899999999999</v>
      </c>
      <c r="AI1091">
        <v>6435</v>
      </c>
      <c r="AJ1091" t="s">
        <v>461</v>
      </c>
      <c r="AK1091">
        <f t="shared" si="19"/>
        <v>0.18491515151515153</v>
      </c>
    </row>
    <row r="1092" spans="34:37" x14ac:dyDescent="0.25">
      <c r="AH1092">
        <v>2.4098799999999998</v>
      </c>
      <c r="AI1092">
        <v>6450.1</v>
      </c>
      <c r="AJ1092" t="s">
        <v>461</v>
      </c>
      <c r="AK1092">
        <f t="shared" si="19"/>
        <v>0.14552727272727281</v>
      </c>
    </row>
    <row r="1093" spans="34:37" x14ac:dyDescent="0.25">
      <c r="AH1093">
        <v>2.25725</v>
      </c>
      <c r="AI1093">
        <v>6458</v>
      </c>
      <c r="AJ1093" t="s">
        <v>461</v>
      </c>
      <c r="AK1093">
        <f t="shared" si="19"/>
        <v>0.23803030303030301</v>
      </c>
    </row>
    <row r="1094" spans="34:37" x14ac:dyDescent="0.25">
      <c r="AH1094">
        <v>2.36375</v>
      </c>
      <c r="AI1094">
        <v>6469.2</v>
      </c>
      <c r="AJ1094" t="s">
        <v>461</v>
      </c>
      <c r="AK1094">
        <f t="shared" ref="AK1094:AK1157" si="20">(2.65-AH1094)/1.65</f>
        <v>0.17348484848484844</v>
      </c>
    </row>
    <row r="1095" spans="34:37" x14ac:dyDescent="0.25">
      <c r="AH1095">
        <v>2.2350300000000001</v>
      </c>
      <c r="AI1095">
        <v>6473.2</v>
      </c>
      <c r="AJ1095" t="s">
        <v>461</v>
      </c>
      <c r="AK1095">
        <f t="shared" si="20"/>
        <v>0.25149696969696961</v>
      </c>
    </row>
    <row r="1096" spans="34:37" x14ac:dyDescent="0.25">
      <c r="AH1096">
        <v>2.28409</v>
      </c>
      <c r="AI1096">
        <v>6476.9</v>
      </c>
      <c r="AJ1096" t="s">
        <v>461</v>
      </c>
      <c r="AK1096">
        <f t="shared" si="20"/>
        <v>0.22176363636363636</v>
      </c>
    </row>
    <row r="1097" spans="34:37" x14ac:dyDescent="0.25">
      <c r="AH1097">
        <v>2.2920500000000001</v>
      </c>
      <c r="AI1097">
        <v>6495.9</v>
      </c>
      <c r="AJ1097" t="s">
        <v>461</v>
      </c>
      <c r="AK1097">
        <f t="shared" si="20"/>
        <v>0.21693939393939382</v>
      </c>
    </row>
    <row r="1098" spans="34:37" x14ac:dyDescent="0.25">
      <c r="AH1098">
        <v>2.3985500000000002</v>
      </c>
      <c r="AI1098">
        <v>6499.5</v>
      </c>
      <c r="AJ1098" t="s">
        <v>461</v>
      </c>
      <c r="AK1098">
        <f t="shared" si="20"/>
        <v>0.15239393939393925</v>
      </c>
    </row>
    <row r="1099" spans="34:37" x14ac:dyDescent="0.25">
      <c r="AH1099">
        <v>2.3176299999999999</v>
      </c>
      <c r="AI1099">
        <v>6507.3</v>
      </c>
      <c r="AJ1099" t="s">
        <v>461</v>
      </c>
      <c r="AK1099">
        <f t="shared" si="20"/>
        <v>0.20143636363636369</v>
      </c>
    </row>
    <row r="1100" spans="34:37" x14ac:dyDescent="0.25">
      <c r="AH1100">
        <v>2.3708800000000001</v>
      </c>
      <c r="AI1100">
        <v>6518.6</v>
      </c>
      <c r="AJ1100" t="s">
        <v>461</v>
      </c>
      <c r="AK1100">
        <f t="shared" si="20"/>
        <v>0.16916363636363627</v>
      </c>
    </row>
    <row r="1101" spans="34:37" x14ac:dyDescent="0.25">
      <c r="AH1101">
        <v>2.4610300000000001</v>
      </c>
      <c r="AI1101">
        <v>6533.6</v>
      </c>
      <c r="AJ1101" t="s">
        <v>461</v>
      </c>
      <c r="AK1101">
        <f t="shared" si="20"/>
        <v>0.11452727272727264</v>
      </c>
    </row>
    <row r="1102" spans="34:37" x14ac:dyDescent="0.25">
      <c r="AH1102">
        <v>2.44929</v>
      </c>
      <c r="AI1102">
        <v>6537.4</v>
      </c>
      <c r="AJ1102" t="s">
        <v>461</v>
      </c>
      <c r="AK1102">
        <f t="shared" si="20"/>
        <v>0.12164242424242422</v>
      </c>
    </row>
    <row r="1103" spans="34:37" x14ac:dyDescent="0.25">
      <c r="AH1103">
        <v>2.4430000000000001</v>
      </c>
      <c r="AI1103">
        <v>6537.4</v>
      </c>
      <c r="AJ1103" t="s">
        <v>461</v>
      </c>
      <c r="AK1103">
        <f t="shared" si="20"/>
        <v>0.12545454545454537</v>
      </c>
    </row>
    <row r="1104" spans="34:37" x14ac:dyDescent="0.25">
      <c r="AH1104">
        <v>2.4190999999999998</v>
      </c>
      <c r="AI1104">
        <v>6537.5</v>
      </c>
      <c r="AJ1104" t="s">
        <v>461</v>
      </c>
      <c r="AK1104">
        <f t="shared" si="20"/>
        <v>0.139939393939394</v>
      </c>
    </row>
    <row r="1105" spans="34:37" x14ac:dyDescent="0.25">
      <c r="AH1105">
        <v>2.4258099999999998</v>
      </c>
      <c r="AI1105">
        <v>6548.9</v>
      </c>
      <c r="AJ1105" t="s">
        <v>461</v>
      </c>
      <c r="AK1105">
        <f t="shared" si="20"/>
        <v>0.13587272727272734</v>
      </c>
    </row>
    <row r="1106" spans="34:37" x14ac:dyDescent="0.25">
      <c r="AH1106">
        <v>2.3507500000000001</v>
      </c>
      <c r="AI1106">
        <v>6552.8</v>
      </c>
      <c r="AJ1106" t="s">
        <v>461</v>
      </c>
      <c r="AK1106">
        <f t="shared" si="20"/>
        <v>0.18136363636363625</v>
      </c>
    </row>
    <row r="1107" spans="34:37" x14ac:dyDescent="0.25">
      <c r="AH1107">
        <v>2.3356599999999998</v>
      </c>
      <c r="AI1107">
        <v>6552.8</v>
      </c>
      <c r="AJ1107" t="s">
        <v>461</v>
      </c>
      <c r="AK1107">
        <f t="shared" si="20"/>
        <v>0.19050909090909096</v>
      </c>
    </row>
    <row r="1108" spans="34:37" x14ac:dyDescent="0.25">
      <c r="AH1108">
        <v>2.2316699999999998</v>
      </c>
      <c r="AI1108">
        <v>6560.6</v>
      </c>
      <c r="AJ1108" t="s">
        <v>461</v>
      </c>
      <c r="AK1108">
        <f t="shared" si="20"/>
        <v>0.25353333333333339</v>
      </c>
    </row>
    <row r="1109" spans="34:37" x14ac:dyDescent="0.25">
      <c r="AH1109">
        <v>2.2040000000000002</v>
      </c>
      <c r="AI1109">
        <v>6572.1</v>
      </c>
      <c r="AJ1109" t="s">
        <v>461</v>
      </c>
      <c r="AK1109">
        <f t="shared" si="20"/>
        <v>0.27030303030303016</v>
      </c>
    </row>
    <row r="1110" spans="34:37" x14ac:dyDescent="0.25">
      <c r="AH1110">
        <v>2.38429</v>
      </c>
      <c r="AI1110">
        <v>6579.4</v>
      </c>
      <c r="AJ1110" t="s">
        <v>461</v>
      </c>
      <c r="AK1110">
        <f t="shared" si="20"/>
        <v>0.16103636363636359</v>
      </c>
    </row>
    <row r="1111" spans="34:37" x14ac:dyDescent="0.25">
      <c r="AH1111">
        <v>2.3075600000000001</v>
      </c>
      <c r="AI1111">
        <v>6594.7</v>
      </c>
      <c r="AJ1111" t="s">
        <v>461</v>
      </c>
      <c r="AK1111">
        <f t="shared" si="20"/>
        <v>0.20753939393939386</v>
      </c>
    </row>
    <row r="1112" spans="34:37" x14ac:dyDescent="0.25">
      <c r="AH1112">
        <v>2.3742299999999998</v>
      </c>
      <c r="AI1112">
        <v>6598.4</v>
      </c>
      <c r="AJ1112" t="s">
        <v>461</v>
      </c>
      <c r="AK1112">
        <f t="shared" si="20"/>
        <v>0.16713333333333338</v>
      </c>
    </row>
    <row r="1113" spans="34:37" x14ac:dyDescent="0.25">
      <c r="AH1113">
        <v>2.18723</v>
      </c>
      <c r="AI1113">
        <v>6598.7</v>
      </c>
      <c r="AJ1113" t="s">
        <v>461</v>
      </c>
      <c r="AK1113">
        <f t="shared" si="20"/>
        <v>0.28046666666666664</v>
      </c>
    </row>
    <row r="1114" spans="34:37" x14ac:dyDescent="0.25">
      <c r="AH1114">
        <v>2.2974999999999999</v>
      </c>
      <c r="AI1114">
        <v>6602.3</v>
      </c>
      <c r="AJ1114" t="s">
        <v>461</v>
      </c>
      <c r="AK1114">
        <f t="shared" si="20"/>
        <v>0.21363636363636368</v>
      </c>
    </row>
    <row r="1115" spans="34:37" x14ac:dyDescent="0.25">
      <c r="AH1115">
        <v>2.2153200000000002</v>
      </c>
      <c r="AI1115">
        <v>6606.3</v>
      </c>
      <c r="AJ1115" t="s">
        <v>461</v>
      </c>
      <c r="AK1115">
        <f t="shared" si="20"/>
        <v>0.26344242424242409</v>
      </c>
    </row>
    <row r="1116" spans="34:37" x14ac:dyDescent="0.25">
      <c r="AH1116">
        <v>2.2702499999999999</v>
      </c>
      <c r="AI1116">
        <v>6617.6</v>
      </c>
      <c r="AJ1116" t="s">
        <v>461</v>
      </c>
      <c r="AK1116">
        <f t="shared" si="20"/>
        <v>0.23015151515151519</v>
      </c>
    </row>
    <row r="1117" spans="34:37" x14ac:dyDescent="0.25">
      <c r="AH1117">
        <v>2.1750699999999998</v>
      </c>
      <c r="AI1117">
        <v>6617.8</v>
      </c>
      <c r="AJ1117" t="s">
        <v>461</v>
      </c>
      <c r="AK1117">
        <f t="shared" si="20"/>
        <v>0.28783636363636372</v>
      </c>
    </row>
    <row r="1118" spans="34:37" x14ac:dyDescent="0.25">
      <c r="AH1118">
        <v>2.4014799999999998</v>
      </c>
      <c r="AI1118">
        <v>6621.1</v>
      </c>
      <c r="AJ1118" t="s">
        <v>461</v>
      </c>
      <c r="AK1118">
        <f t="shared" si="20"/>
        <v>0.15061818181818187</v>
      </c>
    </row>
    <row r="1119" spans="34:37" x14ac:dyDescent="0.25">
      <c r="AH1119">
        <v>2.3461400000000001</v>
      </c>
      <c r="AI1119">
        <v>6621.2</v>
      </c>
      <c r="AJ1119" t="s">
        <v>461</v>
      </c>
      <c r="AK1119">
        <f t="shared" si="20"/>
        <v>0.18415757575757563</v>
      </c>
    </row>
    <row r="1120" spans="34:37" x14ac:dyDescent="0.25">
      <c r="AH1120">
        <v>2.1549399999999999</v>
      </c>
      <c r="AI1120">
        <v>6625.4</v>
      </c>
      <c r="AJ1120" t="s">
        <v>461</v>
      </c>
      <c r="AK1120">
        <f t="shared" si="20"/>
        <v>0.30003636363636371</v>
      </c>
    </row>
    <row r="1121" spans="34:37" x14ac:dyDescent="0.25">
      <c r="AH1121">
        <v>2.1658400000000002</v>
      </c>
      <c r="AI1121">
        <v>6625.4</v>
      </c>
      <c r="AJ1121" t="s">
        <v>461</v>
      </c>
      <c r="AK1121">
        <f t="shared" si="20"/>
        <v>0.29343030303030287</v>
      </c>
    </row>
    <row r="1122" spans="34:37" x14ac:dyDescent="0.25">
      <c r="AH1122">
        <v>2.13985</v>
      </c>
      <c r="AI1122">
        <v>6636.8</v>
      </c>
      <c r="AJ1122" t="s">
        <v>461</v>
      </c>
      <c r="AK1122">
        <f t="shared" si="20"/>
        <v>0.30918181818181811</v>
      </c>
    </row>
    <row r="1123" spans="34:37" x14ac:dyDescent="0.25">
      <c r="AH1123">
        <v>2.2580900000000002</v>
      </c>
      <c r="AI1123">
        <v>6640.4</v>
      </c>
      <c r="AJ1123" t="s">
        <v>461</v>
      </c>
      <c r="AK1123">
        <f t="shared" si="20"/>
        <v>0.23752121212121199</v>
      </c>
    </row>
    <row r="1124" spans="34:37" x14ac:dyDescent="0.25">
      <c r="AH1124">
        <v>2.1276899999999999</v>
      </c>
      <c r="AI1124">
        <v>6644.4</v>
      </c>
      <c r="AJ1124" t="s">
        <v>461</v>
      </c>
      <c r="AK1124">
        <f t="shared" si="20"/>
        <v>0.31655151515151519</v>
      </c>
    </row>
    <row r="1125" spans="34:37" x14ac:dyDescent="0.25">
      <c r="AH1125">
        <v>2.23712</v>
      </c>
      <c r="AI1125">
        <v>6648</v>
      </c>
      <c r="AJ1125" t="s">
        <v>461</v>
      </c>
      <c r="AK1125">
        <f t="shared" si="20"/>
        <v>0.25023030303030297</v>
      </c>
    </row>
    <row r="1126" spans="34:37" x14ac:dyDescent="0.25">
      <c r="AH1126">
        <v>2.0731799999999998</v>
      </c>
      <c r="AI1126">
        <v>6652.1</v>
      </c>
      <c r="AJ1126" t="s">
        <v>461</v>
      </c>
      <c r="AK1126">
        <f t="shared" si="20"/>
        <v>0.34958787878787889</v>
      </c>
    </row>
    <row r="1127" spans="34:37" x14ac:dyDescent="0.25">
      <c r="AH1127">
        <v>2.0610200000000001</v>
      </c>
      <c r="AI1127">
        <v>6652.2</v>
      </c>
      <c r="AJ1127" t="s">
        <v>461</v>
      </c>
      <c r="AK1127">
        <f t="shared" si="20"/>
        <v>0.3569575757575757</v>
      </c>
    </row>
    <row r="1128" spans="34:37" x14ac:dyDescent="0.25">
      <c r="AH1128">
        <v>2.0840800000000002</v>
      </c>
      <c r="AI1128">
        <v>6655.9</v>
      </c>
      <c r="AJ1128" t="s">
        <v>461</v>
      </c>
      <c r="AK1128">
        <f t="shared" si="20"/>
        <v>0.34298181818181805</v>
      </c>
    </row>
    <row r="1129" spans="34:37" x14ac:dyDescent="0.25">
      <c r="AH1129">
        <v>2.10337</v>
      </c>
      <c r="AI1129">
        <v>6659.7</v>
      </c>
      <c r="AJ1129" t="s">
        <v>461</v>
      </c>
      <c r="AK1129">
        <f t="shared" si="20"/>
        <v>0.33129090909090908</v>
      </c>
    </row>
    <row r="1130" spans="34:37" x14ac:dyDescent="0.25">
      <c r="AH1130">
        <v>2.1159500000000002</v>
      </c>
      <c r="AI1130">
        <v>6663.5</v>
      </c>
      <c r="AJ1130" t="s">
        <v>461</v>
      </c>
      <c r="AK1130">
        <f t="shared" si="20"/>
        <v>0.32366666666666649</v>
      </c>
    </row>
    <row r="1131" spans="34:37" x14ac:dyDescent="0.25">
      <c r="AH1131">
        <v>2.1981299999999999</v>
      </c>
      <c r="AI1131">
        <v>6667.1</v>
      </c>
      <c r="AJ1131" t="s">
        <v>461</v>
      </c>
      <c r="AK1131">
        <f t="shared" si="20"/>
        <v>0.27386060606060608</v>
      </c>
    </row>
    <row r="1132" spans="34:37" x14ac:dyDescent="0.25">
      <c r="AH1132">
        <v>2.0949800000000001</v>
      </c>
      <c r="AI1132">
        <v>6667.3</v>
      </c>
      <c r="AJ1132" t="s">
        <v>461</v>
      </c>
      <c r="AK1132">
        <f t="shared" si="20"/>
        <v>0.33637575757575749</v>
      </c>
    </row>
    <row r="1133" spans="34:37" x14ac:dyDescent="0.25">
      <c r="AH1133">
        <v>2.0526300000000002</v>
      </c>
      <c r="AI1133">
        <v>6667.4</v>
      </c>
      <c r="AJ1133" t="s">
        <v>461</v>
      </c>
      <c r="AK1133">
        <f t="shared" si="20"/>
        <v>0.36204242424242411</v>
      </c>
    </row>
    <row r="1134" spans="34:37" x14ac:dyDescent="0.25">
      <c r="AH1134">
        <v>2.3897400000000002</v>
      </c>
      <c r="AI1134">
        <v>6674.3</v>
      </c>
      <c r="AJ1134" t="s">
        <v>461</v>
      </c>
      <c r="AK1134">
        <f t="shared" si="20"/>
        <v>0.15773333333333317</v>
      </c>
    </row>
    <row r="1135" spans="34:37" x14ac:dyDescent="0.25">
      <c r="AH1135">
        <v>2.3268499999999999</v>
      </c>
      <c r="AI1135">
        <v>6685.9</v>
      </c>
      <c r="AJ1135" t="s">
        <v>461</v>
      </c>
      <c r="AK1135">
        <f t="shared" si="20"/>
        <v>0.19584848484848488</v>
      </c>
    </row>
    <row r="1136" spans="34:37" x14ac:dyDescent="0.25">
      <c r="AH1136">
        <v>2.2668900000000001</v>
      </c>
      <c r="AI1136">
        <v>6693.6</v>
      </c>
      <c r="AJ1136" t="s">
        <v>461</v>
      </c>
      <c r="AK1136">
        <f t="shared" si="20"/>
        <v>0.23218787878787869</v>
      </c>
    </row>
    <row r="1137" spans="34:37" x14ac:dyDescent="0.25">
      <c r="AH1137">
        <v>2.2794699999999999</v>
      </c>
      <c r="AI1137">
        <v>6693.6</v>
      </c>
      <c r="AJ1137" t="s">
        <v>461</v>
      </c>
      <c r="AK1137">
        <f t="shared" si="20"/>
        <v>0.22456363636363638</v>
      </c>
    </row>
    <row r="1138" spans="34:37" x14ac:dyDescent="0.25">
      <c r="AH1138">
        <v>2.30463</v>
      </c>
      <c r="AI1138">
        <v>6704.9</v>
      </c>
      <c r="AJ1138" t="s">
        <v>461</v>
      </c>
      <c r="AK1138">
        <f t="shared" si="20"/>
        <v>0.20931515151515151</v>
      </c>
    </row>
    <row r="1139" spans="34:37" x14ac:dyDescent="0.25">
      <c r="AH1139">
        <v>2.2237</v>
      </c>
      <c r="AI1139">
        <v>6708.9</v>
      </c>
      <c r="AJ1139" t="s">
        <v>461</v>
      </c>
      <c r="AK1139">
        <f t="shared" si="20"/>
        <v>0.2583636363636363</v>
      </c>
    </row>
    <row r="1140" spans="34:37" x14ac:dyDescent="0.25">
      <c r="AH1140">
        <v>2.3620700000000001</v>
      </c>
      <c r="AI1140">
        <v>6723.8</v>
      </c>
      <c r="AJ1140" t="s">
        <v>461</v>
      </c>
      <c r="AK1140">
        <f t="shared" si="20"/>
        <v>0.17450303030303019</v>
      </c>
    </row>
    <row r="1141" spans="34:37" x14ac:dyDescent="0.25">
      <c r="AH1141">
        <v>2.38219</v>
      </c>
      <c r="AI1141">
        <v>6731.4</v>
      </c>
      <c r="AJ1141" t="s">
        <v>461</v>
      </c>
      <c r="AK1141">
        <f t="shared" si="20"/>
        <v>0.16230909090909085</v>
      </c>
    </row>
    <row r="1142" spans="34:37" x14ac:dyDescent="0.25">
      <c r="AH1142">
        <v>2.4018999999999999</v>
      </c>
      <c r="AI1142">
        <v>6754.1</v>
      </c>
      <c r="AJ1142" t="s">
        <v>461</v>
      </c>
      <c r="AK1142">
        <f t="shared" si="20"/>
        <v>0.15036363636363637</v>
      </c>
    </row>
    <row r="1143" spans="34:37" x14ac:dyDescent="0.25">
      <c r="AH1143">
        <v>2.31427</v>
      </c>
      <c r="AI1143">
        <v>6780.9</v>
      </c>
      <c r="AJ1143" t="s">
        <v>461</v>
      </c>
      <c r="AK1143">
        <f t="shared" si="20"/>
        <v>0.20347272727272719</v>
      </c>
    </row>
    <row r="1144" spans="34:37" x14ac:dyDescent="0.25">
      <c r="AH1144">
        <v>2.3360699999999999</v>
      </c>
      <c r="AI1144">
        <v>6788.5</v>
      </c>
      <c r="AJ1144" t="s">
        <v>461</v>
      </c>
      <c r="AK1144">
        <f t="shared" si="20"/>
        <v>0.1902606060606061</v>
      </c>
    </row>
    <row r="1145" spans="34:37" x14ac:dyDescent="0.25">
      <c r="AH1145">
        <v>2.2979099999999999</v>
      </c>
      <c r="AI1145">
        <v>6792.3</v>
      </c>
      <c r="AJ1145" t="s">
        <v>461</v>
      </c>
      <c r="AK1145">
        <f t="shared" si="20"/>
        <v>0.21338787878787882</v>
      </c>
    </row>
    <row r="1146" spans="34:37" x14ac:dyDescent="0.25">
      <c r="AH1146">
        <v>2.35284</v>
      </c>
      <c r="AI1146">
        <v>6811.2</v>
      </c>
      <c r="AJ1146" t="s">
        <v>461</v>
      </c>
      <c r="AK1146">
        <f t="shared" si="20"/>
        <v>0.18009696969696962</v>
      </c>
    </row>
    <row r="1147" spans="34:37" x14ac:dyDescent="0.25">
      <c r="AH1147">
        <v>2.3712900000000001</v>
      </c>
      <c r="AI1147">
        <v>6818.8</v>
      </c>
      <c r="AJ1147" t="s">
        <v>461</v>
      </c>
      <c r="AK1147">
        <f t="shared" si="20"/>
        <v>0.16891515151515141</v>
      </c>
    </row>
    <row r="1148" spans="34:37" x14ac:dyDescent="0.25">
      <c r="AH1148">
        <v>2.3951899999999999</v>
      </c>
      <c r="AI1148">
        <v>6826.3</v>
      </c>
      <c r="AJ1148" t="s">
        <v>461</v>
      </c>
      <c r="AK1148">
        <f t="shared" si="20"/>
        <v>0.15443030303030303</v>
      </c>
    </row>
    <row r="1149" spans="34:37" x14ac:dyDescent="0.25">
      <c r="AH1149">
        <v>2.3172000000000001</v>
      </c>
      <c r="AI1149">
        <v>6860.7</v>
      </c>
      <c r="AJ1149" t="s">
        <v>461</v>
      </c>
      <c r="AK1149">
        <f t="shared" si="20"/>
        <v>0.20169696969696957</v>
      </c>
    </row>
    <row r="1150" spans="34:37" x14ac:dyDescent="0.25">
      <c r="AH1150">
        <v>2.2610199999999998</v>
      </c>
      <c r="AI1150">
        <v>6860.8</v>
      </c>
      <c r="AJ1150" t="s">
        <v>461</v>
      </c>
      <c r="AK1150">
        <f t="shared" si="20"/>
        <v>0.23574545454545462</v>
      </c>
    </row>
    <row r="1151" spans="34:37" x14ac:dyDescent="0.25">
      <c r="AH1151">
        <v>2.24424</v>
      </c>
      <c r="AI1151">
        <v>6864.6</v>
      </c>
      <c r="AJ1151" t="s">
        <v>461</v>
      </c>
      <c r="AK1151">
        <f t="shared" si="20"/>
        <v>0.24591515151515148</v>
      </c>
    </row>
    <row r="1152" spans="34:37" x14ac:dyDescent="0.25">
      <c r="AH1152">
        <v>2.1977000000000002</v>
      </c>
      <c r="AI1152">
        <v>6864.7</v>
      </c>
      <c r="AJ1152" t="s">
        <v>461</v>
      </c>
      <c r="AK1152">
        <f t="shared" si="20"/>
        <v>0.27412121212121193</v>
      </c>
    </row>
    <row r="1153" spans="34:37" x14ac:dyDescent="0.25">
      <c r="AH1153">
        <v>2.1738</v>
      </c>
      <c r="AI1153">
        <v>6872.4</v>
      </c>
      <c r="AJ1153" t="s">
        <v>461</v>
      </c>
      <c r="AK1153">
        <f t="shared" si="20"/>
        <v>0.28860606060606059</v>
      </c>
    </row>
    <row r="1154" spans="34:37" x14ac:dyDescent="0.25">
      <c r="AH1154">
        <v>2.1813500000000001</v>
      </c>
      <c r="AI1154">
        <v>6872.4</v>
      </c>
      <c r="AJ1154" t="s">
        <v>461</v>
      </c>
      <c r="AK1154">
        <f t="shared" si="20"/>
        <v>0.28403030303030291</v>
      </c>
    </row>
    <row r="1155" spans="34:37" x14ac:dyDescent="0.25">
      <c r="AH1155">
        <v>2.2480199999999999</v>
      </c>
      <c r="AI1155">
        <v>6879.8</v>
      </c>
      <c r="AJ1155" t="s">
        <v>461</v>
      </c>
      <c r="AK1155">
        <f t="shared" si="20"/>
        <v>0.24362424242424244</v>
      </c>
    </row>
    <row r="1156" spans="34:37" x14ac:dyDescent="0.25">
      <c r="AH1156">
        <v>2.2895300000000001</v>
      </c>
      <c r="AI1156">
        <v>6883.6</v>
      </c>
      <c r="AJ1156" t="s">
        <v>461</v>
      </c>
      <c r="AK1156">
        <f t="shared" si="20"/>
        <v>0.21846666666666659</v>
      </c>
    </row>
    <row r="1157" spans="34:37" x14ac:dyDescent="0.25">
      <c r="AH1157">
        <v>2.3624800000000001</v>
      </c>
      <c r="AI1157">
        <v>6891</v>
      </c>
      <c r="AJ1157" t="s">
        <v>461</v>
      </c>
      <c r="AK1157">
        <f t="shared" si="20"/>
        <v>0.17425454545454533</v>
      </c>
    </row>
    <row r="1158" spans="34:37" x14ac:dyDescent="0.25">
      <c r="AH1158">
        <v>2.3448699999999998</v>
      </c>
      <c r="AI1158">
        <v>6894.8</v>
      </c>
      <c r="AJ1158" t="s">
        <v>461</v>
      </c>
      <c r="AK1158">
        <f t="shared" ref="AK1158:AK1221" si="21">(2.65-AH1158)/1.65</f>
        <v>0.1849272727272728</v>
      </c>
    </row>
    <row r="1159" spans="34:37" x14ac:dyDescent="0.25">
      <c r="AH1159">
        <v>2.2362799999999998</v>
      </c>
      <c r="AI1159">
        <v>6898.9</v>
      </c>
      <c r="AJ1159" t="s">
        <v>461</v>
      </c>
      <c r="AK1159">
        <f t="shared" si="21"/>
        <v>0.25073939393939398</v>
      </c>
    </row>
    <row r="1160" spans="34:37" x14ac:dyDescent="0.25">
      <c r="AH1160">
        <v>2.3100700000000001</v>
      </c>
      <c r="AI1160">
        <v>6902.5</v>
      </c>
      <c r="AJ1160" t="s">
        <v>461</v>
      </c>
      <c r="AK1160">
        <f t="shared" si="21"/>
        <v>0.20601818181818174</v>
      </c>
    </row>
    <row r="1161" spans="34:37" x14ac:dyDescent="0.25">
      <c r="AH1161">
        <v>2.32978</v>
      </c>
      <c r="AI1161">
        <v>6906.3</v>
      </c>
      <c r="AJ1161" t="s">
        <v>461</v>
      </c>
      <c r="AK1161">
        <f t="shared" si="21"/>
        <v>0.19407272727272726</v>
      </c>
    </row>
    <row r="1162" spans="34:37" x14ac:dyDescent="0.25">
      <c r="AH1162">
        <v>2.3868</v>
      </c>
      <c r="AI1162">
        <v>6913.8</v>
      </c>
      <c r="AJ1162" t="s">
        <v>461</v>
      </c>
      <c r="AK1162">
        <f t="shared" si="21"/>
        <v>0.15951515151515144</v>
      </c>
    </row>
    <row r="1163" spans="34:37" x14ac:dyDescent="0.25">
      <c r="AH1163">
        <v>2.3226499999999999</v>
      </c>
      <c r="AI1163">
        <v>6986.1</v>
      </c>
      <c r="AJ1163" t="s">
        <v>461</v>
      </c>
      <c r="AK1163">
        <f t="shared" si="21"/>
        <v>0.19839393939393943</v>
      </c>
    </row>
    <row r="1164" spans="34:37" x14ac:dyDescent="0.25">
      <c r="AH1164">
        <v>2.3578700000000001</v>
      </c>
      <c r="AI1164">
        <v>7005</v>
      </c>
      <c r="AJ1164" t="s">
        <v>461</v>
      </c>
      <c r="AK1164">
        <f t="shared" si="21"/>
        <v>0.17704848484848473</v>
      </c>
    </row>
    <row r="1165" spans="34:37" x14ac:dyDescent="0.25">
      <c r="AH1165">
        <v>2.3377400000000002</v>
      </c>
      <c r="AI1165">
        <v>7005.1</v>
      </c>
      <c r="AJ1165" t="s">
        <v>461</v>
      </c>
      <c r="AK1165">
        <f t="shared" si="21"/>
        <v>0.18924848484848472</v>
      </c>
    </row>
    <row r="1166" spans="34:37" x14ac:dyDescent="0.25">
      <c r="AH1166">
        <v>2.37757</v>
      </c>
      <c r="AI1166">
        <v>7012.6</v>
      </c>
      <c r="AJ1166" t="s">
        <v>461</v>
      </c>
      <c r="AK1166">
        <f t="shared" si="21"/>
        <v>0.1651090909090909</v>
      </c>
    </row>
    <row r="1167" spans="34:37" x14ac:dyDescent="0.25">
      <c r="AH1167">
        <v>2.2865899999999999</v>
      </c>
      <c r="AI1167">
        <v>7039.4</v>
      </c>
      <c r="AJ1167" t="s">
        <v>461</v>
      </c>
      <c r="AK1167">
        <f t="shared" si="21"/>
        <v>0.22024848484848486</v>
      </c>
    </row>
    <row r="1168" spans="34:37" x14ac:dyDescent="0.25">
      <c r="AH1168">
        <v>2.3037800000000002</v>
      </c>
      <c r="AI1168">
        <v>7046.9</v>
      </c>
      <c r="AJ1168" t="s">
        <v>461</v>
      </c>
      <c r="AK1168">
        <f t="shared" si="21"/>
        <v>0.20983030303030289</v>
      </c>
    </row>
    <row r="1169" spans="34:37" x14ac:dyDescent="0.25">
      <c r="AH1169">
        <v>2.39392</v>
      </c>
      <c r="AI1169">
        <v>7077.2</v>
      </c>
      <c r="AJ1169" t="s">
        <v>461</v>
      </c>
      <c r="AK1169">
        <f t="shared" si="21"/>
        <v>0.15519999999999992</v>
      </c>
    </row>
    <row r="1170" spans="34:37" x14ac:dyDescent="0.25">
      <c r="AH1170">
        <v>2.2953899999999998</v>
      </c>
      <c r="AI1170">
        <v>7100.2</v>
      </c>
      <c r="AJ1170" t="s">
        <v>461</v>
      </c>
      <c r="AK1170">
        <f t="shared" si="21"/>
        <v>0.21491515151515159</v>
      </c>
    </row>
    <row r="1171" spans="34:37" x14ac:dyDescent="0.25">
      <c r="AH1171">
        <v>2.37296</v>
      </c>
      <c r="AI1171">
        <v>7107.6</v>
      </c>
      <c r="AJ1171" t="s">
        <v>461</v>
      </c>
      <c r="AK1171">
        <f t="shared" si="21"/>
        <v>0.16790303030303028</v>
      </c>
    </row>
    <row r="1172" spans="34:37" x14ac:dyDescent="0.25">
      <c r="AH1172">
        <v>2.3125800000000001</v>
      </c>
      <c r="AI1172">
        <v>7107.7</v>
      </c>
      <c r="AJ1172" t="s">
        <v>461</v>
      </c>
      <c r="AK1172">
        <f t="shared" si="21"/>
        <v>0.20449696969696959</v>
      </c>
    </row>
    <row r="1173" spans="34:37" x14ac:dyDescent="0.25">
      <c r="AH1173">
        <v>2.3985300000000001</v>
      </c>
      <c r="AI1173">
        <v>7115.2</v>
      </c>
      <c r="AJ1173" t="s">
        <v>461</v>
      </c>
      <c r="AK1173">
        <f t="shared" si="21"/>
        <v>0.15240606060606052</v>
      </c>
    </row>
    <row r="1174" spans="34:37" x14ac:dyDescent="0.25">
      <c r="AH1174">
        <v>2.3532500000000001</v>
      </c>
      <c r="AI1174">
        <v>7141.8</v>
      </c>
      <c r="AJ1174" t="s">
        <v>461</v>
      </c>
      <c r="AK1174">
        <f t="shared" si="21"/>
        <v>0.17984848484848476</v>
      </c>
    </row>
    <row r="1175" spans="34:37" x14ac:dyDescent="0.25">
      <c r="AH1175">
        <v>2.2547199999999998</v>
      </c>
      <c r="AI1175">
        <v>7142</v>
      </c>
      <c r="AJ1175" t="s">
        <v>461</v>
      </c>
      <c r="AK1175">
        <f t="shared" si="21"/>
        <v>0.23956363636363642</v>
      </c>
    </row>
    <row r="1176" spans="34:37" x14ac:dyDescent="0.25">
      <c r="AH1176">
        <v>2.26478</v>
      </c>
      <c r="AI1176">
        <v>7161</v>
      </c>
      <c r="AJ1176" t="s">
        <v>461</v>
      </c>
      <c r="AK1176">
        <f t="shared" si="21"/>
        <v>0.23346666666666663</v>
      </c>
    </row>
    <row r="1177" spans="34:37" x14ac:dyDescent="0.25">
      <c r="AH1177">
        <v>2.3369</v>
      </c>
      <c r="AI1177">
        <v>7164.7</v>
      </c>
      <c r="AJ1177" t="s">
        <v>461</v>
      </c>
      <c r="AK1177">
        <f t="shared" si="21"/>
        <v>0.18975757575757574</v>
      </c>
    </row>
    <row r="1178" spans="34:37" x14ac:dyDescent="0.25">
      <c r="AH1178">
        <v>2.32348</v>
      </c>
      <c r="AI1178">
        <v>7179.9</v>
      </c>
      <c r="AJ1178" t="s">
        <v>461</v>
      </c>
      <c r="AK1178">
        <f t="shared" si="21"/>
        <v>0.19789090909090906</v>
      </c>
    </row>
    <row r="1179" spans="34:37" x14ac:dyDescent="0.25">
      <c r="AH1179">
        <v>2.3855300000000002</v>
      </c>
      <c r="AI1179">
        <v>7191.2</v>
      </c>
      <c r="AJ1179" t="s">
        <v>461</v>
      </c>
      <c r="AK1179">
        <f t="shared" si="21"/>
        <v>0.16028484848484834</v>
      </c>
    </row>
    <row r="1180" spans="34:37" x14ac:dyDescent="0.25">
      <c r="AH1180">
        <v>2.2819699999999998</v>
      </c>
      <c r="AI1180">
        <v>7191.4</v>
      </c>
      <c r="AJ1180" t="s">
        <v>461</v>
      </c>
      <c r="AK1180">
        <f t="shared" si="21"/>
        <v>0.22304848484848491</v>
      </c>
    </row>
    <row r="1181" spans="34:37" x14ac:dyDescent="0.25">
      <c r="AH1181">
        <v>2.2576499999999999</v>
      </c>
      <c r="AI1181">
        <v>7214.2</v>
      </c>
      <c r="AJ1181" t="s">
        <v>461</v>
      </c>
      <c r="AK1181">
        <f t="shared" si="21"/>
        <v>0.2377878787878788</v>
      </c>
    </row>
    <row r="1182" spans="34:37" x14ac:dyDescent="0.25">
      <c r="AH1182">
        <v>2.2727400000000002</v>
      </c>
      <c r="AI1182">
        <v>7225.6</v>
      </c>
      <c r="AJ1182" t="s">
        <v>461</v>
      </c>
      <c r="AK1182">
        <f t="shared" si="21"/>
        <v>0.22864242424242406</v>
      </c>
    </row>
    <row r="1183" spans="34:37" x14ac:dyDescent="0.25">
      <c r="AH1183">
        <v>2.3628900000000002</v>
      </c>
      <c r="AI1183">
        <v>7236.8</v>
      </c>
      <c r="AJ1183" t="s">
        <v>461</v>
      </c>
      <c r="AK1183">
        <f t="shared" si="21"/>
        <v>0.17400606060606047</v>
      </c>
    </row>
    <row r="1184" spans="34:37" x14ac:dyDescent="0.25">
      <c r="AH1184">
        <v>2.29203</v>
      </c>
      <c r="AI1184">
        <v>7240.8</v>
      </c>
      <c r="AJ1184" t="s">
        <v>461</v>
      </c>
      <c r="AK1184">
        <f t="shared" si="21"/>
        <v>0.21695151515151509</v>
      </c>
    </row>
    <row r="1185" spans="34:37" x14ac:dyDescent="0.25">
      <c r="AH1185">
        <v>2.3758900000000001</v>
      </c>
      <c r="AI1185">
        <v>7252</v>
      </c>
      <c r="AJ1185" t="s">
        <v>461</v>
      </c>
      <c r="AK1185">
        <f t="shared" si="21"/>
        <v>0.16612727272727265</v>
      </c>
    </row>
    <row r="1186" spans="34:37" x14ac:dyDescent="0.25">
      <c r="AH1186">
        <v>2.3310200000000001</v>
      </c>
      <c r="AI1186">
        <v>7255.9</v>
      </c>
      <c r="AJ1186" t="s">
        <v>461</v>
      </c>
      <c r="AK1186">
        <f t="shared" si="21"/>
        <v>0.19332121212121203</v>
      </c>
    </row>
    <row r="1187" spans="34:37" x14ac:dyDescent="0.25">
      <c r="AH1187">
        <v>2.40985</v>
      </c>
      <c r="AI1187">
        <v>7259.5</v>
      </c>
      <c r="AJ1187" t="s">
        <v>461</v>
      </c>
      <c r="AK1187">
        <f t="shared" si="21"/>
        <v>0.14554545454545448</v>
      </c>
    </row>
    <row r="1188" spans="34:37" x14ac:dyDescent="0.25">
      <c r="AH1188">
        <v>2.3947600000000002</v>
      </c>
      <c r="AI1188">
        <v>7267.2</v>
      </c>
      <c r="AJ1188" t="s">
        <v>461</v>
      </c>
      <c r="AK1188">
        <f t="shared" si="21"/>
        <v>0.15469090909090891</v>
      </c>
    </row>
    <row r="1189" spans="34:37" x14ac:dyDescent="0.25">
      <c r="AH1189">
        <v>2.30796</v>
      </c>
      <c r="AI1189">
        <v>7267.3</v>
      </c>
      <c r="AJ1189" t="s">
        <v>461</v>
      </c>
      <c r="AK1189">
        <f t="shared" si="21"/>
        <v>0.20729696969696965</v>
      </c>
    </row>
    <row r="1190" spans="34:37" x14ac:dyDescent="0.25">
      <c r="AH1190">
        <v>2.3427600000000002</v>
      </c>
      <c r="AI1190">
        <v>7274.9</v>
      </c>
      <c r="AJ1190" t="s">
        <v>461</v>
      </c>
      <c r="AK1190">
        <f t="shared" si="21"/>
        <v>0.18620606060606046</v>
      </c>
    </row>
    <row r="1191" spans="34:37" x14ac:dyDescent="0.25">
      <c r="AH1191">
        <v>2.23543</v>
      </c>
      <c r="AI1191">
        <v>7316.9</v>
      </c>
      <c r="AJ1191" t="s">
        <v>461</v>
      </c>
      <c r="AK1191">
        <f t="shared" si="21"/>
        <v>0.2512545454545454</v>
      </c>
    </row>
    <row r="1192" spans="34:37" x14ac:dyDescent="0.25">
      <c r="AH1192">
        <v>2.2253599999999998</v>
      </c>
      <c r="AI1192">
        <v>7328.3</v>
      </c>
      <c r="AJ1192" t="s">
        <v>461</v>
      </c>
      <c r="AK1192">
        <f t="shared" si="21"/>
        <v>0.25735757575757584</v>
      </c>
    </row>
    <row r="1193" spans="34:37" x14ac:dyDescent="0.25">
      <c r="AH1193">
        <v>2.0890900000000001</v>
      </c>
      <c r="AI1193">
        <v>7328.6</v>
      </c>
      <c r="AJ1193" t="s">
        <v>461</v>
      </c>
      <c r="AK1193">
        <f t="shared" si="21"/>
        <v>0.33994545454545444</v>
      </c>
    </row>
    <row r="1194" spans="34:37" x14ac:dyDescent="0.25">
      <c r="AH1194">
        <v>2.1398299999999999</v>
      </c>
      <c r="AI1194">
        <v>7332.3</v>
      </c>
      <c r="AJ1194" t="s">
        <v>461</v>
      </c>
      <c r="AK1194">
        <f t="shared" si="21"/>
        <v>0.30919393939393941</v>
      </c>
    </row>
    <row r="1195" spans="34:37" x14ac:dyDescent="0.25">
      <c r="AH1195">
        <v>1.99308</v>
      </c>
      <c r="AI1195">
        <v>7332.5</v>
      </c>
      <c r="AJ1195" t="s">
        <v>461</v>
      </c>
      <c r="AK1195">
        <f t="shared" si="21"/>
        <v>0.39813333333333334</v>
      </c>
    </row>
    <row r="1196" spans="34:37" x14ac:dyDescent="0.25">
      <c r="AH1196">
        <v>2.2132000000000001</v>
      </c>
      <c r="AI1196">
        <v>7335.9</v>
      </c>
      <c r="AJ1196" t="s">
        <v>461</v>
      </c>
      <c r="AK1196">
        <f t="shared" si="21"/>
        <v>0.26472727272727264</v>
      </c>
    </row>
    <row r="1197" spans="34:37" x14ac:dyDescent="0.25">
      <c r="AH1197">
        <v>2.1905600000000001</v>
      </c>
      <c r="AI1197">
        <v>7336</v>
      </c>
      <c r="AJ1197" t="s">
        <v>461</v>
      </c>
      <c r="AK1197">
        <f t="shared" si="21"/>
        <v>0.27844848484848478</v>
      </c>
    </row>
    <row r="1198" spans="34:37" x14ac:dyDescent="0.25">
      <c r="AH1198">
        <v>2.0144600000000001</v>
      </c>
      <c r="AI1198">
        <v>7336.3</v>
      </c>
      <c r="AJ1198" t="s">
        <v>461</v>
      </c>
      <c r="AK1198">
        <f t="shared" si="21"/>
        <v>0.38517575757575745</v>
      </c>
    </row>
    <row r="1199" spans="34:37" x14ac:dyDescent="0.25">
      <c r="AH1199">
        <v>1.86771</v>
      </c>
      <c r="AI1199">
        <v>7336.6</v>
      </c>
      <c r="AJ1199" t="s">
        <v>461</v>
      </c>
      <c r="AK1199">
        <f t="shared" si="21"/>
        <v>0.47411515151515149</v>
      </c>
    </row>
    <row r="1200" spans="34:37" x14ac:dyDescent="0.25">
      <c r="AH1200">
        <v>1.8568100000000001</v>
      </c>
      <c r="AI1200">
        <v>7336.6</v>
      </c>
      <c r="AJ1200" t="s">
        <v>461</v>
      </c>
      <c r="AK1200">
        <f t="shared" si="21"/>
        <v>0.48072121212121205</v>
      </c>
    </row>
    <row r="1201" spans="34:37" x14ac:dyDescent="0.25">
      <c r="AH1201">
        <v>1.82284</v>
      </c>
      <c r="AI1201">
        <v>7336.7</v>
      </c>
      <c r="AJ1201" t="s">
        <v>461</v>
      </c>
      <c r="AK1201">
        <f t="shared" si="21"/>
        <v>0.50130909090909093</v>
      </c>
    </row>
    <row r="1202" spans="34:37" x14ac:dyDescent="0.25">
      <c r="AH1202">
        <v>2.0354199999999998</v>
      </c>
      <c r="AI1202">
        <v>7340.1</v>
      </c>
      <c r="AJ1202" t="s">
        <v>461</v>
      </c>
      <c r="AK1202">
        <f t="shared" si="21"/>
        <v>0.37247272727272734</v>
      </c>
    </row>
    <row r="1203" spans="34:37" x14ac:dyDescent="0.25">
      <c r="AH1203">
        <v>1.9511499999999999</v>
      </c>
      <c r="AI1203">
        <v>7340.2</v>
      </c>
      <c r="AJ1203" t="s">
        <v>461</v>
      </c>
      <c r="AK1203">
        <f t="shared" si="21"/>
        <v>0.42354545454545456</v>
      </c>
    </row>
    <row r="1204" spans="34:37" x14ac:dyDescent="0.25">
      <c r="AH1204">
        <v>1.93563</v>
      </c>
      <c r="AI1204">
        <v>7340.2</v>
      </c>
      <c r="AJ1204" t="s">
        <v>461</v>
      </c>
      <c r="AK1204">
        <f t="shared" si="21"/>
        <v>0.43295151515151514</v>
      </c>
    </row>
    <row r="1205" spans="34:37" x14ac:dyDescent="0.25">
      <c r="AH1205">
        <v>1.8932800000000001</v>
      </c>
      <c r="AI1205">
        <v>7340.3</v>
      </c>
      <c r="AJ1205" t="s">
        <v>461</v>
      </c>
      <c r="AK1205">
        <f t="shared" si="21"/>
        <v>0.45861818181818176</v>
      </c>
    </row>
    <row r="1206" spans="34:37" x14ac:dyDescent="0.25">
      <c r="AH1206">
        <v>1.84423</v>
      </c>
      <c r="AI1206">
        <v>7340.4</v>
      </c>
      <c r="AJ1206" t="s">
        <v>461</v>
      </c>
      <c r="AK1206">
        <f t="shared" si="21"/>
        <v>0.48834545454545447</v>
      </c>
    </row>
    <row r="1207" spans="34:37" x14ac:dyDescent="0.25">
      <c r="AH1207">
        <v>1.81152</v>
      </c>
      <c r="AI1207">
        <v>7340.5</v>
      </c>
      <c r="AJ1207" t="s">
        <v>461</v>
      </c>
      <c r="AK1207">
        <f t="shared" si="21"/>
        <v>0.50816969696969694</v>
      </c>
    </row>
    <row r="1208" spans="34:37" x14ac:dyDescent="0.25">
      <c r="AH1208">
        <v>2.1830099999999999</v>
      </c>
      <c r="AI1208">
        <v>7343.6</v>
      </c>
      <c r="AJ1208" t="s">
        <v>461</v>
      </c>
      <c r="AK1208">
        <f t="shared" si="21"/>
        <v>0.28302424242424246</v>
      </c>
    </row>
    <row r="1209" spans="34:37" x14ac:dyDescent="0.25">
      <c r="AH1209">
        <v>2.07484</v>
      </c>
      <c r="AI1209">
        <v>7351.4</v>
      </c>
      <c r="AJ1209" t="s">
        <v>461</v>
      </c>
      <c r="AK1209">
        <f t="shared" si="21"/>
        <v>0.34858181818181816</v>
      </c>
    </row>
    <row r="1210" spans="34:37" x14ac:dyDescent="0.25">
      <c r="AH1210">
        <v>1.8840600000000001</v>
      </c>
      <c r="AI1210">
        <v>7363.1</v>
      </c>
      <c r="AJ1210" t="s">
        <v>461</v>
      </c>
      <c r="AK1210">
        <f t="shared" si="21"/>
        <v>0.46420606060606051</v>
      </c>
    </row>
    <row r="1211" spans="34:37" x14ac:dyDescent="0.25">
      <c r="AH1211">
        <v>2.23752</v>
      </c>
      <c r="AI1211">
        <v>7373.9</v>
      </c>
      <c r="AJ1211" t="s">
        <v>462</v>
      </c>
      <c r="AK1211">
        <f t="shared" si="21"/>
        <v>0.24998787878787879</v>
      </c>
    </row>
    <row r="1212" spans="34:37" x14ac:dyDescent="0.25">
      <c r="AH1212">
        <v>2.40062</v>
      </c>
      <c r="AI1212">
        <v>7377.4</v>
      </c>
      <c r="AJ1212" t="s">
        <v>462</v>
      </c>
      <c r="AK1212">
        <f t="shared" si="21"/>
        <v>0.15113939393939391</v>
      </c>
    </row>
    <row r="1213" spans="34:37" x14ac:dyDescent="0.25">
      <c r="AH1213">
        <v>2.3842699999999999</v>
      </c>
      <c r="AI1213">
        <v>7377.4</v>
      </c>
      <c r="AJ1213" t="s">
        <v>462</v>
      </c>
      <c r="AK1213">
        <f t="shared" si="21"/>
        <v>0.16104848484848486</v>
      </c>
    </row>
    <row r="1214" spans="34:37" x14ac:dyDescent="0.25">
      <c r="AH1214">
        <v>2.3763000000000001</v>
      </c>
      <c r="AI1214">
        <v>7377.4</v>
      </c>
      <c r="AJ1214" t="s">
        <v>462</v>
      </c>
      <c r="AK1214">
        <f t="shared" si="21"/>
        <v>0.16587878787878779</v>
      </c>
    </row>
    <row r="1215" spans="34:37" x14ac:dyDescent="0.25">
      <c r="AH1215">
        <v>2.3624700000000001</v>
      </c>
      <c r="AI1215">
        <v>7381.2</v>
      </c>
      <c r="AJ1215" t="s">
        <v>462</v>
      </c>
      <c r="AK1215">
        <f t="shared" si="21"/>
        <v>0.17426060606060598</v>
      </c>
    </row>
    <row r="1216" spans="34:37" x14ac:dyDescent="0.25">
      <c r="AH1216">
        <v>2.31928</v>
      </c>
      <c r="AI1216">
        <v>7381.3</v>
      </c>
      <c r="AJ1216" t="s">
        <v>462</v>
      </c>
      <c r="AK1216">
        <f t="shared" si="21"/>
        <v>0.20043636363636358</v>
      </c>
    </row>
    <row r="1217" spans="34:37" x14ac:dyDescent="0.25">
      <c r="AH1217">
        <v>2.28532</v>
      </c>
      <c r="AI1217">
        <v>7381.4</v>
      </c>
      <c r="AJ1217" t="s">
        <v>462</v>
      </c>
      <c r="AK1217">
        <f t="shared" si="21"/>
        <v>0.22101818181818175</v>
      </c>
    </row>
    <row r="1218" spans="34:37" x14ac:dyDescent="0.25">
      <c r="AH1218">
        <v>2.2760899999999999</v>
      </c>
      <c r="AI1218">
        <v>7381.4</v>
      </c>
      <c r="AJ1218" t="s">
        <v>462</v>
      </c>
      <c r="AK1218">
        <f t="shared" si="21"/>
        <v>0.22661212121212121</v>
      </c>
    </row>
    <row r="1219" spans="34:37" x14ac:dyDescent="0.25">
      <c r="AH1219">
        <v>2.2253599999999998</v>
      </c>
      <c r="AI1219">
        <v>7381.5</v>
      </c>
      <c r="AJ1219" t="s">
        <v>462</v>
      </c>
      <c r="AK1219">
        <f t="shared" si="21"/>
        <v>0.25735757575757584</v>
      </c>
    </row>
    <row r="1220" spans="34:37" x14ac:dyDescent="0.25">
      <c r="AH1220">
        <v>2.3083800000000001</v>
      </c>
      <c r="AI1220">
        <v>7385.1</v>
      </c>
      <c r="AJ1220" t="s">
        <v>462</v>
      </c>
      <c r="AK1220">
        <f t="shared" si="21"/>
        <v>0.20704242424242414</v>
      </c>
    </row>
    <row r="1221" spans="34:37" x14ac:dyDescent="0.25">
      <c r="AH1221">
        <v>2.25597</v>
      </c>
      <c r="AI1221">
        <v>7385.2</v>
      </c>
      <c r="AJ1221" t="s">
        <v>462</v>
      </c>
      <c r="AK1221">
        <f t="shared" si="21"/>
        <v>0.23880606060606055</v>
      </c>
    </row>
    <row r="1222" spans="34:37" x14ac:dyDescent="0.25">
      <c r="AH1222">
        <v>2.4312299999999998</v>
      </c>
      <c r="AI1222">
        <v>7388.7</v>
      </c>
      <c r="AJ1222" t="s">
        <v>462</v>
      </c>
      <c r="AK1222">
        <f t="shared" ref="AK1222:AK1285" si="22">(2.65-AH1222)/1.65</f>
        <v>0.13258787878787887</v>
      </c>
    </row>
    <row r="1223" spans="34:37" x14ac:dyDescent="0.25">
      <c r="AH1223">
        <v>2.3511500000000001</v>
      </c>
      <c r="AI1223">
        <v>7388.9</v>
      </c>
      <c r="AJ1223" t="s">
        <v>462</v>
      </c>
      <c r="AK1223">
        <f t="shared" si="22"/>
        <v>0.18112121212121204</v>
      </c>
    </row>
    <row r="1224" spans="34:37" x14ac:dyDescent="0.25">
      <c r="AH1224">
        <v>2.29874</v>
      </c>
      <c r="AI1224">
        <v>7389</v>
      </c>
      <c r="AJ1224" t="s">
        <v>462</v>
      </c>
      <c r="AK1224">
        <f t="shared" si="22"/>
        <v>0.21288484848484843</v>
      </c>
    </row>
    <row r="1225" spans="34:37" x14ac:dyDescent="0.25">
      <c r="AH1225">
        <v>2.2622599999999999</v>
      </c>
      <c r="AI1225">
        <v>7389</v>
      </c>
      <c r="AJ1225" t="s">
        <v>462</v>
      </c>
      <c r="AK1225">
        <f t="shared" si="22"/>
        <v>0.23499393939393939</v>
      </c>
    </row>
    <row r="1226" spans="34:37" x14ac:dyDescent="0.25">
      <c r="AH1226">
        <v>2.2480000000000002</v>
      </c>
      <c r="AI1226">
        <v>7389.1</v>
      </c>
      <c r="AJ1226" t="s">
        <v>462</v>
      </c>
      <c r="AK1226">
        <f t="shared" si="22"/>
        <v>0.24363636363636346</v>
      </c>
    </row>
    <row r="1227" spans="34:37" x14ac:dyDescent="0.25">
      <c r="AH1227">
        <v>2.44129</v>
      </c>
      <c r="AI1227">
        <v>7400.1</v>
      </c>
      <c r="AJ1227" t="s">
        <v>462</v>
      </c>
      <c r="AK1227">
        <f t="shared" si="22"/>
        <v>0.12649090909090907</v>
      </c>
    </row>
    <row r="1228" spans="34:37" x14ac:dyDescent="0.25">
      <c r="AH1228">
        <v>2.4110999999999998</v>
      </c>
      <c r="AI1228">
        <v>7404</v>
      </c>
      <c r="AJ1228" t="s">
        <v>462</v>
      </c>
      <c r="AK1228">
        <f t="shared" si="22"/>
        <v>0.14478787878787885</v>
      </c>
    </row>
    <row r="1229" spans="34:37" x14ac:dyDescent="0.25">
      <c r="AH1229">
        <v>2.29203</v>
      </c>
      <c r="AI1229">
        <v>7404.2</v>
      </c>
      <c r="AJ1229" t="s">
        <v>462</v>
      </c>
      <c r="AK1229">
        <f t="shared" si="22"/>
        <v>0.21695151515151509</v>
      </c>
    </row>
    <row r="1230" spans="34:37" x14ac:dyDescent="0.25">
      <c r="AH1230">
        <v>2.4262000000000001</v>
      </c>
      <c r="AI1230">
        <v>7415.3</v>
      </c>
      <c r="AJ1230" t="s">
        <v>462</v>
      </c>
      <c r="AK1230">
        <f t="shared" si="22"/>
        <v>0.1356363636363635</v>
      </c>
    </row>
    <row r="1231" spans="34:37" x14ac:dyDescent="0.25">
      <c r="AH1231">
        <v>2.3905599999999998</v>
      </c>
      <c r="AI1231">
        <v>7419.2</v>
      </c>
      <c r="AJ1231" t="s">
        <v>462</v>
      </c>
      <c r="AK1231">
        <f t="shared" si="22"/>
        <v>0.1572363636363637</v>
      </c>
    </row>
    <row r="1232" spans="34:37" x14ac:dyDescent="0.25">
      <c r="AH1232">
        <v>2.2702200000000001</v>
      </c>
      <c r="AI1232">
        <v>7419.4</v>
      </c>
      <c r="AJ1232" t="s">
        <v>462</v>
      </c>
      <c r="AK1232">
        <f t="shared" si="22"/>
        <v>0.23016969696969686</v>
      </c>
    </row>
    <row r="1233" spans="34:37" x14ac:dyDescent="0.25">
      <c r="AH1233">
        <v>2.222</v>
      </c>
      <c r="AI1233">
        <v>7423.3</v>
      </c>
      <c r="AJ1233" t="s">
        <v>462</v>
      </c>
      <c r="AK1233">
        <f t="shared" si="22"/>
        <v>0.25939393939393934</v>
      </c>
    </row>
    <row r="1234" spans="34:37" x14ac:dyDescent="0.25">
      <c r="AH1234">
        <v>2.3142499999999999</v>
      </c>
      <c r="AI1234">
        <v>7430.7</v>
      </c>
      <c r="AJ1234" t="s">
        <v>462</v>
      </c>
      <c r="AK1234">
        <f t="shared" si="22"/>
        <v>0.20348484848484849</v>
      </c>
    </row>
    <row r="1235" spans="34:37" x14ac:dyDescent="0.25">
      <c r="AH1235">
        <v>2.4937</v>
      </c>
      <c r="AI1235">
        <v>7434.2</v>
      </c>
      <c r="AJ1235" t="s">
        <v>462</v>
      </c>
      <c r="AK1235">
        <f t="shared" si="22"/>
        <v>9.472727272727266E-2</v>
      </c>
    </row>
    <row r="1236" spans="34:37" x14ac:dyDescent="0.25">
      <c r="AH1236">
        <v>2.4878300000000002</v>
      </c>
      <c r="AI1236">
        <v>7441.8</v>
      </c>
      <c r="AJ1236" t="s">
        <v>462</v>
      </c>
      <c r="AK1236">
        <f t="shared" si="22"/>
        <v>9.8284848484848308E-2</v>
      </c>
    </row>
    <row r="1237" spans="34:37" x14ac:dyDescent="0.25">
      <c r="AH1237">
        <v>2.38008</v>
      </c>
      <c r="AI1237">
        <v>7442</v>
      </c>
      <c r="AJ1237" t="s">
        <v>462</v>
      </c>
      <c r="AK1237">
        <f t="shared" si="22"/>
        <v>0.16358787878787875</v>
      </c>
    </row>
    <row r="1238" spans="34:37" x14ac:dyDescent="0.25">
      <c r="AH1238">
        <v>2.3331200000000001</v>
      </c>
      <c r="AI1238">
        <v>7442.1</v>
      </c>
      <c r="AJ1238" t="s">
        <v>462</v>
      </c>
      <c r="AK1238">
        <f t="shared" si="22"/>
        <v>0.19204848484848475</v>
      </c>
    </row>
    <row r="1239" spans="34:37" x14ac:dyDescent="0.25">
      <c r="AH1239">
        <v>2.3557600000000001</v>
      </c>
      <c r="AI1239">
        <v>7442.1</v>
      </c>
      <c r="AJ1239" t="s">
        <v>462</v>
      </c>
      <c r="AK1239">
        <f t="shared" si="22"/>
        <v>0.17832727272727264</v>
      </c>
    </row>
    <row r="1240" spans="34:37" x14ac:dyDescent="0.25">
      <c r="AH1240">
        <v>2.2484199999999999</v>
      </c>
      <c r="AI1240">
        <v>7446.1</v>
      </c>
      <c r="AJ1240" t="s">
        <v>462</v>
      </c>
      <c r="AK1240">
        <f t="shared" si="22"/>
        <v>0.24338181818181823</v>
      </c>
    </row>
    <row r="1241" spans="34:37" x14ac:dyDescent="0.25">
      <c r="AH1241">
        <v>2.36917</v>
      </c>
      <c r="AI1241">
        <v>7453.4</v>
      </c>
      <c r="AJ1241" t="s">
        <v>462</v>
      </c>
      <c r="AK1241">
        <f t="shared" si="22"/>
        <v>0.17019999999999996</v>
      </c>
    </row>
    <row r="1242" spans="34:37" x14ac:dyDescent="0.25">
      <c r="AH1242">
        <v>2.3226300000000002</v>
      </c>
      <c r="AI1242">
        <v>7457.3</v>
      </c>
      <c r="AJ1242" t="s">
        <v>462</v>
      </c>
      <c r="AK1242">
        <f t="shared" si="22"/>
        <v>0.19840606060606045</v>
      </c>
    </row>
    <row r="1243" spans="34:37" x14ac:dyDescent="0.25">
      <c r="AH1243">
        <v>2.3029299999999999</v>
      </c>
      <c r="AI1243">
        <v>7457.4</v>
      </c>
      <c r="AJ1243" t="s">
        <v>462</v>
      </c>
      <c r="AK1243">
        <f t="shared" si="22"/>
        <v>0.21034545454545456</v>
      </c>
    </row>
    <row r="1244" spans="34:37" x14ac:dyDescent="0.25">
      <c r="AH1244">
        <v>2.4064899999999998</v>
      </c>
      <c r="AI1244">
        <v>7468.6</v>
      </c>
      <c r="AJ1244" t="s">
        <v>462</v>
      </c>
      <c r="AK1244">
        <f t="shared" si="22"/>
        <v>0.14758181818181826</v>
      </c>
    </row>
    <row r="1245" spans="34:37" x14ac:dyDescent="0.25">
      <c r="AH1245">
        <v>2.4333200000000001</v>
      </c>
      <c r="AI1245">
        <v>7472.3</v>
      </c>
      <c r="AJ1245" t="s">
        <v>462</v>
      </c>
      <c r="AK1245">
        <f t="shared" si="22"/>
        <v>0.13132121212121198</v>
      </c>
    </row>
    <row r="1246" spans="34:37" x14ac:dyDescent="0.25">
      <c r="AH1246">
        <v>2.2802799999999999</v>
      </c>
      <c r="AI1246">
        <v>7472.6</v>
      </c>
      <c r="AJ1246" t="s">
        <v>462</v>
      </c>
      <c r="AK1246">
        <f t="shared" si="22"/>
        <v>0.22407272727272731</v>
      </c>
    </row>
    <row r="1247" spans="34:37" x14ac:dyDescent="0.25">
      <c r="AH1247">
        <v>2.3389799999999998</v>
      </c>
      <c r="AI1247">
        <v>7483.9</v>
      </c>
      <c r="AJ1247" t="s">
        <v>462</v>
      </c>
      <c r="AK1247">
        <f t="shared" si="22"/>
        <v>0.18849696969696975</v>
      </c>
    </row>
    <row r="1248" spans="34:37" x14ac:dyDescent="0.25">
      <c r="AH1248">
        <v>2.4199099999999998</v>
      </c>
      <c r="AI1248">
        <v>7495.1</v>
      </c>
      <c r="AJ1248" t="s">
        <v>462</v>
      </c>
      <c r="AK1248">
        <f t="shared" si="22"/>
        <v>0.13944848484848493</v>
      </c>
    </row>
    <row r="1249" spans="34:37" x14ac:dyDescent="0.25">
      <c r="AH1249">
        <v>2.25596</v>
      </c>
      <c r="AI1249">
        <v>7499.2</v>
      </c>
      <c r="AJ1249" t="s">
        <v>462</v>
      </c>
      <c r="AK1249">
        <f t="shared" si="22"/>
        <v>0.2388121212121212</v>
      </c>
    </row>
    <row r="1250" spans="34:37" x14ac:dyDescent="0.25">
      <c r="AH1250">
        <v>2.2102599999999999</v>
      </c>
      <c r="AI1250">
        <v>7522.1</v>
      </c>
      <c r="AJ1250" t="s">
        <v>462</v>
      </c>
      <c r="AK1250">
        <f t="shared" si="22"/>
        <v>0.26650909090909092</v>
      </c>
    </row>
    <row r="1251" spans="34:37" x14ac:dyDescent="0.25">
      <c r="AH1251">
        <v>2.2199</v>
      </c>
      <c r="AI1251">
        <v>7529.7</v>
      </c>
      <c r="AJ1251" t="s">
        <v>462</v>
      </c>
      <c r="AK1251">
        <f t="shared" si="22"/>
        <v>0.26066666666666666</v>
      </c>
    </row>
    <row r="1252" spans="34:37" x14ac:dyDescent="0.25">
      <c r="AH1252">
        <v>2.20858</v>
      </c>
      <c r="AI1252">
        <v>7533.5</v>
      </c>
      <c r="AJ1252" t="s">
        <v>462</v>
      </c>
      <c r="AK1252">
        <f t="shared" si="22"/>
        <v>0.26752727272727267</v>
      </c>
    </row>
    <row r="1253" spans="34:37" x14ac:dyDescent="0.25">
      <c r="AH1253">
        <v>2.3729499999999999</v>
      </c>
      <c r="AI1253">
        <v>7537</v>
      </c>
      <c r="AJ1253" t="s">
        <v>462</v>
      </c>
      <c r="AK1253">
        <f t="shared" si="22"/>
        <v>0.16790909090909092</v>
      </c>
    </row>
    <row r="1254" spans="34:37" x14ac:dyDescent="0.25">
      <c r="AH1254">
        <v>2.2890899999999998</v>
      </c>
      <c r="AI1254">
        <v>7541</v>
      </c>
      <c r="AJ1254" t="s">
        <v>462</v>
      </c>
      <c r="AK1254">
        <f t="shared" si="22"/>
        <v>0.21873333333333339</v>
      </c>
    </row>
    <row r="1255" spans="34:37" x14ac:dyDescent="0.25">
      <c r="AH1255">
        <v>2.39391</v>
      </c>
      <c r="AI1255">
        <v>7548.4</v>
      </c>
      <c r="AJ1255" t="s">
        <v>462</v>
      </c>
      <c r="AK1255">
        <f t="shared" si="22"/>
        <v>0.15520606060606057</v>
      </c>
    </row>
    <row r="1256" spans="34:37" x14ac:dyDescent="0.25">
      <c r="AH1256">
        <v>2.3603700000000001</v>
      </c>
      <c r="AI1256">
        <v>7548.5</v>
      </c>
      <c r="AJ1256" t="s">
        <v>462</v>
      </c>
      <c r="AK1256">
        <f t="shared" si="22"/>
        <v>0.17553333333333324</v>
      </c>
    </row>
    <row r="1257" spans="34:37" x14ac:dyDescent="0.25">
      <c r="AH1257">
        <v>2.3469500000000001</v>
      </c>
      <c r="AI1257">
        <v>7556.1</v>
      </c>
      <c r="AJ1257" t="s">
        <v>462</v>
      </c>
      <c r="AK1257">
        <f t="shared" si="22"/>
        <v>0.18366666666666656</v>
      </c>
    </row>
    <row r="1258" spans="34:37" x14ac:dyDescent="0.25">
      <c r="AH1258">
        <v>2.3306</v>
      </c>
      <c r="AI1258">
        <v>7556.1</v>
      </c>
      <c r="AJ1258" t="s">
        <v>462</v>
      </c>
      <c r="AK1258">
        <f t="shared" si="22"/>
        <v>0.19357575757575754</v>
      </c>
    </row>
    <row r="1259" spans="34:37" x14ac:dyDescent="0.25">
      <c r="AH1259">
        <v>2.2454800000000001</v>
      </c>
      <c r="AI1259">
        <v>7556.3</v>
      </c>
      <c r="AJ1259" t="s">
        <v>462</v>
      </c>
      <c r="AK1259">
        <f t="shared" si="22"/>
        <v>0.24516363636363625</v>
      </c>
    </row>
    <row r="1260" spans="34:37" x14ac:dyDescent="0.25">
      <c r="AH1260">
        <v>2.2735699999999999</v>
      </c>
      <c r="AI1260">
        <v>7560</v>
      </c>
      <c r="AJ1260" t="s">
        <v>462</v>
      </c>
      <c r="AK1260">
        <f t="shared" si="22"/>
        <v>0.22813939393939398</v>
      </c>
    </row>
    <row r="1261" spans="34:37" x14ac:dyDescent="0.25">
      <c r="AH1261">
        <v>2.4626700000000001</v>
      </c>
      <c r="AI1261">
        <v>7567.3</v>
      </c>
      <c r="AJ1261" t="s">
        <v>462</v>
      </c>
      <c r="AK1261">
        <f t="shared" si="22"/>
        <v>0.11353333333333321</v>
      </c>
    </row>
    <row r="1262" spans="34:37" x14ac:dyDescent="0.25">
      <c r="AH1262">
        <v>2.3851</v>
      </c>
      <c r="AI1262">
        <v>7567.4</v>
      </c>
      <c r="AJ1262" t="s">
        <v>462</v>
      </c>
      <c r="AK1262">
        <f t="shared" si="22"/>
        <v>0.16054545454545449</v>
      </c>
    </row>
    <row r="1263" spans="34:37" x14ac:dyDescent="0.25">
      <c r="AH1263">
        <v>2.3113100000000002</v>
      </c>
      <c r="AI1263">
        <v>7567.5</v>
      </c>
      <c r="AJ1263" t="s">
        <v>462</v>
      </c>
      <c r="AK1263">
        <f t="shared" si="22"/>
        <v>0.20526666666666651</v>
      </c>
    </row>
    <row r="1264" spans="34:37" x14ac:dyDescent="0.25">
      <c r="AH1264">
        <v>2.4786000000000001</v>
      </c>
      <c r="AI1264">
        <v>7571</v>
      </c>
      <c r="AJ1264" t="s">
        <v>462</v>
      </c>
      <c r="AK1264">
        <f t="shared" si="22"/>
        <v>0.10387878787878775</v>
      </c>
    </row>
    <row r="1265" spans="34:37" x14ac:dyDescent="0.25">
      <c r="AH1265">
        <v>2.3004099999999998</v>
      </c>
      <c r="AI1265">
        <v>7571.4</v>
      </c>
      <c r="AJ1265" t="s">
        <v>462</v>
      </c>
      <c r="AK1265">
        <f t="shared" si="22"/>
        <v>0.21187272727272732</v>
      </c>
    </row>
    <row r="1266" spans="34:37" x14ac:dyDescent="0.25">
      <c r="AH1266">
        <v>2.4110999999999998</v>
      </c>
      <c r="AI1266">
        <v>7575</v>
      </c>
      <c r="AJ1266" t="s">
        <v>462</v>
      </c>
      <c r="AK1266">
        <f t="shared" si="22"/>
        <v>0.14478787878787885</v>
      </c>
    </row>
    <row r="1267" spans="34:37" x14ac:dyDescent="0.25">
      <c r="AH1267">
        <v>2.2601599999999999</v>
      </c>
      <c r="AI1267">
        <v>7575.2</v>
      </c>
      <c r="AJ1267" t="s">
        <v>462</v>
      </c>
      <c r="AK1267">
        <f t="shared" si="22"/>
        <v>0.23626666666666665</v>
      </c>
    </row>
    <row r="1268" spans="34:37" x14ac:dyDescent="0.25">
      <c r="AH1268">
        <v>2.4241000000000001</v>
      </c>
      <c r="AI1268">
        <v>7578.7</v>
      </c>
      <c r="AJ1268" t="s">
        <v>462</v>
      </c>
      <c r="AK1268">
        <f t="shared" si="22"/>
        <v>0.13690909090909079</v>
      </c>
    </row>
    <row r="1269" spans="34:37" x14ac:dyDescent="0.25">
      <c r="AH1269">
        <v>2.4358399999999998</v>
      </c>
      <c r="AI1269">
        <v>7586.3</v>
      </c>
      <c r="AJ1269" t="s">
        <v>462</v>
      </c>
      <c r="AK1269">
        <f t="shared" si="22"/>
        <v>0.12979393939393949</v>
      </c>
    </row>
    <row r="1270" spans="34:37" x14ac:dyDescent="0.25">
      <c r="AH1270">
        <v>2.1997800000000001</v>
      </c>
      <c r="AI1270">
        <v>7605.8</v>
      </c>
      <c r="AJ1270" t="s">
        <v>462</v>
      </c>
      <c r="AK1270">
        <f t="shared" si="22"/>
        <v>0.27286060606060597</v>
      </c>
    </row>
    <row r="1271" spans="34:37" x14ac:dyDescent="0.25">
      <c r="AH1271">
        <v>2.23122</v>
      </c>
      <c r="AI1271">
        <v>7613.3</v>
      </c>
      <c r="AJ1271" t="s">
        <v>462</v>
      </c>
      <c r="AK1271">
        <f t="shared" si="22"/>
        <v>0.25380606060606059</v>
      </c>
    </row>
    <row r="1272" spans="34:37" x14ac:dyDescent="0.25">
      <c r="AH1272">
        <v>2.2169699999999999</v>
      </c>
      <c r="AI1272">
        <v>7620.9</v>
      </c>
      <c r="AJ1272" t="s">
        <v>462</v>
      </c>
      <c r="AK1272">
        <f t="shared" si="22"/>
        <v>0.26244242424242425</v>
      </c>
    </row>
    <row r="1273" spans="34:37" x14ac:dyDescent="0.25">
      <c r="AH1273">
        <v>2.36707</v>
      </c>
      <c r="AI1273">
        <v>7651</v>
      </c>
      <c r="AJ1273" t="s">
        <v>462</v>
      </c>
      <c r="AK1273">
        <f t="shared" si="22"/>
        <v>0.17147272727272722</v>
      </c>
    </row>
    <row r="1274" spans="34:37" x14ac:dyDescent="0.25">
      <c r="AH1274">
        <v>2.35114</v>
      </c>
      <c r="AI1274">
        <v>7654.9</v>
      </c>
      <c r="AJ1274" t="s">
        <v>462</v>
      </c>
      <c r="AK1274">
        <f t="shared" si="22"/>
        <v>0.18112727272727269</v>
      </c>
    </row>
    <row r="1275" spans="34:37" x14ac:dyDescent="0.25">
      <c r="AH1275">
        <v>2.3066900000000001</v>
      </c>
      <c r="AI1275">
        <v>7655</v>
      </c>
      <c r="AJ1275" t="s">
        <v>462</v>
      </c>
      <c r="AK1275">
        <f t="shared" si="22"/>
        <v>0.20806666666666654</v>
      </c>
    </row>
    <row r="1276" spans="34:37" x14ac:dyDescent="0.25">
      <c r="AH1276">
        <v>2.2408700000000001</v>
      </c>
      <c r="AI1276">
        <v>7658.9</v>
      </c>
      <c r="AJ1276" t="s">
        <v>462</v>
      </c>
      <c r="AK1276">
        <f t="shared" si="22"/>
        <v>0.24795757575757563</v>
      </c>
    </row>
    <row r="1277" spans="34:37" x14ac:dyDescent="0.25">
      <c r="AH1277">
        <v>2.3259799999999999</v>
      </c>
      <c r="AI1277">
        <v>7670.1</v>
      </c>
      <c r="AJ1277" t="s">
        <v>462</v>
      </c>
      <c r="AK1277">
        <f t="shared" si="22"/>
        <v>0.19637575757575756</v>
      </c>
    </row>
    <row r="1278" spans="34:37" x14ac:dyDescent="0.25">
      <c r="AH1278">
        <v>2.4396100000000001</v>
      </c>
      <c r="AI1278">
        <v>7681.3</v>
      </c>
      <c r="AJ1278" t="s">
        <v>462</v>
      </c>
      <c r="AK1278">
        <f t="shared" si="22"/>
        <v>0.12750909090909082</v>
      </c>
    </row>
    <row r="1279" spans="34:37" x14ac:dyDescent="0.25">
      <c r="AH1279">
        <v>2.2081599999999999</v>
      </c>
      <c r="AI1279">
        <v>7681.8</v>
      </c>
      <c r="AJ1279" t="s">
        <v>462</v>
      </c>
      <c r="AK1279">
        <f t="shared" si="22"/>
        <v>0.26778181818181818</v>
      </c>
    </row>
    <row r="1280" spans="34:37" x14ac:dyDescent="0.25">
      <c r="AH1280">
        <v>2.37839</v>
      </c>
      <c r="AI1280">
        <v>7685.2</v>
      </c>
      <c r="AJ1280" t="s">
        <v>462</v>
      </c>
      <c r="AK1280">
        <f t="shared" si="22"/>
        <v>0.16461212121212115</v>
      </c>
    </row>
    <row r="1281" spans="34:37" x14ac:dyDescent="0.25">
      <c r="AH1281">
        <v>2.4014500000000001</v>
      </c>
      <c r="AI1281">
        <v>7689</v>
      </c>
      <c r="AJ1281" t="s">
        <v>462</v>
      </c>
      <c r="AK1281">
        <f t="shared" si="22"/>
        <v>0.15063636363636354</v>
      </c>
    </row>
    <row r="1282" spans="34:37" x14ac:dyDescent="0.25">
      <c r="AH1282">
        <v>2.2928600000000001</v>
      </c>
      <c r="AI1282">
        <v>7693</v>
      </c>
      <c r="AJ1282" t="s">
        <v>462</v>
      </c>
      <c r="AK1282">
        <f t="shared" si="22"/>
        <v>0.21644848484848472</v>
      </c>
    </row>
    <row r="1283" spans="34:37" x14ac:dyDescent="0.25">
      <c r="AH1283">
        <v>2.2748300000000001</v>
      </c>
      <c r="AI1283">
        <v>7693</v>
      </c>
      <c r="AJ1283" t="s">
        <v>462</v>
      </c>
      <c r="AK1283">
        <f t="shared" si="22"/>
        <v>0.22737575757575745</v>
      </c>
    </row>
    <row r="1284" spans="34:37" x14ac:dyDescent="0.25">
      <c r="AH1284">
        <v>2.2278699999999998</v>
      </c>
      <c r="AI1284">
        <v>7704.5</v>
      </c>
      <c r="AJ1284" t="s">
        <v>462</v>
      </c>
      <c r="AK1284">
        <f t="shared" si="22"/>
        <v>0.2558363636363637</v>
      </c>
    </row>
    <row r="1285" spans="34:37" x14ac:dyDescent="0.25">
      <c r="AH1285">
        <v>2.4387699999999999</v>
      </c>
      <c r="AI1285">
        <v>7719.3</v>
      </c>
      <c r="AJ1285" t="s">
        <v>462</v>
      </c>
      <c r="AK1285">
        <f t="shared" si="22"/>
        <v>0.12801818181818184</v>
      </c>
    </row>
    <row r="1286" spans="34:37" x14ac:dyDescent="0.25">
      <c r="AH1286">
        <v>2.41906</v>
      </c>
      <c r="AI1286">
        <v>7727</v>
      </c>
      <c r="AJ1286" t="s">
        <v>462</v>
      </c>
      <c r="AK1286">
        <f t="shared" ref="AK1286:AK1349" si="23">(2.65-AH1286)/1.65</f>
        <v>0.13996363636363632</v>
      </c>
    </row>
    <row r="1287" spans="34:37" x14ac:dyDescent="0.25">
      <c r="AH1287">
        <v>2.25135</v>
      </c>
      <c r="AI1287">
        <v>7731.1</v>
      </c>
      <c r="AJ1287" t="s">
        <v>462</v>
      </c>
      <c r="AK1287">
        <f t="shared" si="23"/>
        <v>0.24160606060606057</v>
      </c>
    </row>
    <row r="1288" spans="34:37" x14ac:dyDescent="0.25">
      <c r="AH1288">
        <v>2.3435899999999998</v>
      </c>
      <c r="AI1288">
        <v>7738.5</v>
      </c>
      <c r="AJ1288" t="s">
        <v>462</v>
      </c>
      <c r="AK1288">
        <f t="shared" si="23"/>
        <v>0.18570303030303037</v>
      </c>
    </row>
    <row r="1289" spans="34:37" x14ac:dyDescent="0.25">
      <c r="AH1289">
        <v>2.3134000000000001</v>
      </c>
      <c r="AI1289">
        <v>7746.2</v>
      </c>
      <c r="AJ1289" t="s">
        <v>462</v>
      </c>
      <c r="AK1289">
        <f t="shared" si="23"/>
        <v>0.20399999999999988</v>
      </c>
    </row>
    <row r="1290" spans="34:37" x14ac:dyDescent="0.25">
      <c r="AH1290">
        <v>2.40313</v>
      </c>
      <c r="AI1290">
        <v>7757.4</v>
      </c>
      <c r="AJ1290" t="s">
        <v>462</v>
      </c>
      <c r="AK1290">
        <f t="shared" si="23"/>
        <v>0.14961818181818179</v>
      </c>
    </row>
    <row r="1291" spans="34:37" x14ac:dyDescent="0.25">
      <c r="AH1291">
        <v>2.3884500000000002</v>
      </c>
      <c r="AI1291">
        <v>7757.4</v>
      </c>
      <c r="AJ1291" t="s">
        <v>462</v>
      </c>
      <c r="AK1291">
        <f t="shared" si="23"/>
        <v>0.15851515151515136</v>
      </c>
    </row>
    <row r="1292" spans="34:37" x14ac:dyDescent="0.25">
      <c r="AH1292">
        <v>2.3591000000000002</v>
      </c>
      <c r="AI1292">
        <v>7780.3</v>
      </c>
      <c r="AJ1292" t="s">
        <v>462</v>
      </c>
      <c r="AK1292">
        <f t="shared" si="23"/>
        <v>0.17630303030303013</v>
      </c>
    </row>
    <row r="1293" spans="34:37" x14ac:dyDescent="0.25">
      <c r="AH1293">
        <v>2.3381400000000001</v>
      </c>
      <c r="AI1293">
        <v>7780.3</v>
      </c>
      <c r="AJ1293" t="s">
        <v>462</v>
      </c>
      <c r="AK1293">
        <f t="shared" si="23"/>
        <v>0.18900606060606051</v>
      </c>
    </row>
    <row r="1294" spans="34:37" x14ac:dyDescent="0.25">
      <c r="AH1294">
        <v>2.2664399999999998</v>
      </c>
      <c r="AI1294">
        <v>7784.2</v>
      </c>
      <c r="AJ1294" t="s">
        <v>462</v>
      </c>
      <c r="AK1294">
        <f t="shared" si="23"/>
        <v>0.23246060606060615</v>
      </c>
    </row>
    <row r="1295" spans="34:37" x14ac:dyDescent="0.25">
      <c r="AH1295">
        <v>2.4240900000000001</v>
      </c>
      <c r="AI1295">
        <v>7791.5</v>
      </c>
      <c r="AJ1295" t="s">
        <v>462</v>
      </c>
      <c r="AK1295">
        <f t="shared" si="23"/>
        <v>0.13691515151515143</v>
      </c>
    </row>
    <row r="1296" spans="34:37" x14ac:dyDescent="0.25">
      <c r="AH1296">
        <v>2.3754499999999998</v>
      </c>
      <c r="AI1296">
        <v>7791.6</v>
      </c>
      <c r="AJ1296" t="s">
        <v>462</v>
      </c>
      <c r="AK1296">
        <f t="shared" si="23"/>
        <v>0.16639393939393946</v>
      </c>
    </row>
    <row r="1297" spans="34:37" x14ac:dyDescent="0.25">
      <c r="AH1297">
        <v>2.2823699999999998</v>
      </c>
      <c r="AI1297">
        <v>7795.6</v>
      </c>
      <c r="AJ1297" t="s">
        <v>462</v>
      </c>
      <c r="AK1297">
        <f t="shared" si="23"/>
        <v>0.2228060606060607</v>
      </c>
    </row>
    <row r="1298" spans="34:37" x14ac:dyDescent="0.25">
      <c r="AH1298">
        <v>2.2127699999999999</v>
      </c>
      <c r="AI1298">
        <v>7799.5</v>
      </c>
      <c r="AJ1298" t="s">
        <v>462</v>
      </c>
      <c r="AK1298">
        <f t="shared" si="23"/>
        <v>0.26498787878787883</v>
      </c>
    </row>
    <row r="1299" spans="34:37" x14ac:dyDescent="0.25">
      <c r="AH1299">
        <v>2.3167499999999999</v>
      </c>
      <c r="AI1299">
        <v>7803.2</v>
      </c>
      <c r="AJ1299" t="s">
        <v>462</v>
      </c>
      <c r="AK1299">
        <f t="shared" si="23"/>
        <v>0.20196969696969702</v>
      </c>
    </row>
    <row r="1300" spans="34:37" x14ac:dyDescent="0.25">
      <c r="AH1300">
        <v>2.18635</v>
      </c>
      <c r="AI1300">
        <v>7803.4</v>
      </c>
      <c r="AJ1300" t="s">
        <v>462</v>
      </c>
      <c r="AK1300">
        <f t="shared" si="23"/>
        <v>0.28099999999999997</v>
      </c>
    </row>
    <row r="1301" spans="34:37" x14ac:dyDescent="0.25">
      <c r="AH1301">
        <v>2.2999800000000001</v>
      </c>
      <c r="AI1301">
        <v>7807</v>
      </c>
      <c r="AJ1301" t="s">
        <v>462</v>
      </c>
      <c r="AK1301">
        <f t="shared" si="23"/>
        <v>0.2121333333333332</v>
      </c>
    </row>
    <row r="1302" spans="34:37" x14ac:dyDescent="0.25">
      <c r="AH1302">
        <v>2.2618299999999998</v>
      </c>
      <c r="AI1302">
        <v>7807.1</v>
      </c>
      <c r="AJ1302" t="s">
        <v>462</v>
      </c>
      <c r="AK1302">
        <f t="shared" si="23"/>
        <v>0.23525454545454555</v>
      </c>
    </row>
    <row r="1303" spans="34:37" x14ac:dyDescent="0.25">
      <c r="AH1303">
        <v>2.23793</v>
      </c>
      <c r="AI1303">
        <v>7814.7</v>
      </c>
      <c r="AJ1303" t="s">
        <v>462</v>
      </c>
      <c r="AK1303">
        <f t="shared" si="23"/>
        <v>0.24973939393939393</v>
      </c>
    </row>
    <row r="1304" spans="34:37" x14ac:dyDescent="0.25">
      <c r="AH1304">
        <v>2.4291200000000002</v>
      </c>
      <c r="AI1304">
        <v>7840.9</v>
      </c>
      <c r="AJ1304" t="s">
        <v>462</v>
      </c>
      <c r="AK1304">
        <f t="shared" si="23"/>
        <v>0.13386666666666652</v>
      </c>
    </row>
    <row r="1305" spans="34:37" x14ac:dyDescent="0.25">
      <c r="AH1305">
        <v>2.4110900000000002</v>
      </c>
      <c r="AI1305">
        <v>7852.4</v>
      </c>
      <c r="AJ1305" t="s">
        <v>462</v>
      </c>
      <c r="AK1305">
        <f t="shared" si="23"/>
        <v>0.14479393939393925</v>
      </c>
    </row>
    <row r="1306" spans="34:37" x14ac:dyDescent="0.25">
      <c r="AH1306">
        <v>2.3473600000000001</v>
      </c>
      <c r="AI1306">
        <v>7860.1</v>
      </c>
      <c r="AJ1306" t="s">
        <v>462</v>
      </c>
      <c r="AK1306">
        <f t="shared" si="23"/>
        <v>0.1834181818181817</v>
      </c>
    </row>
    <row r="1307" spans="34:37" x14ac:dyDescent="0.25">
      <c r="AH1307">
        <v>2.3934799999999998</v>
      </c>
      <c r="AI1307">
        <v>7863.8</v>
      </c>
      <c r="AJ1307" t="s">
        <v>462</v>
      </c>
      <c r="AK1307">
        <f t="shared" si="23"/>
        <v>0.15546666666666673</v>
      </c>
    </row>
    <row r="1308" spans="34:37" x14ac:dyDescent="0.25">
      <c r="AH1308">
        <v>2.3653900000000001</v>
      </c>
      <c r="AI1308">
        <v>7875.3</v>
      </c>
      <c r="AJ1308" t="s">
        <v>462</v>
      </c>
      <c r="AK1308">
        <f t="shared" si="23"/>
        <v>0.17249090909090897</v>
      </c>
    </row>
    <row r="1309" spans="34:37" x14ac:dyDescent="0.25">
      <c r="AH1309">
        <v>2.3284899999999999</v>
      </c>
      <c r="AI1309">
        <v>7879.1</v>
      </c>
      <c r="AJ1309" t="s">
        <v>462</v>
      </c>
      <c r="AK1309">
        <f t="shared" si="23"/>
        <v>0.19485454545454545</v>
      </c>
    </row>
    <row r="1310" spans="34:37" x14ac:dyDescent="0.25">
      <c r="AH1310">
        <v>2.3096199999999998</v>
      </c>
      <c r="AI1310">
        <v>7879.2</v>
      </c>
      <c r="AJ1310" t="s">
        <v>462</v>
      </c>
      <c r="AK1310">
        <f t="shared" si="23"/>
        <v>0.20629090909090919</v>
      </c>
    </row>
    <row r="1311" spans="34:37" x14ac:dyDescent="0.25">
      <c r="AH1311">
        <v>2.4421200000000001</v>
      </c>
      <c r="AI1311">
        <v>7928.3</v>
      </c>
      <c r="AJ1311" t="s">
        <v>462</v>
      </c>
      <c r="AK1311">
        <f t="shared" si="23"/>
        <v>0.1259878787878787</v>
      </c>
    </row>
    <row r="1312" spans="34:37" x14ac:dyDescent="0.25">
      <c r="AH1312">
        <v>2.3997700000000002</v>
      </c>
      <c r="AI1312">
        <v>7943.6</v>
      </c>
      <c r="AJ1312" t="s">
        <v>462</v>
      </c>
      <c r="AK1312">
        <f t="shared" si="23"/>
        <v>0.15165454545454529</v>
      </c>
    </row>
    <row r="1313" spans="34:37" x14ac:dyDescent="0.25">
      <c r="AH1313">
        <v>2.4203100000000002</v>
      </c>
      <c r="AI1313">
        <v>7955</v>
      </c>
      <c r="AJ1313" t="s">
        <v>462</v>
      </c>
      <c r="AK1313">
        <f t="shared" si="23"/>
        <v>0.13920606060606044</v>
      </c>
    </row>
    <row r="1314" spans="34:37" x14ac:dyDescent="0.25">
      <c r="AH1314">
        <v>2.3817400000000002</v>
      </c>
      <c r="AI1314">
        <v>7970.2</v>
      </c>
      <c r="AJ1314" t="s">
        <v>462</v>
      </c>
      <c r="AK1314">
        <f t="shared" si="23"/>
        <v>0.16258181818181802</v>
      </c>
    </row>
    <row r="1315" spans="34:37" x14ac:dyDescent="0.25">
      <c r="AH1315">
        <v>2.3737699999999999</v>
      </c>
      <c r="AI1315">
        <v>7970.3</v>
      </c>
      <c r="AJ1315" t="s">
        <v>462</v>
      </c>
      <c r="AK1315">
        <f t="shared" si="23"/>
        <v>0.16741212121212121</v>
      </c>
    </row>
    <row r="1316" spans="34:37" x14ac:dyDescent="0.25">
      <c r="AH1316">
        <v>2.35616</v>
      </c>
      <c r="AI1316">
        <v>7977.9</v>
      </c>
      <c r="AJ1316" t="s">
        <v>462</v>
      </c>
      <c r="AK1316">
        <f t="shared" si="23"/>
        <v>0.17808484848484843</v>
      </c>
    </row>
    <row r="1317" spans="34:37" x14ac:dyDescent="0.25">
      <c r="AH1317">
        <v>2.3205200000000001</v>
      </c>
      <c r="AI1317">
        <v>7981.8</v>
      </c>
      <c r="AJ1317" t="s">
        <v>462</v>
      </c>
      <c r="AK1317">
        <f t="shared" si="23"/>
        <v>0.19968484848484835</v>
      </c>
    </row>
    <row r="1318" spans="34:37" x14ac:dyDescent="0.25">
      <c r="AH1318">
        <v>2.3066800000000001</v>
      </c>
      <c r="AI1318">
        <v>7985.6</v>
      </c>
      <c r="AJ1318" t="s">
        <v>462</v>
      </c>
      <c r="AK1318">
        <f t="shared" si="23"/>
        <v>0.20807272727272719</v>
      </c>
    </row>
    <row r="1319" spans="34:37" x14ac:dyDescent="0.25">
      <c r="AH1319">
        <v>2.3372899999999999</v>
      </c>
      <c r="AI1319">
        <v>7989.3</v>
      </c>
      <c r="AJ1319" t="s">
        <v>462</v>
      </c>
      <c r="AK1319">
        <f t="shared" si="23"/>
        <v>0.18952121212121215</v>
      </c>
    </row>
    <row r="1320" spans="34:37" x14ac:dyDescent="0.25">
      <c r="AH1320">
        <v>2.4320499999999998</v>
      </c>
      <c r="AI1320">
        <v>8004.3</v>
      </c>
      <c r="AJ1320" t="s">
        <v>462</v>
      </c>
      <c r="AK1320">
        <f t="shared" si="23"/>
        <v>0.13209090909090915</v>
      </c>
    </row>
    <row r="1321" spans="34:37" x14ac:dyDescent="0.25">
      <c r="AH1321">
        <v>2.25176</v>
      </c>
      <c r="AI1321">
        <v>8012.3</v>
      </c>
      <c r="AJ1321" t="s">
        <v>462</v>
      </c>
      <c r="AK1321">
        <f t="shared" si="23"/>
        <v>0.24135757575757572</v>
      </c>
    </row>
    <row r="1322" spans="34:37" x14ac:dyDescent="0.25">
      <c r="AH1322">
        <v>2.2555299999999998</v>
      </c>
      <c r="AI1322">
        <v>8016.1</v>
      </c>
      <c r="AJ1322" t="s">
        <v>462</v>
      </c>
      <c r="AK1322">
        <f t="shared" si="23"/>
        <v>0.23907272727272735</v>
      </c>
    </row>
    <row r="1323" spans="34:37" x14ac:dyDescent="0.25">
      <c r="AH1323">
        <v>2.2651699999999999</v>
      </c>
      <c r="AI1323">
        <v>8016.1</v>
      </c>
      <c r="AJ1323" t="s">
        <v>462</v>
      </c>
      <c r="AK1323">
        <f t="shared" si="23"/>
        <v>0.23323030303030304</v>
      </c>
    </row>
    <row r="1324" spans="34:37" x14ac:dyDescent="0.25">
      <c r="AH1324">
        <v>2.2840400000000001</v>
      </c>
      <c r="AI1324">
        <v>8019.8</v>
      </c>
      <c r="AJ1324" t="s">
        <v>462</v>
      </c>
      <c r="AK1324">
        <f t="shared" si="23"/>
        <v>0.22179393939393932</v>
      </c>
    </row>
    <row r="1325" spans="34:37" x14ac:dyDescent="0.25">
      <c r="AH1325">
        <v>2.2739799999999999</v>
      </c>
      <c r="AI1325">
        <v>8027.4</v>
      </c>
      <c r="AJ1325" t="s">
        <v>462</v>
      </c>
      <c r="AK1325">
        <f t="shared" si="23"/>
        <v>0.22789090909090912</v>
      </c>
    </row>
    <row r="1326" spans="34:37" x14ac:dyDescent="0.25">
      <c r="AH1326">
        <v>2.2940999999999998</v>
      </c>
      <c r="AI1326">
        <v>8027.4</v>
      </c>
      <c r="AJ1326" t="s">
        <v>462</v>
      </c>
      <c r="AK1326">
        <f t="shared" si="23"/>
        <v>0.21569696969696978</v>
      </c>
    </row>
    <row r="1327" spans="34:37" x14ac:dyDescent="0.25">
      <c r="AH1327">
        <v>2.4345699999999999</v>
      </c>
      <c r="AI1327">
        <v>8038.5</v>
      </c>
      <c r="AJ1327" t="s">
        <v>462</v>
      </c>
      <c r="AK1327">
        <f t="shared" si="23"/>
        <v>0.13056363636363638</v>
      </c>
    </row>
    <row r="1328" spans="34:37" x14ac:dyDescent="0.25">
      <c r="AH1328">
        <v>2.4052099999999998</v>
      </c>
      <c r="AI1328">
        <v>8061.4</v>
      </c>
      <c r="AJ1328" t="s">
        <v>462</v>
      </c>
      <c r="AK1328">
        <f t="shared" si="23"/>
        <v>0.1483575757575758</v>
      </c>
    </row>
    <row r="1329" spans="34:37" x14ac:dyDescent="0.25">
      <c r="AH1329">
        <v>2.3905400000000001</v>
      </c>
      <c r="AI1329">
        <v>8088</v>
      </c>
      <c r="AJ1329" t="s">
        <v>462</v>
      </c>
      <c r="AK1329">
        <f t="shared" si="23"/>
        <v>0.15724848484848475</v>
      </c>
    </row>
    <row r="1330" spans="34:37" x14ac:dyDescent="0.25">
      <c r="AH1330">
        <v>2.4341400000000002</v>
      </c>
      <c r="AI1330">
        <v>8091.7</v>
      </c>
      <c r="AJ1330" t="s">
        <v>462</v>
      </c>
      <c r="AK1330">
        <f t="shared" si="23"/>
        <v>0.13082424242424226</v>
      </c>
    </row>
    <row r="1331" spans="34:37" x14ac:dyDescent="0.25">
      <c r="AH1331">
        <v>2.34735</v>
      </c>
      <c r="AI1331">
        <v>8091.9</v>
      </c>
      <c r="AJ1331" t="s">
        <v>462</v>
      </c>
      <c r="AK1331">
        <f t="shared" si="23"/>
        <v>0.18342424242424235</v>
      </c>
    </row>
    <row r="1332" spans="34:37" x14ac:dyDescent="0.25">
      <c r="AH1332">
        <v>2.3159100000000001</v>
      </c>
      <c r="AI1332">
        <v>8095.8</v>
      </c>
      <c r="AJ1332" t="s">
        <v>462</v>
      </c>
      <c r="AK1332">
        <f t="shared" si="23"/>
        <v>0.20247878787878776</v>
      </c>
    </row>
    <row r="1333" spans="34:37" x14ac:dyDescent="0.25">
      <c r="AH1333">
        <v>2.3289</v>
      </c>
      <c r="AI1333">
        <v>8107.1</v>
      </c>
      <c r="AJ1333" t="s">
        <v>462</v>
      </c>
      <c r="AK1333">
        <f t="shared" si="23"/>
        <v>0.19460606060606059</v>
      </c>
    </row>
    <row r="1334" spans="34:37" x14ac:dyDescent="0.25">
      <c r="AH1334">
        <v>2.36328</v>
      </c>
      <c r="AI1334">
        <v>8114.7</v>
      </c>
      <c r="AJ1334" t="s">
        <v>462</v>
      </c>
      <c r="AK1334">
        <f t="shared" si="23"/>
        <v>0.17376969696969691</v>
      </c>
    </row>
    <row r="1335" spans="34:37" x14ac:dyDescent="0.25">
      <c r="AH1335">
        <v>2.29033</v>
      </c>
      <c r="AI1335">
        <v>8130</v>
      </c>
      <c r="AJ1335" t="s">
        <v>462</v>
      </c>
      <c r="AK1335">
        <f t="shared" si="23"/>
        <v>0.21798181818181817</v>
      </c>
    </row>
    <row r="1336" spans="34:37" x14ac:dyDescent="0.25">
      <c r="AH1336">
        <v>2.4123399999999999</v>
      </c>
      <c r="AI1336">
        <v>8133.6</v>
      </c>
      <c r="AJ1336" t="s">
        <v>462</v>
      </c>
      <c r="AK1336">
        <f t="shared" si="23"/>
        <v>0.14403636363636363</v>
      </c>
    </row>
    <row r="1337" spans="34:37" x14ac:dyDescent="0.25">
      <c r="AH1337">
        <v>2.3033299999999999</v>
      </c>
      <c r="AI1337">
        <v>8133.8</v>
      </c>
      <c r="AJ1337" t="s">
        <v>462</v>
      </c>
      <c r="AK1337">
        <f t="shared" si="23"/>
        <v>0.21010303030303035</v>
      </c>
    </row>
    <row r="1338" spans="34:37" x14ac:dyDescent="0.25">
      <c r="AH1338">
        <v>2.3767</v>
      </c>
      <c r="AI1338">
        <v>8156.5</v>
      </c>
      <c r="AJ1338" t="s">
        <v>462</v>
      </c>
      <c r="AK1338">
        <f t="shared" si="23"/>
        <v>0.16563636363636358</v>
      </c>
    </row>
    <row r="1339" spans="34:37" x14ac:dyDescent="0.25">
      <c r="AH1339">
        <v>2.4207299999999998</v>
      </c>
      <c r="AI1339">
        <v>8167.8</v>
      </c>
      <c r="AJ1339" t="s">
        <v>462</v>
      </c>
      <c r="AK1339">
        <f t="shared" si="23"/>
        <v>0.13895151515151521</v>
      </c>
    </row>
    <row r="1340" spans="34:37" x14ac:dyDescent="0.25">
      <c r="AH1340">
        <v>2.3343500000000001</v>
      </c>
      <c r="AI1340">
        <v>8198.2999999999993</v>
      </c>
      <c r="AJ1340" t="s">
        <v>462</v>
      </c>
      <c r="AK1340">
        <f t="shared" si="23"/>
        <v>0.19130303030303017</v>
      </c>
    </row>
    <row r="1341" spans="34:37" x14ac:dyDescent="0.25">
      <c r="AH1341">
        <v>2.3959899999999998</v>
      </c>
      <c r="AI1341">
        <v>8221</v>
      </c>
      <c r="AJ1341" t="s">
        <v>462</v>
      </c>
      <c r="AK1341">
        <f t="shared" si="23"/>
        <v>0.15394545454545461</v>
      </c>
    </row>
    <row r="1342" spans="34:37" x14ac:dyDescent="0.25">
      <c r="AH1342">
        <v>2.2781699999999998</v>
      </c>
      <c r="AI1342">
        <v>8221.2000000000007</v>
      </c>
      <c r="AJ1342" t="s">
        <v>462</v>
      </c>
      <c r="AK1342">
        <f t="shared" si="23"/>
        <v>0.22535151515151522</v>
      </c>
    </row>
    <row r="1343" spans="34:37" x14ac:dyDescent="0.25">
      <c r="AH1343">
        <v>2.3096100000000002</v>
      </c>
      <c r="AI1343">
        <v>8221.2000000000007</v>
      </c>
      <c r="AJ1343" t="s">
        <v>462</v>
      </c>
      <c r="AK1343">
        <f t="shared" si="23"/>
        <v>0.20629696969696956</v>
      </c>
    </row>
    <row r="1344" spans="34:37" x14ac:dyDescent="0.25">
      <c r="AH1344">
        <v>2.3209300000000002</v>
      </c>
      <c r="AI1344">
        <v>8240.2000000000007</v>
      </c>
      <c r="AJ1344" t="s">
        <v>462</v>
      </c>
      <c r="AK1344">
        <f t="shared" si="23"/>
        <v>0.1994363636363635</v>
      </c>
    </row>
    <row r="1345" spans="34:37" x14ac:dyDescent="0.25">
      <c r="AH1345">
        <v>2.3553099999999998</v>
      </c>
      <c r="AI1345">
        <v>8243.9</v>
      </c>
      <c r="AJ1345" t="s">
        <v>462</v>
      </c>
      <c r="AK1345">
        <f t="shared" si="23"/>
        <v>0.17860000000000009</v>
      </c>
    </row>
    <row r="1346" spans="34:37" x14ac:dyDescent="0.25">
      <c r="AH1346">
        <v>2.4236599999999999</v>
      </c>
      <c r="AI1346">
        <v>8247.6</v>
      </c>
      <c r="AJ1346" t="s">
        <v>462</v>
      </c>
      <c r="AK1346">
        <f t="shared" si="23"/>
        <v>0.13717575757575756</v>
      </c>
    </row>
    <row r="1347" spans="34:37" x14ac:dyDescent="0.25">
      <c r="AH1347">
        <v>2.2978700000000001</v>
      </c>
      <c r="AI1347">
        <v>8255.4</v>
      </c>
      <c r="AJ1347" t="s">
        <v>462</v>
      </c>
      <c r="AK1347">
        <f t="shared" si="23"/>
        <v>0.21341212121212111</v>
      </c>
    </row>
    <row r="1348" spans="34:37" x14ac:dyDescent="0.25">
      <c r="AH1348">
        <v>2.4324599999999998</v>
      </c>
      <c r="AI1348">
        <v>8262.7999999999993</v>
      </c>
      <c r="AJ1348" t="s">
        <v>462</v>
      </c>
      <c r="AK1348">
        <f t="shared" si="23"/>
        <v>0.13184242424242429</v>
      </c>
    </row>
    <row r="1349" spans="34:37" x14ac:dyDescent="0.25">
      <c r="AH1349">
        <v>2.4098199999999999</v>
      </c>
      <c r="AI1349">
        <v>8274.2000000000007</v>
      </c>
      <c r="AJ1349" t="s">
        <v>462</v>
      </c>
      <c r="AK1349">
        <f t="shared" si="23"/>
        <v>0.1455636363636364</v>
      </c>
    </row>
    <row r="1350" spans="34:37" x14ac:dyDescent="0.25">
      <c r="AH1350">
        <v>2.3678900000000001</v>
      </c>
      <c r="AI1350">
        <v>8274.2999999999993</v>
      </c>
      <c r="AJ1350" t="s">
        <v>462</v>
      </c>
      <c r="AK1350">
        <f t="shared" ref="AK1350:AK1413" si="24">(2.65-AH1350)/1.65</f>
        <v>0.1709757575757575</v>
      </c>
    </row>
    <row r="1351" spans="34:37" x14ac:dyDescent="0.25">
      <c r="AH1351">
        <v>2.43791</v>
      </c>
      <c r="AI1351">
        <v>8289.4</v>
      </c>
      <c r="AJ1351" t="s">
        <v>462</v>
      </c>
      <c r="AK1351">
        <f t="shared" si="24"/>
        <v>0.12853939393939387</v>
      </c>
    </row>
    <row r="1352" spans="34:37" x14ac:dyDescent="0.25">
      <c r="AH1352">
        <v>2.0836100000000002</v>
      </c>
      <c r="AI1352">
        <v>8297.6</v>
      </c>
      <c r="AJ1352" t="s">
        <v>462</v>
      </c>
      <c r="AK1352">
        <f t="shared" si="24"/>
        <v>0.3432666666666665</v>
      </c>
    </row>
    <row r="1353" spans="34:37" x14ac:dyDescent="0.25">
      <c r="AH1353">
        <v>2.19556</v>
      </c>
      <c r="AI1353">
        <v>8301.2000000000007</v>
      </c>
      <c r="AJ1353" t="s">
        <v>462</v>
      </c>
      <c r="AK1353">
        <f t="shared" si="24"/>
        <v>0.27541818181818178</v>
      </c>
    </row>
    <row r="1354" spans="34:37" x14ac:dyDescent="0.25">
      <c r="AH1354">
        <v>2.2169500000000002</v>
      </c>
      <c r="AI1354">
        <v>8301.2000000000007</v>
      </c>
      <c r="AJ1354" t="s">
        <v>462</v>
      </c>
      <c r="AK1354">
        <f t="shared" si="24"/>
        <v>0.26245454545454527</v>
      </c>
    </row>
    <row r="1355" spans="34:37" x14ac:dyDescent="0.25">
      <c r="AH1355">
        <v>1.8928400000000001</v>
      </c>
      <c r="AI1355">
        <v>8301.7999999999993</v>
      </c>
      <c r="AJ1355" t="s">
        <v>462</v>
      </c>
      <c r="AK1355">
        <f t="shared" si="24"/>
        <v>0.4588848484848484</v>
      </c>
    </row>
    <row r="1356" spans="34:37" x14ac:dyDescent="0.25">
      <c r="AH1356">
        <v>2.2702</v>
      </c>
      <c r="AI1356">
        <v>8304.9</v>
      </c>
      <c r="AJ1356" t="s">
        <v>462</v>
      </c>
      <c r="AK1356">
        <f t="shared" si="24"/>
        <v>0.23018181818181815</v>
      </c>
    </row>
    <row r="1357" spans="34:37" x14ac:dyDescent="0.25">
      <c r="AH1357">
        <v>2.2425199999999998</v>
      </c>
      <c r="AI1357">
        <v>8308.7000000000007</v>
      </c>
      <c r="AJ1357" t="s">
        <v>462</v>
      </c>
      <c r="AK1357">
        <f t="shared" si="24"/>
        <v>0.24695757575757582</v>
      </c>
    </row>
    <row r="1358" spans="34:37" x14ac:dyDescent="0.25">
      <c r="AH1358">
        <v>2.01233</v>
      </c>
      <c r="AI1358">
        <v>8309.2000000000007</v>
      </c>
      <c r="AJ1358" t="s">
        <v>462</v>
      </c>
      <c r="AK1358">
        <f t="shared" si="24"/>
        <v>0.38646666666666668</v>
      </c>
    </row>
    <row r="1359" spans="34:37" x14ac:dyDescent="0.25">
      <c r="AH1359">
        <v>1.9280600000000001</v>
      </c>
      <c r="AI1359">
        <v>8309.2999999999993</v>
      </c>
      <c r="AJ1359" t="s">
        <v>462</v>
      </c>
      <c r="AK1359">
        <f t="shared" si="24"/>
        <v>0.43753939393939384</v>
      </c>
    </row>
    <row r="1360" spans="34:37" x14ac:dyDescent="0.25">
      <c r="AH1360">
        <v>1.8781600000000001</v>
      </c>
      <c r="AI1360">
        <v>8309.4</v>
      </c>
      <c r="AJ1360" t="s">
        <v>462</v>
      </c>
      <c r="AK1360">
        <f t="shared" si="24"/>
        <v>0.46778181818181813</v>
      </c>
    </row>
    <row r="1361" spans="34:37" x14ac:dyDescent="0.25">
      <c r="AH1361">
        <v>2.3821500000000002</v>
      </c>
      <c r="AI1361">
        <v>8312.2999999999993</v>
      </c>
      <c r="AJ1361" t="s">
        <v>462</v>
      </c>
      <c r="AK1361">
        <f t="shared" si="24"/>
        <v>0.16233333333333316</v>
      </c>
    </row>
    <row r="1362" spans="34:37" x14ac:dyDescent="0.25">
      <c r="AH1362">
        <v>2.1855000000000002</v>
      </c>
      <c r="AI1362">
        <v>8312.6</v>
      </c>
      <c r="AJ1362" t="s">
        <v>462</v>
      </c>
      <c r="AK1362">
        <f t="shared" si="24"/>
        <v>0.28151515151515133</v>
      </c>
    </row>
    <row r="1363" spans="34:37" x14ac:dyDescent="0.25">
      <c r="AH1363">
        <v>2.0358100000000001</v>
      </c>
      <c r="AI1363">
        <v>8312.9</v>
      </c>
      <c r="AJ1363" t="s">
        <v>462</v>
      </c>
      <c r="AK1363">
        <f t="shared" si="24"/>
        <v>0.37223636363636353</v>
      </c>
    </row>
    <row r="1364" spans="34:37" x14ac:dyDescent="0.25">
      <c r="AH1364">
        <v>1.9792099999999999</v>
      </c>
      <c r="AI1364">
        <v>8313</v>
      </c>
      <c r="AJ1364" t="s">
        <v>462</v>
      </c>
      <c r="AK1364">
        <f t="shared" si="24"/>
        <v>0.40653939393939398</v>
      </c>
    </row>
    <row r="1365" spans="34:37" x14ac:dyDescent="0.25">
      <c r="AH1365">
        <v>2.1280600000000001</v>
      </c>
      <c r="AI1365">
        <v>8316.5</v>
      </c>
      <c r="AJ1365" t="s">
        <v>462</v>
      </c>
      <c r="AK1365">
        <f t="shared" si="24"/>
        <v>0.31632727272727268</v>
      </c>
    </row>
    <row r="1366" spans="34:37" x14ac:dyDescent="0.25">
      <c r="AH1366">
        <v>1.9959800000000001</v>
      </c>
      <c r="AI1366">
        <v>8316.7999999999993</v>
      </c>
      <c r="AJ1366" t="s">
        <v>462</v>
      </c>
      <c r="AK1366">
        <f t="shared" si="24"/>
        <v>0.39637575757575749</v>
      </c>
    </row>
    <row r="1367" spans="34:37" x14ac:dyDescent="0.25">
      <c r="AH1367">
        <v>1.9448300000000001</v>
      </c>
      <c r="AI1367">
        <v>8316.9</v>
      </c>
      <c r="AJ1367" t="s">
        <v>462</v>
      </c>
      <c r="AK1367">
        <f t="shared" si="24"/>
        <v>0.42737575757575752</v>
      </c>
    </row>
    <row r="1368" spans="34:37" x14ac:dyDescent="0.25">
      <c r="AH1368">
        <v>2.1607599999999998</v>
      </c>
      <c r="AI1368">
        <v>8320.2999999999993</v>
      </c>
      <c r="AJ1368" t="s">
        <v>462</v>
      </c>
      <c r="AK1368">
        <f t="shared" si="24"/>
        <v>0.296509090909091</v>
      </c>
    </row>
    <row r="1369" spans="34:37" x14ac:dyDescent="0.25">
      <c r="AH1369">
        <v>1.91296</v>
      </c>
      <c r="AI1369">
        <v>8320.7000000000007</v>
      </c>
      <c r="AJ1369" t="s">
        <v>462</v>
      </c>
      <c r="AK1369">
        <f t="shared" si="24"/>
        <v>0.44669090909090908</v>
      </c>
    </row>
    <row r="1370" spans="34:37" x14ac:dyDescent="0.25">
      <c r="AH1370">
        <v>1.91967</v>
      </c>
      <c r="AI1370">
        <v>8320.7000000000007</v>
      </c>
      <c r="AJ1370" t="s">
        <v>462</v>
      </c>
      <c r="AK1370">
        <f t="shared" si="24"/>
        <v>0.44262424242424242</v>
      </c>
    </row>
    <row r="1371" spans="34:37" x14ac:dyDescent="0.25">
      <c r="AH1371">
        <v>1.9351799999999999</v>
      </c>
      <c r="AI1371">
        <v>8320.7000000000007</v>
      </c>
      <c r="AJ1371" t="s">
        <v>462</v>
      </c>
      <c r="AK1371">
        <f t="shared" si="24"/>
        <v>0.43322424242424246</v>
      </c>
    </row>
    <row r="1372" spans="34:37" x14ac:dyDescent="0.25">
      <c r="AH1372">
        <v>1.9607600000000001</v>
      </c>
      <c r="AI1372">
        <v>8320.7000000000007</v>
      </c>
      <c r="AJ1372" t="s">
        <v>462</v>
      </c>
      <c r="AK1372">
        <f t="shared" si="24"/>
        <v>0.41772121212121205</v>
      </c>
    </row>
    <row r="1373" spans="34:37" x14ac:dyDescent="0.25">
      <c r="AH1373">
        <v>1.8861300000000001</v>
      </c>
      <c r="AI1373">
        <v>8320.7999999999993</v>
      </c>
      <c r="AJ1373" t="s">
        <v>462</v>
      </c>
      <c r="AK1373">
        <f t="shared" si="24"/>
        <v>0.46295151515151506</v>
      </c>
    </row>
    <row r="1374" spans="34:37" x14ac:dyDescent="0.25">
      <c r="AH1374">
        <v>1.9033199999999999</v>
      </c>
      <c r="AI1374">
        <v>8324.6</v>
      </c>
      <c r="AJ1374" t="s">
        <v>462</v>
      </c>
      <c r="AK1374">
        <f t="shared" si="24"/>
        <v>0.45253333333333334</v>
      </c>
    </row>
    <row r="1375" spans="34:37" x14ac:dyDescent="0.25">
      <c r="AH1375">
        <v>1.9540500000000001</v>
      </c>
      <c r="AI1375">
        <v>8328.2999999999993</v>
      </c>
      <c r="AJ1375" t="s">
        <v>462</v>
      </c>
      <c r="AK1375">
        <f t="shared" si="24"/>
        <v>0.42178787878787871</v>
      </c>
    </row>
    <row r="1376" spans="34:37" x14ac:dyDescent="0.25">
      <c r="AH1376">
        <v>2.4270100000000001</v>
      </c>
      <c r="AI1376">
        <v>8331.2000000000007</v>
      </c>
      <c r="AJ1376" t="s">
        <v>462</v>
      </c>
      <c r="AK1376">
        <f t="shared" si="24"/>
        <v>0.13514545454545443</v>
      </c>
    </row>
    <row r="1377" spans="34:37" x14ac:dyDescent="0.25">
      <c r="AH1377">
        <v>2.4781599999999999</v>
      </c>
      <c r="AI1377">
        <v>8338.7000000000007</v>
      </c>
      <c r="AJ1377" t="s">
        <v>462</v>
      </c>
      <c r="AK1377">
        <f t="shared" si="24"/>
        <v>0.10414545454545454</v>
      </c>
    </row>
    <row r="1378" spans="34:37" x14ac:dyDescent="0.25">
      <c r="AH1378">
        <v>2.2039499999999999</v>
      </c>
      <c r="AI1378">
        <v>8339.2000000000007</v>
      </c>
      <c r="AJ1378" t="s">
        <v>462</v>
      </c>
      <c r="AK1378">
        <f t="shared" si="24"/>
        <v>0.27033333333333337</v>
      </c>
    </row>
    <row r="1379" spans="34:37" x14ac:dyDescent="0.25">
      <c r="AH1379">
        <v>2.4563600000000001</v>
      </c>
      <c r="AI1379">
        <v>8342.5</v>
      </c>
      <c r="AJ1379" t="s">
        <v>462</v>
      </c>
      <c r="AK1379">
        <f t="shared" si="24"/>
        <v>0.11735757575757565</v>
      </c>
    </row>
    <row r="1380" spans="34:37" x14ac:dyDescent="0.25">
      <c r="AH1380">
        <v>2.3444099999999999</v>
      </c>
      <c r="AI1380">
        <v>8346.5</v>
      </c>
      <c r="AJ1380" t="s">
        <v>462</v>
      </c>
      <c r="AK1380">
        <f t="shared" si="24"/>
        <v>0.18520606060606062</v>
      </c>
    </row>
    <row r="1381" spans="34:37" x14ac:dyDescent="0.25">
      <c r="AH1381">
        <v>2.3255400000000002</v>
      </c>
      <c r="AI1381">
        <v>8346.6</v>
      </c>
      <c r="AJ1381" t="s">
        <v>462</v>
      </c>
      <c r="AK1381">
        <f t="shared" si="24"/>
        <v>0.19664242424242409</v>
      </c>
    </row>
    <row r="1382" spans="34:37" x14ac:dyDescent="0.25">
      <c r="AH1382">
        <v>1.9666300000000001</v>
      </c>
      <c r="AI1382">
        <v>8347.2000000000007</v>
      </c>
      <c r="AJ1382" t="s">
        <v>462</v>
      </c>
      <c r="AK1382">
        <f t="shared" si="24"/>
        <v>0.41416363636363629</v>
      </c>
    </row>
    <row r="1383" spans="34:37" x14ac:dyDescent="0.25">
      <c r="AH1383">
        <v>2.2878099999999999</v>
      </c>
      <c r="AI1383">
        <v>8350.4</v>
      </c>
      <c r="AJ1383" t="s">
        <v>462</v>
      </c>
      <c r="AK1383">
        <f t="shared" si="24"/>
        <v>0.21950909090909093</v>
      </c>
    </row>
    <row r="1384" spans="34:37" x14ac:dyDescent="0.25">
      <c r="AH1384">
        <v>2.3984999999999999</v>
      </c>
      <c r="AI1384">
        <v>8357.7999999999993</v>
      </c>
      <c r="AJ1384" t="s">
        <v>462</v>
      </c>
      <c r="AK1384">
        <f t="shared" si="24"/>
        <v>0.15242424242424246</v>
      </c>
    </row>
    <row r="1385" spans="34:37" x14ac:dyDescent="0.25">
      <c r="AH1385">
        <v>2.3578299999999999</v>
      </c>
      <c r="AI1385">
        <v>8357.9</v>
      </c>
      <c r="AJ1385" t="s">
        <v>462</v>
      </c>
      <c r="AK1385">
        <f t="shared" si="24"/>
        <v>0.1770727272727273</v>
      </c>
    </row>
    <row r="1386" spans="34:37" x14ac:dyDescent="0.25">
      <c r="AH1386">
        <v>2.3129599999999999</v>
      </c>
      <c r="AI1386">
        <v>8361.7999999999993</v>
      </c>
      <c r="AJ1386" t="s">
        <v>462</v>
      </c>
      <c r="AK1386">
        <f t="shared" si="24"/>
        <v>0.20426666666666668</v>
      </c>
    </row>
    <row r="1387" spans="34:37" x14ac:dyDescent="0.25">
      <c r="AH1387">
        <v>2.4161100000000002</v>
      </c>
      <c r="AI1387">
        <v>8373</v>
      </c>
      <c r="AJ1387" t="s">
        <v>462</v>
      </c>
      <c r="AK1387">
        <f t="shared" si="24"/>
        <v>0.14175151515151499</v>
      </c>
    </row>
    <row r="1388" spans="34:37" x14ac:dyDescent="0.25">
      <c r="AH1388">
        <v>2.3733399999999998</v>
      </c>
      <c r="AI1388">
        <v>8403.5</v>
      </c>
      <c r="AJ1388" t="s">
        <v>462</v>
      </c>
      <c r="AK1388">
        <f t="shared" si="24"/>
        <v>0.16767272727272736</v>
      </c>
    </row>
    <row r="1389" spans="34:37" x14ac:dyDescent="0.25">
      <c r="AH1389">
        <v>2.2924199999999999</v>
      </c>
      <c r="AI1389">
        <v>8411.2000000000007</v>
      </c>
      <c r="AJ1389" t="s">
        <v>462</v>
      </c>
      <c r="AK1389">
        <f t="shared" si="24"/>
        <v>0.21671515151515153</v>
      </c>
    </row>
    <row r="1390" spans="34:37" x14ac:dyDescent="0.25">
      <c r="AH1390">
        <v>2.2785799999999998</v>
      </c>
      <c r="AI1390">
        <v>8418.9</v>
      </c>
      <c r="AJ1390" t="s">
        <v>462</v>
      </c>
      <c r="AK1390">
        <f t="shared" si="24"/>
        <v>0.22510303030303036</v>
      </c>
    </row>
    <row r="1391" spans="34:37" x14ac:dyDescent="0.25">
      <c r="AH1391">
        <v>2.33141</v>
      </c>
      <c r="AI1391">
        <v>8426.4</v>
      </c>
      <c r="AJ1391" t="s">
        <v>462</v>
      </c>
      <c r="AK1391">
        <f t="shared" si="24"/>
        <v>0.19308484848484844</v>
      </c>
    </row>
    <row r="1392" spans="34:37" x14ac:dyDescent="0.25">
      <c r="AH1392">
        <v>2.28193</v>
      </c>
      <c r="AI1392">
        <v>8430.2999999999993</v>
      </c>
      <c r="AJ1392" t="s">
        <v>462</v>
      </c>
      <c r="AK1392">
        <f t="shared" si="24"/>
        <v>0.22307272727272723</v>
      </c>
    </row>
    <row r="1393" spans="34:37" x14ac:dyDescent="0.25">
      <c r="AH1393">
        <v>2.3502800000000001</v>
      </c>
      <c r="AI1393">
        <v>8437.7000000000007</v>
      </c>
      <c r="AJ1393" t="s">
        <v>462</v>
      </c>
      <c r="AK1393">
        <f t="shared" si="24"/>
        <v>0.18164848484848473</v>
      </c>
    </row>
    <row r="1394" spans="34:37" x14ac:dyDescent="0.25">
      <c r="AH1394">
        <v>2.39011</v>
      </c>
      <c r="AI1394">
        <v>8445.2000000000007</v>
      </c>
      <c r="AJ1394" t="s">
        <v>462</v>
      </c>
      <c r="AK1394">
        <f t="shared" si="24"/>
        <v>0.15750909090909088</v>
      </c>
    </row>
    <row r="1395" spans="34:37" x14ac:dyDescent="0.25">
      <c r="AH1395">
        <v>2.40185</v>
      </c>
      <c r="AI1395">
        <v>8452.7999999999993</v>
      </c>
      <c r="AJ1395" t="s">
        <v>462</v>
      </c>
      <c r="AK1395">
        <f t="shared" si="24"/>
        <v>0.15039393939393933</v>
      </c>
    </row>
    <row r="1396" spans="34:37" x14ac:dyDescent="0.25">
      <c r="AH1396">
        <v>2.3217599999999998</v>
      </c>
      <c r="AI1396">
        <v>8456.7999999999993</v>
      </c>
      <c r="AJ1396" t="s">
        <v>462</v>
      </c>
      <c r="AK1396">
        <f t="shared" si="24"/>
        <v>0.19893333333333341</v>
      </c>
    </row>
    <row r="1397" spans="34:37" x14ac:dyDescent="0.25">
      <c r="AH1397">
        <v>2.3029000000000002</v>
      </c>
      <c r="AI1397">
        <v>8460.6</v>
      </c>
      <c r="AJ1397" t="s">
        <v>462</v>
      </c>
      <c r="AK1397">
        <f t="shared" si="24"/>
        <v>0.21036363636363622</v>
      </c>
    </row>
    <row r="1398" spans="34:37" x14ac:dyDescent="0.25">
      <c r="AH1398">
        <v>2.0026899999999999</v>
      </c>
      <c r="AI1398">
        <v>8465</v>
      </c>
      <c r="AJ1398" t="s">
        <v>462</v>
      </c>
      <c r="AK1398">
        <f t="shared" si="24"/>
        <v>0.39230909090909094</v>
      </c>
    </row>
    <row r="1399" spans="34:37" x14ac:dyDescent="0.25">
      <c r="AH1399">
        <v>2.2223899999999999</v>
      </c>
      <c r="AI1399">
        <v>8472.2000000000007</v>
      </c>
      <c r="AJ1399" t="s">
        <v>462</v>
      </c>
      <c r="AK1399">
        <f t="shared" si="24"/>
        <v>0.25915757575757581</v>
      </c>
    </row>
    <row r="1400" spans="34:37" x14ac:dyDescent="0.25">
      <c r="AH1400">
        <v>2.0999599999999998</v>
      </c>
      <c r="AI1400">
        <v>8472.4</v>
      </c>
      <c r="AJ1400" t="s">
        <v>462</v>
      </c>
      <c r="AK1400">
        <f t="shared" si="24"/>
        <v>0.33335757575757585</v>
      </c>
    </row>
    <row r="1401" spans="34:37" x14ac:dyDescent="0.25">
      <c r="AH1401">
        <v>2.12805</v>
      </c>
      <c r="AI1401">
        <v>8476.1</v>
      </c>
      <c r="AJ1401" t="s">
        <v>462</v>
      </c>
      <c r="AK1401">
        <f t="shared" si="24"/>
        <v>0.3163333333333333</v>
      </c>
    </row>
    <row r="1402" spans="34:37" x14ac:dyDescent="0.25">
      <c r="AH1402">
        <v>2.0165199999999999</v>
      </c>
      <c r="AI1402">
        <v>8476.4</v>
      </c>
      <c r="AJ1402" t="s">
        <v>462</v>
      </c>
      <c r="AK1402">
        <f t="shared" si="24"/>
        <v>0.38392727272727278</v>
      </c>
    </row>
    <row r="1403" spans="34:37" x14ac:dyDescent="0.25">
      <c r="AH1403">
        <v>2.4161000000000001</v>
      </c>
      <c r="AI1403">
        <v>8483.2000000000007</v>
      </c>
      <c r="AJ1403" t="s">
        <v>462</v>
      </c>
      <c r="AK1403">
        <f t="shared" si="24"/>
        <v>0.14175757575757564</v>
      </c>
    </row>
    <row r="1404" spans="34:37" x14ac:dyDescent="0.25">
      <c r="AH1404">
        <v>2.36327</v>
      </c>
      <c r="AI1404">
        <v>8487.1</v>
      </c>
      <c r="AJ1404" t="s">
        <v>462</v>
      </c>
      <c r="AK1404">
        <f t="shared" si="24"/>
        <v>0.17377575757575756</v>
      </c>
    </row>
    <row r="1405" spans="34:37" x14ac:dyDescent="0.25">
      <c r="AH1405">
        <v>2.2408399999999999</v>
      </c>
      <c r="AI1405">
        <v>8494.9</v>
      </c>
      <c r="AJ1405" t="s">
        <v>462</v>
      </c>
      <c r="AK1405">
        <f t="shared" si="24"/>
        <v>0.24797575757575757</v>
      </c>
    </row>
    <row r="1406" spans="34:37" x14ac:dyDescent="0.25">
      <c r="AH1406">
        <v>2.3834</v>
      </c>
      <c r="AI1406">
        <v>8513.7000000000007</v>
      </c>
      <c r="AJ1406" t="s">
        <v>462</v>
      </c>
      <c r="AK1406">
        <f t="shared" si="24"/>
        <v>0.16157575757575754</v>
      </c>
    </row>
    <row r="1407" spans="34:37" x14ac:dyDescent="0.25">
      <c r="AH1407">
        <v>2.27312</v>
      </c>
      <c r="AI1407">
        <v>8521.5</v>
      </c>
      <c r="AJ1407" t="s">
        <v>462</v>
      </c>
      <c r="AK1407">
        <f t="shared" si="24"/>
        <v>0.22841212121212115</v>
      </c>
    </row>
    <row r="1408" spans="34:37" x14ac:dyDescent="0.25">
      <c r="AH1408">
        <v>2.31128</v>
      </c>
      <c r="AI1408">
        <v>8529</v>
      </c>
      <c r="AJ1408" t="s">
        <v>462</v>
      </c>
      <c r="AK1408">
        <f t="shared" si="24"/>
        <v>0.20528484848484843</v>
      </c>
    </row>
    <row r="1409" spans="34:37" x14ac:dyDescent="0.25">
      <c r="AH1409">
        <v>2.25929</v>
      </c>
      <c r="AI1409">
        <v>8532.9</v>
      </c>
      <c r="AJ1409" t="s">
        <v>462</v>
      </c>
      <c r="AK1409">
        <f t="shared" si="24"/>
        <v>0.23679393939393933</v>
      </c>
    </row>
    <row r="1410" spans="34:37" x14ac:dyDescent="0.25">
      <c r="AH1410">
        <v>2.1544699999999999</v>
      </c>
      <c r="AI1410">
        <v>8540.7000000000007</v>
      </c>
      <c r="AJ1410" t="s">
        <v>462</v>
      </c>
      <c r="AK1410">
        <f t="shared" si="24"/>
        <v>0.30032121212121216</v>
      </c>
    </row>
    <row r="1411" spans="34:37" x14ac:dyDescent="0.25">
      <c r="AH1411">
        <v>2.4182000000000001</v>
      </c>
      <c r="AI1411">
        <v>8547.7999999999993</v>
      </c>
      <c r="AJ1411" t="s">
        <v>462</v>
      </c>
      <c r="AK1411">
        <f t="shared" si="24"/>
        <v>0.14048484848484835</v>
      </c>
    </row>
    <row r="1412" spans="34:37" x14ac:dyDescent="0.25">
      <c r="AH1412">
        <v>2.2328700000000001</v>
      </c>
      <c r="AI1412">
        <v>8548.2000000000007</v>
      </c>
      <c r="AJ1412" t="s">
        <v>462</v>
      </c>
      <c r="AK1412">
        <f t="shared" si="24"/>
        <v>0.25280606060606048</v>
      </c>
    </row>
    <row r="1413" spans="34:37" x14ac:dyDescent="0.25">
      <c r="AH1413">
        <v>2.3414700000000002</v>
      </c>
      <c r="AI1413">
        <v>8555.5</v>
      </c>
      <c r="AJ1413" t="s">
        <v>462</v>
      </c>
      <c r="AK1413">
        <f t="shared" si="24"/>
        <v>0.18698787878787865</v>
      </c>
    </row>
    <row r="1414" spans="34:37" x14ac:dyDescent="0.25">
      <c r="AH1414">
        <v>2.3968099999999999</v>
      </c>
      <c r="AI1414">
        <v>8559.2000000000007</v>
      </c>
      <c r="AJ1414" t="s">
        <v>462</v>
      </c>
      <c r="AK1414">
        <f t="shared" ref="AK1414:AK1477" si="25">(2.65-AH1414)/1.65</f>
        <v>0.15344848484848486</v>
      </c>
    </row>
    <row r="1415" spans="34:37" x14ac:dyDescent="0.25">
      <c r="AH1415">
        <v>2.35866</v>
      </c>
      <c r="AI1415">
        <v>8559.2999999999993</v>
      </c>
      <c r="AJ1415" t="s">
        <v>462</v>
      </c>
      <c r="AK1415">
        <f t="shared" si="25"/>
        <v>0.17656969696969693</v>
      </c>
    </row>
    <row r="1416" spans="34:37" x14ac:dyDescent="0.25">
      <c r="AH1416">
        <v>2.1989100000000001</v>
      </c>
      <c r="AI1416">
        <v>8567.2000000000007</v>
      </c>
      <c r="AJ1416" t="s">
        <v>462</v>
      </c>
      <c r="AK1416">
        <f t="shared" si="25"/>
        <v>0.27338787878787868</v>
      </c>
    </row>
    <row r="1417" spans="34:37" x14ac:dyDescent="0.25">
      <c r="AH1417">
        <v>2.1880099999999998</v>
      </c>
      <c r="AI1417">
        <v>8567.2000000000007</v>
      </c>
      <c r="AJ1417" t="s">
        <v>462</v>
      </c>
      <c r="AK1417">
        <f t="shared" si="25"/>
        <v>0.27999393939393946</v>
      </c>
    </row>
    <row r="1418" spans="34:37" x14ac:dyDescent="0.25">
      <c r="AH1418">
        <v>2.21149</v>
      </c>
      <c r="AI1418">
        <v>8571</v>
      </c>
      <c r="AJ1418" t="s">
        <v>462</v>
      </c>
      <c r="AK1418">
        <f t="shared" si="25"/>
        <v>0.26576363636363637</v>
      </c>
    </row>
    <row r="1419" spans="34:37" x14ac:dyDescent="0.25">
      <c r="AH1419">
        <v>2.17543</v>
      </c>
      <c r="AI1419">
        <v>8571.1</v>
      </c>
      <c r="AJ1419" t="s">
        <v>462</v>
      </c>
      <c r="AK1419">
        <f t="shared" si="25"/>
        <v>0.28761818181818177</v>
      </c>
    </row>
    <row r="1420" spans="34:37" x14ac:dyDescent="0.25">
      <c r="AH1420">
        <v>2.10792</v>
      </c>
      <c r="AI1420">
        <v>8575</v>
      </c>
      <c r="AJ1420" t="s">
        <v>462</v>
      </c>
      <c r="AK1420">
        <f t="shared" si="25"/>
        <v>0.32853333333333329</v>
      </c>
    </row>
    <row r="1421" spans="34:37" x14ac:dyDescent="0.25">
      <c r="AH1421">
        <v>2.06725</v>
      </c>
      <c r="AI1421">
        <v>8582.7000000000007</v>
      </c>
      <c r="AJ1421" t="s">
        <v>462</v>
      </c>
      <c r="AK1421">
        <f t="shared" si="25"/>
        <v>0.35318181818181815</v>
      </c>
    </row>
    <row r="1422" spans="34:37" x14ac:dyDescent="0.25">
      <c r="AH1422">
        <v>2.0571899999999999</v>
      </c>
      <c r="AI1422">
        <v>8582.7000000000007</v>
      </c>
      <c r="AJ1422" t="s">
        <v>462</v>
      </c>
      <c r="AK1422">
        <f t="shared" si="25"/>
        <v>0.35927878787878792</v>
      </c>
    </row>
    <row r="1423" spans="34:37" x14ac:dyDescent="0.25">
      <c r="AH1423">
        <v>2.1171500000000001</v>
      </c>
      <c r="AI1423">
        <v>8590.2000000000007</v>
      </c>
      <c r="AJ1423" t="s">
        <v>462</v>
      </c>
      <c r="AK1423">
        <f t="shared" si="25"/>
        <v>0.32293939393939386</v>
      </c>
    </row>
    <row r="1424" spans="34:37" x14ac:dyDescent="0.25">
      <c r="AH1424">
        <v>2.1267900000000002</v>
      </c>
      <c r="AI1424">
        <v>8597.7999999999993</v>
      </c>
      <c r="AJ1424" t="s">
        <v>462</v>
      </c>
      <c r="AK1424">
        <f t="shared" si="25"/>
        <v>0.31709696969696954</v>
      </c>
    </row>
    <row r="1425" spans="34:37" x14ac:dyDescent="0.25">
      <c r="AH1425">
        <v>2.26851</v>
      </c>
      <c r="AI1425">
        <v>8601.2999999999993</v>
      </c>
      <c r="AJ1425" t="s">
        <v>462</v>
      </c>
      <c r="AK1425">
        <f t="shared" si="25"/>
        <v>0.23120606060606055</v>
      </c>
    </row>
    <row r="1426" spans="34:37" x14ac:dyDescent="0.25">
      <c r="AH1426">
        <v>2.0903100000000001</v>
      </c>
      <c r="AI1426">
        <v>8601.6</v>
      </c>
      <c r="AJ1426" t="s">
        <v>462</v>
      </c>
      <c r="AK1426">
        <f t="shared" si="25"/>
        <v>0.33920606060606051</v>
      </c>
    </row>
    <row r="1427" spans="34:37" x14ac:dyDescent="0.25">
      <c r="AH1427">
        <v>2.3758499999999998</v>
      </c>
      <c r="AI1427">
        <v>8608.7000000000007</v>
      </c>
      <c r="AJ1427" t="s">
        <v>462</v>
      </c>
      <c r="AK1427">
        <f t="shared" si="25"/>
        <v>0.16615151515151524</v>
      </c>
    </row>
    <row r="1428" spans="34:37" x14ac:dyDescent="0.25">
      <c r="AH1428">
        <v>2.3288899999999999</v>
      </c>
      <c r="AI1428">
        <v>8608.7999999999993</v>
      </c>
      <c r="AJ1428" t="s">
        <v>462</v>
      </c>
      <c r="AK1428">
        <f t="shared" si="25"/>
        <v>0.19461212121212124</v>
      </c>
    </row>
    <row r="1429" spans="34:37" x14ac:dyDescent="0.25">
      <c r="AH1429">
        <v>1.9993300000000001</v>
      </c>
      <c r="AI1429">
        <v>8609.4</v>
      </c>
      <c r="AJ1429" t="s">
        <v>462</v>
      </c>
      <c r="AK1429">
        <f t="shared" si="25"/>
        <v>0.3943454545454545</v>
      </c>
    </row>
    <row r="1430" spans="34:37" x14ac:dyDescent="0.25">
      <c r="AH1430">
        <v>1.9569799999999999</v>
      </c>
      <c r="AI1430">
        <v>8613.2999999999993</v>
      </c>
      <c r="AJ1430" t="s">
        <v>462</v>
      </c>
      <c r="AK1430">
        <f t="shared" si="25"/>
        <v>0.42001212121212123</v>
      </c>
    </row>
    <row r="1431" spans="34:37" x14ac:dyDescent="0.25">
      <c r="AH1431">
        <v>2.24796</v>
      </c>
      <c r="AI1431">
        <v>8616.5</v>
      </c>
      <c r="AJ1431" t="s">
        <v>462</v>
      </c>
      <c r="AK1431">
        <f t="shared" si="25"/>
        <v>0.24366060606060605</v>
      </c>
    </row>
    <row r="1432" spans="34:37" x14ac:dyDescent="0.25">
      <c r="AH1432">
        <v>2.0337100000000001</v>
      </c>
      <c r="AI1432">
        <v>8616.9</v>
      </c>
      <c r="AJ1432" t="s">
        <v>462</v>
      </c>
      <c r="AK1432">
        <f t="shared" si="25"/>
        <v>0.37350909090909079</v>
      </c>
    </row>
    <row r="1433" spans="34:37" x14ac:dyDescent="0.25">
      <c r="AH1433">
        <v>2.40855</v>
      </c>
      <c r="AI1433">
        <v>8623.7999999999993</v>
      </c>
      <c r="AJ1433" t="s">
        <v>462</v>
      </c>
      <c r="AK1433">
        <f t="shared" si="25"/>
        <v>0.14633333333333332</v>
      </c>
    </row>
    <row r="1434" spans="34:37" x14ac:dyDescent="0.25">
      <c r="AH1434">
        <v>2.1435599999999999</v>
      </c>
      <c r="AI1434">
        <v>8624.2999999999993</v>
      </c>
      <c r="AJ1434" t="s">
        <v>462</v>
      </c>
      <c r="AK1434">
        <f t="shared" si="25"/>
        <v>0.30693333333333334</v>
      </c>
    </row>
    <row r="1435" spans="34:37" x14ac:dyDescent="0.25">
      <c r="AH1435">
        <v>2.1796199999999999</v>
      </c>
      <c r="AI1435">
        <v>8654.7000000000007</v>
      </c>
      <c r="AJ1435" t="s">
        <v>462</v>
      </c>
      <c r="AK1435">
        <f t="shared" si="25"/>
        <v>0.28507878787878793</v>
      </c>
    </row>
    <row r="1436" spans="34:37" x14ac:dyDescent="0.25">
      <c r="AH1436">
        <v>2.3523700000000001</v>
      </c>
      <c r="AI1436">
        <v>8658.1</v>
      </c>
      <c r="AJ1436" t="s">
        <v>462</v>
      </c>
      <c r="AK1436">
        <f t="shared" si="25"/>
        <v>0.18038181818181809</v>
      </c>
    </row>
    <row r="1437" spans="34:37" x14ac:dyDescent="0.25">
      <c r="AH1437">
        <v>2.2831800000000002</v>
      </c>
      <c r="AI1437">
        <v>8658.2999999999993</v>
      </c>
      <c r="AJ1437" t="s">
        <v>462</v>
      </c>
      <c r="AK1437">
        <f t="shared" si="25"/>
        <v>0.22231515151515135</v>
      </c>
    </row>
    <row r="1438" spans="34:37" x14ac:dyDescent="0.25">
      <c r="AH1438">
        <v>2.1653600000000002</v>
      </c>
      <c r="AI1438">
        <v>8662.2999999999993</v>
      </c>
      <c r="AJ1438" t="s">
        <v>462</v>
      </c>
      <c r="AK1438">
        <f t="shared" si="25"/>
        <v>0.29372121212121199</v>
      </c>
    </row>
    <row r="1439" spans="34:37" x14ac:dyDescent="0.25">
      <c r="AH1439">
        <v>2.4249000000000001</v>
      </c>
      <c r="AI1439">
        <v>8665.6</v>
      </c>
      <c r="AJ1439" t="s">
        <v>462</v>
      </c>
      <c r="AK1439">
        <f t="shared" si="25"/>
        <v>0.13642424242424234</v>
      </c>
    </row>
    <row r="1440" spans="34:37" x14ac:dyDescent="0.25">
      <c r="AH1440">
        <v>2.3007900000000001</v>
      </c>
      <c r="AI1440">
        <v>8665.7999999999993</v>
      </c>
      <c r="AJ1440" t="s">
        <v>462</v>
      </c>
      <c r="AK1440">
        <f t="shared" si="25"/>
        <v>0.21164242424242413</v>
      </c>
    </row>
    <row r="1441" spans="34:37" x14ac:dyDescent="0.25">
      <c r="AH1441">
        <v>2.39052</v>
      </c>
      <c r="AI1441">
        <v>8669.5</v>
      </c>
      <c r="AJ1441" t="s">
        <v>462</v>
      </c>
      <c r="AK1441">
        <f t="shared" si="25"/>
        <v>0.15726060606060602</v>
      </c>
    </row>
    <row r="1442" spans="34:37" x14ac:dyDescent="0.25">
      <c r="AH1442">
        <v>2.3154699999999999</v>
      </c>
      <c r="AI1442">
        <v>8669.6</v>
      </c>
      <c r="AJ1442" t="s">
        <v>462</v>
      </c>
      <c r="AK1442">
        <f t="shared" si="25"/>
        <v>0.20274545454545456</v>
      </c>
    </row>
    <row r="1443" spans="34:37" x14ac:dyDescent="0.25">
      <c r="AH1443">
        <v>2.4207100000000001</v>
      </c>
      <c r="AI1443">
        <v>8673.2000000000007</v>
      </c>
      <c r="AJ1443" t="s">
        <v>462</v>
      </c>
      <c r="AK1443">
        <f t="shared" si="25"/>
        <v>0.13896363636363623</v>
      </c>
    </row>
    <row r="1444" spans="34:37" x14ac:dyDescent="0.25">
      <c r="AH1444">
        <v>2.3649399999999998</v>
      </c>
      <c r="AI1444">
        <v>8677.1</v>
      </c>
      <c r="AJ1444" t="s">
        <v>462</v>
      </c>
      <c r="AK1444">
        <f t="shared" si="25"/>
        <v>0.17276363636363642</v>
      </c>
    </row>
    <row r="1445" spans="34:37" x14ac:dyDescent="0.25">
      <c r="AH1445">
        <v>2.1947100000000002</v>
      </c>
      <c r="AI1445">
        <v>8677.4</v>
      </c>
      <c r="AJ1445" t="s">
        <v>462</v>
      </c>
      <c r="AK1445">
        <f t="shared" si="25"/>
        <v>0.2759333333333332</v>
      </c>
    </row>
    <row r="1446" spans="34:37" x14ac:dyDescent="0.25">
      <c r="AH1446">
        <v>2.4123199999999998</v>
      </c>
      <c r="AI1446">
        <v>8680.7999999999993</v>
      </c>
      <c r="AJ1446" t="s">
        <v>462</v>
      </c>
      <c r="AK1446">
        <f t="shared" si="25"/>
        <v>0.14404848484848493</v>
      </c>
    </row>
    <row r="1447" spans="34:37" x14ac:dyDescent="0.25">
      <c r="AH1447">
        <v>2.2567699999999999</v>
      </c>
      <c r="AI1447">
        <v>8681.1</v>
      </c>
      <c r="AJ1447" t="s">
        <v>462</v>
      </c>
      <c r="AK1447">
        <f t="shared" si="25"/>
        <v>0.23832121212121213</v>
      </c>
    </row>
    <row r="1448" spans="34:37" x14ac:dyDescent="0.25">
      <c r="AH1448">
        <v>2.2290899999999998</v>
      </c>
      <c r="AI1448">
        <v>8685</v>
      </c>
      <c r="AJ1448" t="s">
        <v>462</v>
      </c>
      <c r="AK1448">
        <f t="shared" si="25"/>
        <v>0.25509696969696977</v>
      </c>
    </row>
    <row r="1449" spans="34:37" x14ac:dyDescent="0.25">
      <c r="AH1449">
        <v>2.34104</v>
      </c>
      <c r="AI1449">
        <v>8692.4</v>
      </c>
      <c r="AJ1449" t="s">
        <v>462</v>
      </c>
      <c r="AK1449">
        <f t="shared" si="25"/>
        <v>0.1872484848484848</v>
      </c>
    </row>
    <row r="1450" spans="34:37" x14ac:dyDescent="0.25">
      <c r="AH1450">
        <v>2.3276300000000001</v>
      </c>
      <c r="AI1450">
        <v>8692.4</v>
      </c>
      <c r="AJ1450" t="s">
        <v>462</v>
      </c>
      <c r="AK1450">
        <f t="shared" si="25"/>
        <v>0.19537575757575748</v>
      </c>
    </row>
    <row r="1451" spans="34:37" x14ac:dyDescent="0.25">
      <c r="AH1451">
        <v>2.2056100000000001</v>
      </c>
      <c r="AI1451">
        <v>8707.7999999999993</v>
      </c>
      <c r="AJ1451" t="s">
        <v>462</v>
      </c>
      <c r="AK1451">
        <f t="shared" si="25"/>
        <v>0.26932727272727264</v>
      </c>
    </row>
    <row r="1452" spans="34:37" x14ac:dyDescent="0.25">
      <c r="AH1452">
        <v>2.3934500000000001</v>
      </c>
      <c r="AI1452">
        <v>8715.1</v>
      </c>
      <c r="AJ1452" t="s">
        <v>462</v>
      </c>
      <c r="AK1452">
        <f t="shared" si="25"/>
        <v>0.15548484848484839</v>
      </c>
    </row>
    <row r="1453" spans="34:37" x14ac:dyDescent="0.25">
      <c r="AH1453">
        <v>2.1473300000000002</v>
      </c>
      <c r="AI1453">
        <v>8715.5</v>
      </c>
      <c r="AJ1453" t="s">
        <v>462</v>
      </c>
      <c r="AK1453">
        <f t="shared" si="25"/>
        <v>0.30464848484848472</v>
      </c>
    </row>
    <row r="1454" spans="34:37" x14ac:dyDescent="0.25">
      <c r="AH1454">
        <v>2.1062400000000001</v>
      </c>
      <c r="AI1454">
        <v>8719.4</v>
      </c>
      <c r="AJ1454" t="s">
        <v>462</v>
      </c>
      <c r="AK1454">
        <f t="shared" si="25"/>
        <v>0.32955151515151504</v>
      </c>
    </row>
    <row r="1455" spans="34:37" x14ac:dyDescent="0.25">
      <c r="AH1455">
        <v>2.08779</v>
      </c>
      <c r="AI1455">
        <v>8723.2000000000007</v>
      </c>
      <c r="AJ1455" t="s">
        <v>462</v>
      </c>
      <c r="AK1455">
        <f t="shared" si="25"/>
        <v>0.34073333333333328</v>
      </c>
    </row>
    <row r="1456" spans="34:37" x14ac:dyDescent="0.25">
      <c r="AH1456">
        <v>2.3720699999999999</v>
      </c>
      <c r="AI1456">
        <v>8737.9</v>
      </c>
      <c r="AJ1456" t="s">
        <v>462</v>
      </c>
      <c r="AK1456">
        <f t="shared" si="25"/>
        <v>0.16844242424242425</v>
      </c>
    </row>
    <row r="1457" spans="34:37" x14ac:dyDescent="0.25">
      <c r="AH1457">
        <v>2.3808799999999999</v>
      </c>
      <c r="AI1457">
        <v>8737.9</v>
      </c>
      <c r="AJ1457" t="s">
        <v>462</v>
      </c>
      <c r="AK1457">
        <f t="shared" si="25"/>
        <v>0.16310303030303033</v>
      </c>
    </row>
    <row r="1458" spans="34:37" x14ac:dyDescent="0.25">
      <c r="AH1458">
        <v>2.2886299999999999</v>
      </c>
      <c r="AI1458">
        <v>8738.1</v>
      </c>
      <c r="AJ1458" t="s">
        <v>462</v>
      </c>
      <c r="AK1458">
        <f t="shared" si="25"/>
        <v>0.21901212121212121</v>
      </c>
    </row>
    <row r="1459" spans="34:37" x14ac:dyDescent="0.25">
      <c r="AH1459">
        <v>2.3573900000000001</v>
      </c>
      <c r="AI1459">
        <v>8753.1</v>
      </c>
      <c r="AJ1459" t="s">
        <v>462</v>
      </c>
      <c r="AK1459">
        <f t="shared" si="25"/>
        <v>0.17733939393939382</v>
      </c>
    </row>
    <row r="1460" spans="34:37" x14ac:dyDescent="0.25">
      <c r="AH1460">
        <v>2.2156799999999999</v>
      </c>
      <c r="AI1460">
        <v>8757.2000000000007</v>
      </c>
      <c r="AJ1460" t="s">
        <v>462</v>
      </c>
      <c r="AK1460">
        <f t="shared" si="25"/>
        <v>0.26322424242424247</v>
      </c>
    </row>
    <row r="1461" spans="34:37" x14ac:dyDescent="0.25">
      <c r="AH1461">
        <v>2.22532</v>
      </c>
      <c r="AI1461">
        <v>8757.2000000000007</v>
      </c>
      <c r="AJ1461" t="s">
        <v>462</v>
      </c>
      <c r="AK1461">
        <f t="shared" si="25"/>
        <v>0.25738181818181816</v>
      </c>
    </row>
    <row r="1462" spans="34:37" x14ac:dyDescent="0.25">
      <c r="AH1462">
        <v>2.23874</v>
      </c>
      <c r="AI1462">
        <v>8761</v>
      </c>
      <c r="AJ1462" t="s">
        <v>462</v>
      </c>
      <c r="AK1462">
        <f t="shared" si="25"/>
        <v>0.24924848484848483</v>
      </c>
    </row>
    <row r="1463" spans="34:37" x14ac:dyDescent="0.25">
      <c r="AH1463">
        <v>2.2735400000000001</v>
      </c>
      <c r="AI1463">
        <v>8764.7000000000007</v>
      </c>
      <c r="AJ1463" t="s">
        <v>462</v>
      </c>
      <c r="AK1463">
        <f t="shared" si="25"/>
        <v>0.22815757575757564</v>
      </c>
    </row>
    <row r="1464" spans="34:37" x14ac:dyDescent="0.25">
      <c r="AH1464">
        <v>2.3079200000000002</v>
      </c>
      <c r="AI1464">
        <v>8776</v>
      </c>
      <c r="AJ1464" t="s">
        <v>462</v>
      </c>
      <c r="AK1464">
        <f t="shared" si="25"/>
        <v>0.20732121212121196</v>
      </c>
    </row>
    <row r="1465" spans="34:37" x14ac:dyDescent="0.25">
      <c r="AH1465">
        <v>2.3225899999999999</v>
      </c>
      <c r="AI1465">
        <v>8776</v>
      </c>
      <c r="AJ1465" t="s">
        <v>462</v>
      </c>
      <c r="AK1465">
        <f t="shared" si="25"/>
        <v>0.19843030303030304</v>
      </c>
    </row>
    <row r="1466" spans="34:37" x14ac:dyDescent="0.25">
      <c r="AH1466">
        <v>2.2513100000000001</v>
      </c>
      <c r="AI1466">
        <v>8779.9</v>
      </c>
      <c r="AJ1466" t="s">
        <v>462</v>
      </c>
      <c r="AK1466">
        <f t="shared" si="25"/>
        <v>0.24163030303030289</v>
      </c>
    </row>
    <row r="1467" spans="34:37" x14ac:dyDescent="0.25">
      <c r="AH1467">
        <v>2.3355899999999998</v>
      </c>
      <c r="AI1467">
        <v>8787.4</v>
      </c>
      <c r="AJ1467" t="s">
        <v>462</v>
      </c>
      <c r="AK1467">
        <f t="shared" si="25"/>
        <v>0.19055151515151522</v>
      </c>
    </row>
    <row r="1468" spans="34:37" x14ac:dyDescent="0.25">
      <c r="AH1468">
        <v>2.2966000000000002</v>
      </c>
      <c r="AI1468">
        <v>8791.2000000000007</v>
      </c>
      <c r="AJ1468" t="s">
        <v>462</v>
      </c>
      <c r="AK1468">
        <f t="shared" si="25"/>
        <v>0.21418181818181803</v>
      </c>
    </row>
    <row r="1469" spans="34:37" x14ac:dyDescent="0.25">
      <c r="AH1469">
        <v>2.26431</v>
      </c>
      <c r="AI1469">
        <v>8795.1</v>
      </c>
      <c r="AJ1469" t="s">
        <v>462</v>
      </c>
      <c r="AK1469">
        <f t="shared" si="25"/>
        <v>0.23375151515151507</v>
      </c>
    </row>
    <row r="1470" spans="34:37" x14ac:dyDescent="0.25">
      <c r="AH1470">
        <v>2.34775</v>
      </c>
      <c r="AI1470">
        <v>8802.6</v>
      </c>
      <c r="AJ1470" t="s">
        <v>462</v>
      </c>
      <c r="AK1470">
        <f t="shared" si="25"/>
        <v>0.18318181818181814</v>
      </c>
    </row>
    <row r="1471" spans="34:37" x14ac:dyDescent="0.25">
      <c r="AH1471">
        <v>2.3439700000000001</v>
      </c>
      <c r="AI1471">
        <v>8909</v>
      </c>
      <c r="AJ1471" t="s">
        <v>463</v>
      </c>
      <c r="AK1471">
        <f t="shared" si="25"/>
        <v>0.18547272727272715</v>
      </c>
    </row>
    <row r="1472" spans="34:37" x14ac:dyDescent="0.25">
      <c r="AH1472">
        <v>2.3494199999999998</v>
      </c>
      <c r="AI1472">
        <v>8916.6</v>
      </c>
      <c r="AJ1472" t="s">
        <v>463</v>
      </c>
      <c r="AK1472">
        <f t="shared" si="25"/>
        <v>0.18216969696969701</v>
      </c>
    </row>
    <row r="1473" spans="34:37" x14ac:dyDescent="0.25">
      <c r="AH1473">
        <v>2.32972</v>
      </c>
      <c r="AI1473">
        <v>8931.7999999999993</v>
      </c>
      <c r="AJ1473" t="s">
        <v>463</v>
      </c>
      <c r="AK1473">
        <f t="shared" si="25"/>
        <v>0.19410909090909087</v>
      </c>
    </row>
    <row r="1474" spans="34:37" x14ac:dyDescent="0.25">
      <c r="AH1474">
        <v>2.3217500000000002</v>
      </c>
      <c r="AI1474">
        <v>8939.4</v>
      </c>
      <c r="AJ1474" t="s">
        <v>463</v>
      </c>
      <c r="AK1474">
        <f t="shared" si="25"/>
        <v>0.19893939393939378</v>
      </c>
    </row>
    <row r="1475" spans="34:37" x14ac:dyDescent="0.25">
      <c r="AH1475">
        <v>2.3632599999999999</v>
      </c>
      <c r="AI1475">
        <v>8984.9</v>
      </c>
      <c r="AJ1475" t="s">
        <v>463</v>
      </c>
      <c r="AK1475">
        <f t="shared" si="25"/>
        <v>0.17378181818181818</v>
      </c>
    </row>
    <row r="1476" spans="34:37" x14ac:dyDescent="0.25">
      <c r="AH1476">
        <v>2.375</v>
      </c>
      <c r="AI1476">
        <v>8984.9</v>
      </c>
      <c r="AJ1476" t="s">
        <v>463</v>
      </c>
      <c r="AK1476">
        <f t="shared" si="25"/>
        <v>0.16666666666666663</v>
      </c>
    </row>
    <row r="1477" spans="34:37" x14ac:dyDescent="0.25">
      <c r="AH1477">
        <v>2.3246799999999999</v>
      </c>
      <c r="AI1477">
        <v>8996.4</v>
      </c>
      <c r="AJ1477" t="s">
        <v>463</v>
      </c>
      <c r="AK1477">
        <f t="shared" si="25"/>
        <v>0.1971636363636364</v>
      </c>
    </row>
    <row r="1478" spans="34:37" x14ac:dyDescent="0.25">
      <c r="AH1478">
        <v>2.3599000000000001</v>
      </c>
      <c r="AI1478">
        <v>9000.1</v>
      </c>
      <c r="AJ1478" t="s">
        <v>463</v>
      </c>
      <c r="AK1478">
        <f t="shared" ref="AK1478:AK1541" si="26">(2.65-AH1478)/1.65</f>
        <v>0.17581818181818171</v>
      </c>
    </row>
    <row r="1479" spans="34:37" x14ac:dyDescent="0.25">
      <c r="AH1479">
        <v>2.34145</v>
      </c>
      <c r="AI1479">
        <v>9004</v>
      </c>
      <c r="AJ1479" t="s">
        <v>463</v>
      </c>
      <c r="AK1479">
        <f t="shared" si="26"/>
        <v>0.18699999999999994</v>
      </c>
    </row>
    <row r="1480" spans="34:37" x14ac:dyDescent="0.25">
      <c r="AH1480">
        <v>2.3334899999999998</v>
      </c>
      <c r="AI1480">
        <v>9080</v>
      </c>
      <c r="AJ1480" t="s">
        <v>463</v>
      </c>
      <c r="AK1480">
        <f t="shared" si="26"/>
        <v>0.19182424242424248</v>
      </c>
    </row>
    <row r="1481" spans="34:37" x14ac:dyDescent="0.25">
      <c r="AH1481">
        <v>2.3519299999999999</v>
      </c>
      <c r="AI1481">
        <v>9110.4</v>
      </c>
      <c r="AJ1481" t="s">
        <v>463</v>
      </c>
      <c r="AK1481">
        <f t="shared" si="26"/>
        <v>0.18064848484848489</v>
      </c>
    </row>
    <row r="1482" spans="34:37" x14ac:dyDescent="0.25">
      <c r="AH1482">
        <v>2.3670300000000002</v>
      </c>
      <c r="AI1482">
        <v>9144.5</v>
      </c>
      <c r="AJ1482" t="s">
        <v>463</v>
      </c>
      <c r="AK1482">
        <f t="shared" si="26"/>
        <v>0.17149696969696954</v>
      </c>
    </row>
    <row r="1483" spans="34:37" x14ac:dyDescent="0.25">
      <c r="AH1483">
        <v>2.3213200000000001</v>
      </c>
      <c r="AI1483">
        <v>9152.2000000000007</v>
      </c>
      <c r="AJ1483" t="s">
        <v>463</v>
      </c>
      <c r="AK1483">
        <f t="shared" si="26"/>
        <v>0.19919999999999993</v>
      </c>
    </row>
    <row r="1484" spans="34:37" x14ac:dyDescent="0.25">
      <c r="AH1484">
        <v>2.3267699999999998</v>
      </c>
      <c r="AI1484">
        <v>9167.4</v>
      </c>
      <c r="AJ1484" t="s">
        <v>463</v>
      </c>
      <c r="AK1484">
        <f t="shared" si="26"/>
        <v>0.19589696969696979</v>
      </c>
    </row>
    <row r="1485" spans="34:37" x14ac:dyDescent="0.25">
      <c r="AH1485">
        <v>2.33935</v>
      </c>
      <c r="AI1485">
        <v>9197.7999999999993</v>
      </c>
      <c r="AJ1485" t="s">
        <v>463</v>
      </c>
      <c r="AK1485">
        <f t="shared" si="26"/>
        <v>0.1882727272727272</v>
      </c>
    </row>
    <row r="1486" spans="34:37" x14ac:dyDescent="0.25">
      <c r="AH1486">
        <v>2.3615699999999999</v>
      </c>
      <c r="AI1486">
        <v>9209.1</v>
      </c>
      <c r="AJ1486" t="s">
        <v>463</v>
      </c>
      <c r="AK1486">
        <f t="shared" si="26"/>
        <v>0.1748060606060606</v>
      </c>
    </row>
    <row r="1487" spans="34:37" x14ac:dyDescent="0.25">
      <c r="AH1487">
        <v>2.3464800000000001</v>
      </c>
      <c r="AI1487">
        <v>9216.7999999999993</v>
      </c>
      <c r="AJ1487" t="s">
        <v>463</v>
      </c>
      <c r="AK1487">
        <f t="shared" si="26"/>
        <v>0.18395151515151503</v>
      </c>
    </row>
    <row r="1488" spans="34:37" x14ac:dyDescent="0.25">
      <c r="AH1488">
        <v>2.38463</v>
      </c>
      <c r="AI1488">
        <v>9220.5</v>
      </c>
      <c r="AJ1488" t="s">
        <v>463</v>
      </c>
      <c r="AK1488">
        <f t="shared" si="26"/>
        <v>0.16083030303030296</v>
      </c>
    </row>
    <row r="1489" spans="34:37" x14ac:dyDescent="0.25">
      <c r="AH1489">
        <v>2.4014099999999998</v>
      </c>
      <c r="AI1489">
        <v>9228.1</v>
      </c>
      <c r="AJ1489" t="s">
        <v>463</v>
      </c>
      <c r="AK1489">
        <f t="shared" si="26"/>
        <v>0.15066060606060613</v>
      </c>
    </row>
    <row r="1490" spans="34:37" x14ac:dyDescent="0.25">
      <c r="AH1490">
        <v>2.3762500000000002</v>
      </c>
      <c r="AI1490">
        <v>9239.5</v>
      </c>
      <c r="AJ1490" t="s">
        <v>463</v>
      </c>
      <c r="AK1490">
        <f t="shared" si="26"/>
        <v>0.16590909090909076</v>
      </c>
    </row>
    <row r="1491" spans="34:37" x14ac:dyDescent="0.25">
      <c r="AH1491">
        <v>2.3909199999999999</v>
      </c>
      <c r="AI1491">
        <v>9239.5</v>
      </c>
      <c r="AJ1491" t="s">
        <v>463</v>
      </c>
      <c r="AK1491">
        <f t="shared" si="26"/>
        <v>0.15701818181818181</v>
      </c>
    </row>
    <row r="1492" spans="34:37" x14ac:dyDescent="0.25">
      <c r="AH1492">
        <v>2.40937</v>
      </c>
      <c r="AI1492">
        <v>9254.7000000000007</v>
      </c>
      <c r="AJ1492" t="s">
        <v>463</v>
      </c>
      <c r="AK1492">
        <f t="shared" si="26"/>
        <v>0.14583636363636357</v>
      </c>
    </row>
    <row r="1493" spans="34:37" x14ac:dyDescent="0.25">
      <c r="AH1493">
        <v>2.42279</v>
      </c>
      <c r="AI1493">
        <v>9269.7999999999993</v>
      </c>
      <c r="AJ1493" t="s">
        <v>463</v>
      </c>
      <c r="AK1493">
        <f t="shared" si="26"/>
        <v>0.13770303030303024</v>
      </c>
    </row>
    <row r="1494" spans="34:37" x14ac:dyDescent="0.25">
      <c r="AH1494">
        <v>2.3422800000000001</v>
      </c>
      <c r="AI1494">
        <v>9304.2000000000007</v>
      </c>
      <c r="AJ1494" t="s">
        <v>463</v>
      </c>
      <c r="AK1494">
        <f t="shared" si="26"/>
        <v>0.18649696969696958</v>
      </c>
    </row>
    <row r="1495" spans="34:37" x14ac:dyDescent="0.25">
      <c r="AH1495">
        <v>2.39344</v>
      </c>
      <c r="AI1495">
        <v>9319.2999999999993</v>
      </c>
      <c r="AJ1495" t="s">
        <v>463</v>
      </c>
      <c r="AK1495">
        <f t="shared" si="26"/>
        <v>0.15549090909090904</v>
      </c>
    </row>
    <row r="1496" spans="34:37" x14ac:dyDescent="0.25">
      <c r="AH1496">
        <v>2.41147</v>
      </c>
      <c r="AI1496">
        <v>9326.9</v>
      </c>
      <c r="AJ1496" t="s">
        <v>463</v>
      </c>
      <c r="AK1496">
        <f t="shared" si="26"/>
        <v>0.14456363636363631</v>
      </c>
    </row>
    <row r="1497" spans="34:37" x14ac:dyDescent="0.25">
      <c r="AH1497">
        <v>2.3699599999999998</v>
      </c>
      <c r="AI1497">
        <v>9353.5</v>
      </c>
      <c r="AJ1497" t="s">
        <v>463</v>
      </c>
      <c r="AK1497">
        <f t="shared" si="26"/>
        <v>0.16972121212121216</v>
      </c>
    </row>
    <row r="1498" spans="34:37" x14ac:dyDescent="0.25">
      <c r="AH1498">
        <v>2.4215300000000002</v>
      </c>
      <c r="AI1498">
        <v>9383.7999999999993</v>
      </c>
      <c r="AJ1498" t="s">
        <v>463</v>
      </c>
      <c r="AK1498">
        <f t="shared" si="26"/>
        <v>0.13846666666666652</v>
      </c>
    </row>
    <row r="1499" spans="34:37" x14ac:dyDescent="0.25">
      <c r="AH1499">
        <v>2.3854700000000002</v>
      </c>
      <c r="AI1499">
        <v>9391.5</v>
      </c>
      <c r="AJ1499" t="s">
        <v>463</v>
      </c>
      <c r="AK1499">
        <f t="shared" si="26"/>
        <v>0.16032121212121195</v>
      </c>
    </row>
    <row r="1500" spans="34:37" x14ac:dyDescent="0.25">
      <c r="AH1500">
        <v>2.33473</v>
      </c>
      <c r="AI1500">
        <v>9391.6</v>
      </c>
      <c r="AJ1500" t="s">
        <v>463</v>
      </c>
      <c r="AK1500">
        <f t="shared" si="26"/>
        <v>0.19107272727272726</v>
      </c>
    </row>
    <row r="1501" spans="34:37" x14ac:dyDescent="0.25">
      <c r="AH1501">
        <v>2.4022399999999999</v>
      </c>
      <c r="AI1501">
        <v>9399.1</v>
      </c>
      <c r="AJ1501" t="s">
        <v>463</v>
      </c>
      <c r="AK1501">
        <f t="shared" si="26"/>
        <v>0.15015757575757577</v>
      </c>
    </row>
    <row r="1502" spans="34:37" x14ac:dyDescent="0.25">
      <c r="AH1502">
        <v>2.4190100000000001</v>
      </c>
      <c r="AI1502">
        <v>9406.7000000000007</v>
      </c>
      <c r="AJ1502" t="s">
        <v>463</v>
      </c>
      <c r="AK1502">
        <f t="shared" si="26"/>
        <v>0.13999393939393928</v>
      </c>
    </row>
    <row r="1503" spans="34:37" x14ac:dyDescent="0.25">
      <c r="AH1503">
        <v>2.3271899999999999</v>
      </c>
      <c r="AI1503">
        <v>9406.7999999999993</v>
      </c>
      <c r="AJ1503" t="s">
        <v>463</v>
      </c>
      <c r="AK1503">
        <f t="shared" si="26"/>
        <v>0.19564242424242428</v>
      </c>
    </row>
    <row r="1504" spans="34:37" x14ac:dyDescent="0.25">
      <c r="AH1504">
        <v>2.33222</v>
      </c>
      <c r="AI1504">
        <v>9422</v>
      </c>
      <c r="AJ1504" t="s">
        <v>463</v>
      </c>
      <c r="AK1504">
        <f t="shared" si="26"/>
        <v>0.19259393939393937</v>
      </c>
    </row>
    <row r="1505" spans="34:37" x14ac:dyDescent="0.25">
      <c r="AH1505">
        <v>2.3250899999999999</v>
      </c>
      <c r="AI1505">
        <v>9429.6</v>
      </c>
      <c r="AJ1505" t="s">
        <v>463</v>
      </c>
      <c r="AK1505">
        <f t="shared" si="26"/>
        <v>0.19691515151515154</v>
      </c>
    </row>
    <row r="1506" spans="34:37" x14ac:dyDescent="0.25">
      <c r="AH1506">
        <v>2.3418600000000001</v>
      </c>
      <c r="AI1506">
        <v>9429.6</v>
      </c>
      <c r="AJ1506" t="s">
        <v>463</v>
      </c>
      <c r="AK1506">
        <f t="shared" si="26"/>
        <v>0.18675151515151509</v>
      </c>
    </row>
    <row r="1507" spans="34:37" x14ac:dyDescent="0.25">
      <c r="AH1507">
        <v>2.35318</v>
      </c>
      <c r="AI1507">
        <v>9433.4</v>
      </c>
      <c r="AJ1507" t="s">
        <v>463</v>
      </c>
      <c r="AK1507">
        <f t="shared" si="26"/>
        <v>0.17989090909090902</v>
      </c>
    </row>
    <row r="1508" spans="34:37" x14ac:dyDescent="0.25">
      <c r="AH1508">
        <v>2.3636599999999999</v>
      </c>
      <c r="AI1508">
        <v>9433.4</v>
      </c>
      <c r="AJ1508" t="s">
        <v>463</v>
      </c>
      <c r="AK1508">
        <f t="shared" si="26"/>
        <v>0.17353939393939397</v>
      </c>
    </row>
    <row r="1509" spans="34:37" x14ac:dyDescent="0.25">
      <c r="AH1509">
        <v>2.3787600000000002</v>
      </c>
      <c r="AI1509">
        <v>9437.1</v>
      </c>
      <c r="AJ1509" t="s">
        <v>463</v>
      </c>
      <c r="AK1509">
        <f t="shared" si="26"/>
        <v>0.16438787878787861</v>
      </c>
    </row>
    <row r="1510" spans="34:37" x14ac:dyDescent="0.25">
      <c r="AH1510">
        <v>2.3510800000000001</v>
      </c>
      <c r="AI1510">
        <v>9460</v>
      </c>
      <c r="AJ1510" t="s">
        <v>463</v>
      </c>
      <c r="AK1510">
        <f t="shared" si="26"/>
        <v>0.18116363636363628</v>
      </c>
    </row>
    <row r="1511" spans="34:37" x14ac:dyDescent="0.25">
      <c r="AH1511">
        <v>2.3611499999999999</v>
      </c>
      <c r="AI1511">
        <v>9463.7999999999993</v>
      </c>
      <c r="AJ1511" t="s">
        <v>463</v>
      </c>
      <c r="AK1511">
        <f t="shared" si="26"/>
        <v>0.17506060606060611</v>
      </c>
    </row>
    <row r="1512" spans="34:37" x14ac:dyDescent="0.25">
      <c r="AH1512">
        <v>2.39175</v>
      </c>
      <c r="AI1512">
        <v>9482.7000000000007</v>
      </c>
      <c r="AJ1512" t="s">
        <v>463</v>
      </c>
      <c r="AK1512">
        <f t="shared" si="26"/>
        <v>0.15651515151515144</v>
      </c>
    </row>
    <row r="1513" spans="34:37" x14ac:dyDescent="0.25">
      <c r="AH1513">
        <v>2.4030800000000001</v>
      </c>
      <c r="AI1513">
        <v>9501.7000000000007</v>
      </c>
      <c r="AJ1513" t="s">
        <v>463</v>
      </c>
      <c r="AK1513">
        <f t="shared" si="26"/>
        <v>0.14964848484848475</v>
      </c>
    </row>
    <row r="1514" spans="34:37" x14ac:dyDescent="0.25">
      <c r="AH1514">
        <v>2.4135599999999999</v>
      </c>
      <c r="AI1514">
        <v>9516.9</v>
      </c>
      <c r="AJ1514" t="s">
        <v>463</v>
      </c>
      <c r="AK1514">
        <f t="shared" si="26"/>
        <v>0.1432969696969697</v>
      </c>
    </row>
    <row r="1515" spans="34:37" x14ac:dyDescent="0.25">
      <c r="AH1515">
        <v>2.38253</v>
      </c>
      <c r="AI1515">
        <v>9554.9</v>
      </c>
      <c r="AJ1515" t="s">
        <v>463</v>
      </c>
      <c r="AK1515">
        <f t="shared" si="26"/>
        <v>0.16210303030303025</v>
      </c>
    </row>
    <row r="1516" spans="34:37" x14ac:dyDescent="0.25">
      <c r="AH1516">
        <v>2.3703699999999999</v>
      </c>
      <c r="AI1516">
        <v>9555</v>
      </c>
      <c r="AJ1516" t="s">
        <v>463</v>
      </c>
      <c r="AK1516">
        <f t="shared" si="26"/>
        <v>0.1694727272727273</v>
      </c>
    </row>
    <row r="1517" spans="34:37" x14ac:dyDescent="0.25">
      <c r="AH1517">
        <v>2.3544399999999999</v>
      </c>
      <c r="AI1517">
        <v>9574</v>
      </c>
      <c r="AJ1517" t="s">
        <v>463</v>
      </c>
      <c r="AK1517">
        <f t="shared" si="26"/>
        <v>0.17912727272727277</v>
      </c>
    </row>
    <row r="1518" spans="34:37" x14ac:dyDescent="0.25">
      <c r="AH1518">
        <v>2.3946900000000002</v>
      </c>
      <c r="AI1518">
        <v>9585.2999999999993</v>
      </c>
      <c r="AJ1518" t="s">
        <v>463</v>
      </c>
      <c r="AK1518">
        <f t="shared" si="26"/>
        <v>0.15473333333333317</v>
      </c>
    </row>
    <row r="1519" spans="34:37" x14ac:dyDescent="0.25">
      <c r="AH1519">
        <v>2.40978</v>
      </c>
      <c r="AI1519">
        <v>9611.9</v>
      </c>
      <c r="AJ1519" t="s">
        <v>463</v>
      </c>
      <c r="AK1519">
        <f t="shared" si="26"/>
        <v>0.14558787878787871</v>
      </c>
    </row>
    <row r="1520" spans="34:37" x14ac:dyDescent="0.25">
      <c r="AH1520">
        <v>2.3628200000000001</v>
      </c>
      <c r="AI1520">
        <v>9627.2000000000007</v>
      </c>
      <c r="AJ1520" t="s">
        <v>463</v>
      </c>
      <c r="AK1520">
        <f t="shared" si="26"/>
        <v>0.17404848484848473</v>
      </c>
    </row>
    <row r="1521" spans="34:37" x14ac:dyDescent="0.25">
      <c r="AH1521">
        <v>2.3745599999999998</v>
      </c>
      <c r="AI1521">
        <v>9649.9</v>
      </c>
      <c r="AJ1521" t="s">
        <v>463</v>
      </c>
      <c r="AK1521">
        <f t="shared" si="26"/>
        <v>0.16693333333333343</v>
      </c>
    </row>
    <row r="1522" spans="34:37" x14ac:dyDescent="0.25">
      <c r="AH1522">
        <v>2.3456299999999999</v>
      </c>
      <c r="AI1522">
        <v>9661.4</v>
      </c>
      <c r="AJ1522" t="s">
        <v>463</v>
      </c>
      <c r="AK1522">
        <f t="shared" si="26"/>
        <v>0.1844666666666667</v>
      </c>
    </row>
    <row r="1523" spans="34:37" x14ac:dyDescent="0.25">
      <c r="AH1523">
        <v>2.3862999999999999</v>
      </c>
      <c r="AI1523">
        <v>9680.2999999999993</v>
      </c>
      <c r="AJ1523" t="s">
        <v>463</v>
      </c>
      <c r="AK1523">
        <f t="shared" si="26"/>
        <v>0.15981818181818186</v>
      </c>
    </row>
    <row r="1524" spans="34:37" x14ac:dyDescent="0.25">
      <c r="AH1524">
        <v>2.40055</v>
      </c>
      <c r="AI1524">
        <v>9684.1</v>
      </c>
      <c r="AJ1524" t="s">
        <v>463</v>
      </c>
      <c r="AK1524">
        <f t="shared" si="26"/>
        <v>0.15118181818181817</v>
      </c>
    </row>
    <row r="1525" spans="34:37" x14ac:dyDescent="0.25">
      <c r="AH1525">
        <v>2.42319</v>
      </c>
      <c r="AI1525">
        <v>9706.9</v>
      </c>
      <c r="AJ1525" t="s">
        <v>463</v>
      </c>
      <c r="AK1525">
        <f t="shared" si="26"/>
        <v>0.13746060606060603</v>
      </c>
    </row>
    <row r="1526" spans="34:37" x14ac:dyDescent="0.25">
      <c r="AH1526">
        <v>2.34185</v>
      </c>
      <c r="AI1526">
        <v>9722.2000000000007</v>
      </c>
      <c r="AJ1526" t="s">
        <v>463</v>
      </c>
      <c r="AK1526">
        <f t="shared" si="26"/>
        <v>0.18675757575757573</v>
      </c>
    </row>
    <row r="1527" spans="34:37" x14ac:dyDescent="0.25">
      <c r="AH1527">
        <v>2.3246600000000002</v>
      </c>
      <c r="AI1527">
        <v>9729.7999999999993</v>
      </c>
      <c r="AJ1527" t="s">
        <v>463</v>
      </c>
      <c r="AK1527">
        <f t="shared" si="26"/>
        <v>0.19717575757575742</v>
      </c>
    </row>
    <row r="1528" spans="34:37" x14ac:dyDescent="0.25">
      <c r="AH1528">
        <v>2.3359800000000002</v>
      </c>
      <c r="AI1528">
        <v>9745</v>
      </c>
      <c r="AJ1528" t="s">
        <v>463</v>
      </c>
      <c r="AK1528">
        <f t="shared" si="26"/>
        <v>0.19031515151515138</v>
      </c>
    </row>
    <row r="1529" spans="34:37" x14ac:dyDescent="0.25">
      <c r="AH1529">
        <v>2.3896500000000001</v>
      </c>
      <c r="AI1529">
        <v>9760.1</v>
      </c>
      <c r="AJ1529" t="s">
        <v>463</v>
      </c>
      <c r="AK1529">
        <f t="shared" si="26"/>
        <v>0.1577878787878787</v>
      </c>
    </row>
    <row r="1530" spans="34:37" x14ac:dyDescent="0.25">
      <c r="AH1530">
        <v>2.3691</v>
      </c>
      <c r="AI1530">
        <v>9760.2000000000007</v>
      </c>
      <c r="AJ1530" t="s">
        <v>463</v>
      </c>
      <c r="AK1530">
        <f t="shared" si="26"/>
        <v>0.1702424242424242</v>
      </c>
    </row>
    <row r="1531" spans="34:37" x14ac:dyDescent="0.25">
      <c r="AH1531">
        <v>2.4160599999999999</v>
      </c>
      <c r="AI1531">
        <v>9767.7000000000007</v>
      </c>
      <c r="AJ1531" t="s">
        <v>463</v>
      </c>
      <c r="AK1531">
        <f t="shared" si="26"/>
        <v>0.1417818181818182</v>
      </c>
    </row>
    <row r="1532" spans="34:37" x14ac:dyDescent="0.25">
      <c r="AH1532">
        <v>2.4047399999999999</v>
      </c>
      <c r="AI1532">
        <v>9794.2999999999993</v>
      </c>
      <c r="AJ1532" t="s">
        <v>463</v>
      </c>
      <c r="AK1532">
        <f t="shared" si="26"/>
        <v>0.14864242424242427</v>
      </c>
    </row>
    <row r="1533" spans="34:37" x14ac:dyDescent="0.25">
      <c r="AH1533">
        <v>2.3405900000000002</v>
      </c>
      <c r="AI1533">
        <v>9809.6</v>
      </c>
      <c r="AJ1533" t="s">
        <v>463</v>
      </c>
      <c r="AK1533">
        <f t="shared" si="26"/>
        <v>0.18752121212121198</v>
      </c>
    </row>
    <row r="1534" spans="34:37" x14ac:dyDescent="0.25">
      <c r="AH1534">
        <v>2.3468800000000001</v>
      </c>
      <c r="AI1534">
        <v>9817.2000000000007</v>
      </c>
      <c r="AJ1534" t="s">
        <v>463</v>
      </c>
      <c r="AK1534">
        <f t="shared" si="26"/>
        <v>0.18370909090909082</v>
      </c>
    </row>
    <row r="1535" spans="34:37" x14ac:dyDescent="0.25">
      <c r="AH1535">
        <v>2.35107</v>
      </c>
      <c r="AI1535">
        <v>9840</v>
      </c>
      <c r="AJ1535" t="s">
        <v>463</v>
      </c>
      <c r="AK1535">
        <f t="shared" si="26"/>
        <v>0.18116969696969693</v>
      </c>
    </row>
    <row r="1536" spans="34:37" x14ac:dyDescent="0.25">
      <c r="AH1536">
        <v>2.3619699999999999</v>
      </c>
      <c r="AI1536">
        <v>9840</v>
      </c>
      <c r="AJ1536" t="s">
        <v>463</v>
      </c>
      <c r="AK1536">
        <f t="shared" si="26"/>
        <v>0.17456363636363637</v>
      </c>
    </row>
    <row r="1537" spans="34:37" x14ac:dyDescent="0.25">
      <c r="AH1537">
        <v>2.3816799999999998</v>
      </c>
      <c r="AI1537">
        <v>9847.5</v>
      </c>
      <c r="AJ1537" t="s">
        <v>463</v>
      </c>
      <c r="AK1537">
        <f t="shared" si="26"/>
        <v>0.16261818181818188</v>
      </c>
    </row>
    <row r="1538" spans="34:37" x14ac:dyDescent="0.25">
      <c r="AH1538">
        <v>2.4081000000000001</v>
      </c>
      <c r="AI1538">
        <v>9858.9</v>
      </c>
      <c r="AJ1538" t="s">
        <v>463</v>
      </c>
      <c r="AK1538">
        <f t="shared" si="26"/>
        <v>0.14660606060606049</v>
      </c>
    </row>
    <row r="1539" spans="34:37" x14ac:dyDescent="0.25">
      <c r="AH1539">
        <v>2.3955199999999999</v>
      </c>
      <c r="AI1539">
        <v>9866.5</v>
      </c>
      <c r="AJ1539" t="s">
        <v>463</v>
      </c>
      <c r="AK1539">
        <f t="shared" si="26"/>
        <v>0.15423030303030305</v>
      </c>
    </row>
    <row r="1540" spans="34:37" x14ac:dyDescent="0.25">
      <c r="AH1540">
        <v>2.4194200000000001</v>
      </c>
      <c r="AI1540">
        <v>9874.1</v>
      </c>
      <c r="AJ1540" t="s">
        <v>463</v>
      </c>
      <c r="AK1540">
        <f t="shared" si="26"/>
        <v>0.13974545454545442</v>
      </c>
    </row>
    <row r="1541" spans="34:37" x14ac:dyDescent="0.25">
      <c r="AH1541">
        <v>2.3649100000000001</v>
      </c>
      <c r="AI1541">
        <v>9881.7999999999993</v>
      </c>
      <c r="AJ1541" t="s">
        <v>463</v>
      </c>
      <c r="AK1541">
        <f t="shared" si="26"/>
        <v>0.17278181818181809</v>
      </c>
    </row>
    <row r="1542" spans="34:37" x14ac:dyDescent="0.25">
      <c r="AH1542">
        <v>2.3728699999999998</v>
      </c>
      <c r="AI1542">
        <v>9938.7999999999993</v>
      </c>
      <c r="AJ1542" t="s">
        <v>463</v>
      </c>
      <c r="AK1542">
        <f t="shared" ref="AK1542:AK1605" si="27">(2.65-AH1542)/1.65</f>
        <v>0.16795757575757583</v>
      </c>
    </row>
    <row r="1543" spans="34:37" x14ac:dyDescent="0.25">
      <c r="AH1543">
        <v>2.4202499999999998</v>
      </c>
      <c r="AI1543">
        <v>9942.5</v>
      </c>
      <c r="AJ1543" t="s">
        <v>463</v>
      </c>
      <c r="AK1543">
        <f t="shared" si="27"/>
        <v>0.13924242424242433</v>
      </c>
    </row>
    <row r="1544" spans="34:37" x14ac:dyDescent="0.25">
      <c r="AH1544">
        <v>2.3883899999999998</v>
      </c>
      <c r="AI1544">
        <v>9942.5</v>
      </c>
      <c r="AJ1544" t="s">
        <v>463</v>
      </c>
      <c r="AK1544">
        <f t="shared" si="27"/>
        <v>0.15855151515151522</v>
      </c>
    </row>
    <row r="1545" spans="34:37" x14ac:dyDescent="0.25">
      <c r="AH1545">
        <v>2.4013800000000001</v>
      </c>
      <c r="AI1545">
        <v>9972.9</v>
      </c>
      <c r="AJ1545" t="s">
        <v>463</v>
      </c>
      <c r="AK1545">
        <f t="shared" si="27"/>
        <v>0.1506787878787878</v>
      </c>
    </row>
    <row r="1546" spans="34:37" x14ac:dyDescent="0.25">
      <c r="AH1546">
        <v>2.42822</v>
      </c>
      <c r="AI1546">
        <v>10010.9</v>
      </c>
      <c r="AJ1546" t="s">
        <v>463</v>
      </c>
      <c r="AK1546">
        <f t="shared" si="27"/>
        <v>0.13441212121212115</v>
      </c>
    </row>
    <row r="1547" spans="34:37" x14ac:dyDescent="0.25">
      <c r="AH1547">
        <v>2.4365999999999999</v>
      </c>
      <c r="AI1547">
        <v>10029.9</v>
      </c>
      <c r="AJ1547" t="s">
        <v>463</v>
      </c>
      <c r="AK1547">
        <f t="shared" si="27"/>
        <v>0.12933333333333336</v>
      </c>
    </row>
    <row r="1548" spans="34:37" x14ac:dyDescent="0.25">
      <c r="AH1548">
        <v>2.3770600000000002</v>
      </c>
      <c r="AI1548">
        <v>10037.6</v>
      </c>
      <c r="AJ1548" t="s">
        <v>463</v>
      </c>
      <c r="AK1548">
        <f t="shared" si="27"/>
        <v>0.16541818181818166</v>
      </c>
    </row>
    <row r="1549" spans="34:37" x14ac:dyDescent="0.25">
      <c r="AH1549">
        <v>2.3640599999999998</v>
      </c>
      <c r="AI1549">
        <v>10041.4</v>
      </c>
      <c r="AJ1549" t="s">
        <v>463</v>
      </c>
      <c r="AK1549">
        <f t="shared" si="27"/>
        <v>0.17329696969696975</v>
      </c>
    </row>
    <row r="1550" spans="34:37" x14ac:dyDescent="0.25">
      <c r="AH1550">
        <v>2.4223499999999998</v>
      </c>
      <c r="AI1550">
        <v>10060.299999999999</v>
      </c>
      <c r="AJ1550" t="s">
        <v>463</v>
      </c>
      <c r="AK1550">
        <f t="shared" si="27"/>
        <v>0.13796969696969705</v>
      </c>
    </row>
    <row r="1551" spans="34:37" x14ac:dyDescent="0.25">
      <c r="AH1551">
        <v>2.4110200000000002</v>
      </c>
      <c r="AI1551">
        <v>10064.1</v>
      </c>
      <c r="AJ1551" t="s">
        <v>463</v>
      </c>
      <c r="AK1551">
        <f t="shared" si="27"/>
        <v>0.14483636363636349</v>
      </c>
    </row>
    <row r="1552" spans="34:37" x14ac:dyDescent="0.25">
      <c r="AH1552">
        <v>2.3908999999999998</v>
      </c>
      <c r="AI1552">
        <v>10071.700000000001</v>
      </c>
      <c r="AJ1552" t="s">
        <v>463</v>
      </c>
      <c r="AK1552">
        <f t="shared" si="27"/>
        <v>0.1570303030303031</v>
      </c>
    </row>
    <row r="1553" spans="34:37" x14ac:dyDescent="0.25">
      <c r="AH1553">
        <v>2.3573499999999998</v>
      </c>
      <c r="AI1553">
        <v>10117.4</v>
      </c>
      <c r="AJ1553" t="s">
        <v>463</v>
      </c>
      <c r="AK1553">
        <f t="shared" si="27"/>
        <v>0.17736363636363642</v>
      </c>
    </row>
    <row r="1554" spans="34:37" x14ac:dyDescent="0.25">
      <c r="AH1554">
        <v>2.3837700000000002</v>
      </c>
      <c r="AI1554">
        <v>10125</v>
      </c>
      <c r="AJ1554" t="s">
        <v>463</v>
      </c>
      <c r="AK1554">
        <f t="shared" si="27"/>
        <v>0.161351515151515</v>
      </c>
    </row>
    <row r="1555" spans="34:37" x14ac:dyDescent="0.25">
      <c r="AH1555">
        <v>2.3724500000000002</v>
      </c>
      <c r="AI1555">
        <v>10128.799999999999</v>
      </c>
      <c r="AJ1555" t="s">
        <v>463</v>
      </c>
      <c r="AK1555">
        <f t="shared" si="27"/>
        <v>0.16821212121212106</v>
      </c>
    </row>
    <row r="1556" spans="34:37" x14ac:dyDescent="0.25">
      <c r="AH1556">
        <v>2.40306</v>
      </c>
      <c r="AI1556">
        <v>10140.1</v>
      </c>
      <c r="AJ1556" t="s">
        <v>463</v>
      </c>
      <c r="AK1556">
        <f t="shared" si="27"/>
        <v>0.14966060606060602</v>
      </c>
    </row>
    <row r="1557" spans="34:37" x14ac:dyDescent="0.25">
      <c r="AH1557">
        <v>2.4139599999999999</v>
      </c>
      <c r="AI1557">
        <v>10140.1</v>
      </c>
      <c r="AJ1557" t="s">
        <v>463</v>
      </c>
      <c r="AK1557">
        <f t="shared" si="27"/>
        <v>0.14305454545454549</v>
      </c>
    </row>
    <row r="1558" spans="34:37" x14ac:dyDescent="0.25">
      <c r="AH1558">
        <v>2.3992800000000001</v>
      </c>
      <c r="AI1558">
        <v>10204.700000000001</v>
      </c>
      <c r="AJ1558" t="s">
        <v>463</v>
      </c>
      <c r="AK1558">
        <f t="shared" si="27"/>
        <v>0.15195151515151506</v>
      </c>
    </row>
    <row r="1559" spans="34:37" x14ac:dyDescent="0.25">
      <c r="AH1559">
        <v>2.4265300000000001</v>
      </c>
      <c r="AI1559">
        <v>10219.9</v>
      </c>
      <c r="AJ1559" t="s">
        <v>463</v>
      </c>
      <c r="AK1559">
        <f t="shared" si="27"/>
        <v>0.13543636363636355</v>
      </c>
    </row>
    <row r="1560" spans="34:37" x14ac:dyDescent="0.25">
      <c r="AH1560">
        <v>2.4139499999999998</v>
      </c>
      <c r="AI1560">
        <v>10219.9</v>
      </c>
      <c r="AJ1560" t="s">
        <v>463</v>
      </c>
      <c r="AK1560">
        <f t="shared" si="27"/>
        <v>0.14306060606060614</v>
      </c>
    </row>
    <row r="1561" spans="34:37" x14ac:dyDescent="0.25">
      <c r="AH1561">
        <v>2.3862800000000002</v>
      </c>
      <c r="AI1561">
        <v>10223.799999999999</v>
      </c>
      <c r="AJ1561" t="s">
        <v>463</v>
      </c>
      <c r="AK1561">
        <f t="shared" si="27"/>
        <v>0.15983030303030288</v>
      </c>
    </row>
    <row r="1562" spans="34:37" x14ac:dyDescent="0.25">
      <c r="AH1562">
        <v>2.4223400000000002</v>
      </c>
      <c r="AI1562">
        <v>10280.700000000001</v>
      </c>
      <c r="AJ1562" t="s">
        <v>463</v>
      </c>
      <c r="AK1562">
        <f t="shared" si="27"/>
        <v>0.13797575757575745</v>
      </c>
    </row>
    <row r="1563" spans="34:37" x14ac:dyDescent="0.25">
      <c r="AH1563">
        <v>2.39466</v>
      </c>
      <c r="AI1563">
        <v>10318.700000000001</v>
      </c>
      <c r="AJ1563" t="s">
        <v>463</v>
      </c>
      <c r="AK1563">
        <f t="shared" si="27"/>
        <v>0.15475151515151511</v>
      </c>
    </row>
    <row r="1564" spans="34:37" x14ac:dyDescent="0.25">
      <c r="AH1564">
        <v>2.3799899999999998</v>
      </c>
      <c r="AI1564">
        <v>10349.200000000001</v>
      </c>
      <c r="AJ1564" t="s">
        <v>463</v>
      </c>
      <c r="AK1564">
        <f t="shared" si="27"/>
        <v>0.16364242424242431</v>
      </c>
    </row>
    <row r="1565" spans="34:37" x14ac:dyDescent="0.25">
      <c r="AH1565">
        <v>2.4085000000000001</v>
      </c>
      <c r="AI1565">
        <v>10352.9</v>
      </c>
      <c r="AJ1565" t="s">
        <v>463</v>
      </c>
      <c r="AK1565">
        <f t="shared" si="27"/>
        <v>0.14636363636363628</v>
      </c>
    </row>
    <row r="1566" spans="34:37" x14ac:dyDescent="0.25">
      <c r="AH1566">
        <v>2.4319799999999998</v>
      </c>
      <c r="AI1566">
        <v>10375.700000000001</v>
      </c>
      <c r="AJ1566" t="s">
        <v>463</v>
      </c>
      <c r="AK1566">
        <f t="shared" si="27"/>
        <v>0.13213333333333341</v>
      </c>
    </row>
    <row r="1567" spans="34:37" x14ac:dyDescent="0.25">
      <c r="AH1567">
        <v>2.4437199999999999</v>
      </c>
      <c r="AI1567">
        <v>10394.700000000001</v>
      </c>
      <c r="AJ1567" t="s">
        <v>463</v>
      </c>
      <c r="AK1567">
        <f t="shared" si="27"/>
        <v>0.12501818181818183</v>
      </c>
    </row>
    <row r="1568" spans="34:37" x14ac:dyDescent="0.25">
      <c r="AH1568">
        <v>2.39005</v>
      </c>
      <c r="AI1568">
        <v>10406.200000000001</v>
      </c>
      <c r="AJ1568" t="s">
        <v>463</v>
      </c>
      <c r="AK1568">
        <f t="shared" si="27"/>
        <v>0.15754545454545449</v>
      </c>
    </row>
    <row r="1569" spans="34:37" x14ac:dyDescent="0.25">
      <c r="AH1569">
        <v>2.4235899999999999</v>
      </c>
      <c r="AI1569">
        <v>10409.9</v>
      </c>
      <c r="AJ1569" t="s">
        <v>463</v>
      </c>
      <c r="AK1569">
        <f t="shared" si="27"/>
        <v>0.13721818181818182</v>
      </c>
    </row>
    <row r="1570" spans="34:37" x14ac:dyDescent="0.25">
      <c r="AH1570">
        <v>2.4298799999999998</v>
      </c>
      <c r="AI1570">
        <v>10428.9</v>
      </c>
      <c r="AJ1570" t="s">
        <v>463</v>
      </c>
      <c r="AK1570">
        <f t="shared" si="27"/>
        <v>0.13340606060606067</v>
      </c>
    </row>
    <row r="1571" spans="34:37" x14ac:dyDescent="0.25">
      <c r="AH1571">
        <v>2.4022100000000002</v>
      </c>
      <c r="AI1571">
        <v>10493.5</v>
      </c>
      <c r="AJ1571" t="s">
        <v>463</v>
      </c>
      <c r="AK1571">
        <f t="shared" si="27"/>
        <v>0.15017575757575743</v>
      </c>
    </row>
    <row r="1572" spans="34:37" x14ac:dyDescent="0.25">
      <c r="AH1572">
        <v>2.4122699999999999</v>
      </c>
      <c r="AI1572">
        <v>10493.5</v>
      </c>
      <c r="AJ1572" t="s">
        <v>463</v>
      </c>
      <c r="AK1572">
        <f t="shared" si="27"/>
        <v>0.14407878787878789</v>
      </c>
    </row>
    <row r="1573" spans="34:37" x14ac:dyDescent="0.25">
      <c r="AH1573">
        <v>2.38334</v>
      </c>
      <c r="AI1573">
        <v>10493.6</v>
      </c>
      <c r="AJ1573" t="s">
        <v>463</v>
      </c>
      <c r="AK1573">
        <f t="shared" si="27"/>
        <v>0.16161212121212115</v>
      </c>
    </row>
    <row r="1574" spans="34:37" x14ac:dyDescent="0.25">
      <c r="AH1574">
        <v>2.3673999999999999</v>
      </c>
      <c r="AI1574">
        <v>10535.4</v>
      </c>
      <c r="AJ1574" t="s">
        <v>463</v>
      </c>
      <c r="AK1574">
        <f t="shared" si="27"/>
        <v>0.17127272727272727</v>
      </c>
    </row>
    <row r="1575" spans="34:37" x14ac:dyDescent="0.25">
      <c r="AH1575">
        <v>2.3787199999999999</v>
      </c>
      <c r="AI1575">
        <v>10546.8</v>
      </c>
      <c r="AJ1575" t="s">
        <v>463</v>
      </c>
      <c r="AK1575">
        <f t="shared" si="27"/>
        <v>0.1644121212121212</v>
      </c>
    </row>
    <row r="1576" spans="34:37" x14ac:dyDescent="0.25">
      <c r="AH1576">
        <v>2.39466</v>
      </c>
      <c r="AI1576">
        <v>10565.8</v>
      </c>
      <c r="AJ1576" t="s">
        <v>463</v>
      </c>
      <c r="AK1576">
        <f t="shared" si="27"/>
        <v>0.15475151515151511</v>
      </c>
    </row>
    <row r="1577" spans="34:37" x14ac:dyDescent="0.25">
      <c r="AH1577">
        <v>2.4244300000000001</v>
      </c>
      <c r="AI1577">
        <v>10588.5</v>
      </c>
      <c r="AJ1577" t="s">
        <v>463</v>
      </c>
      <c r="AK1577">
        <f t="shared" si="27"/>
        <v>0.13670909090909081</v>
      </c>
    </row>
    <row r="1578" spans="34:37" x14ac:dyDescent="0.25">
      <c r="AH1578">
        <v>2.4328099999999999</v>
      </c>
      <c r="AI1578">
        <v>10603.7</v>
      </c>
      <c r="AJ1578" t="s">
        <v>463</v>
      </c>
      <c r="AK1578">
        <f t="shared" si="27"/>
        <v>0.13163030303030304</v>
      </c>
    </row>
    <row r="1579" spans="34:37" x14ac:dyDescent="0.25">
      <c r="AH1579">
        <v>2.4319700000000002</v>
      </c>
      <c r="AI1579">
        <v>10687.3</v>
      </c>
      <c r="AJ1579" t="s">
        <v>463</v>
      </c>
      <c r="AK1579">
        <f t="shared" si="27"/>
        <v>0.13213939393939378</v>
      </c>
    </row>
    <row r="1580" spans="34:37" x14ac:dyDescent="0.25">
      <c r="AH1580">
        <v>2.4206500000000002</v>
      </c>
      <c r="AI1580">
        <v>10694.9</v>
      </c>
      <c r="AJ1580" t="s">
        <v>463</v>
      </c>
      <c r="AK1580">
        <f t="shared" si="27"/>
        <v>0.13899999999999985</v>
      </c>
    </row>
    <row r="1581" spans="34:37" x14ac:dyDescent="0.25">
      <c r="AH1581">
        <v>2.4080699999999999</v>
      </c>
      <c r="AI1581">
        <v>10717.7</v>
      </c>
      <c r="AJ1581" t="s">
        <v>463</v>
      </c>
      <c r="AK1581">
        <f t="shared" si="27"/>
        <v>0.14662424242424241</v>
      </c>
    </row>
    <row r="1582" spans="34:37" x14ac:dyDescent="0.25">
      <c r="AH1582">
        <v>2.3967499999999999</v>
      </c>
      <c r="AI1582">
        <v>10721.6</v>
      </c>
      <c r="AJ1582" t="s">
        <v>463</v>
      </c>
      <c r="AK1582">
        <f t="shared" si="27"/>
        <v>0.15348484848484847</v>
      </c>
    </row>
    <row r="1583" spans="34:37" x14ac:dyDescent="0.25">
      <c r="AH1583">
        <v>2.4030399999999998</v>
      </c>
      <c r="AI1583">
        <v>10774.8</v>
      </c>
      <c r="AJ1583" t="s">
        <v>463</v>
      </c>
      <c r="AK1583">
        <f t="shared" si="27"/>
        <v>0.14967272727272732</v>
      </c>
    </row>
    <row r="1584" spans="34:37" x14ac:dyDescent="0.25">
      <c r="AH1584">
        <v>2.4114200000000001</v>
      </c>
      <c r="AI1584">
        <v>10805.1</v>
      </c>
      <c r="AJ1584" t="s">
        <v>463</v>
      </c>
      <c r="AK1584">
        <f t="shared" si="27"/>
        <v>0.14459393939393927</v>
      </c>
    </row>
    <row r="1585" spans="34:37" x14ac:dyDescent="0.25">
      <c r="AH1585">
        <v>2.4235799999999998</v>
      </c>
      <c r="AI1585">
        <v>10820.3</v>
      </c>
      <c r="AJ1585" t="s">
        <v>463</v>
      </c>
      <c r="AK1585">
        <f t="shared" si="27"/>
        <v>0.13722424242424247</v>
      </c>
    </row>
    <row r="1586" spans="34:37" x14ac:dyDescent="0.25">
      <c r="AH1586">
        <v>2.4189699999999998</v>
      </c>
      <c r="AI1586">
        <v>10869.7</v>
      </c>
      <c r="AJ1586" t="s">
        <v>463</v>
      </c>
      <c r="AK1586">
        <f t="shared" si="27"/>
        <v>0.14001818181818187</v>
      </c>
    </row>
    <row r="1587" spans="34:37" x14ac:dyDescent="0.25">
      <c r="AH1587">
        <v>2.40848</v>
      </c>
      <c r="AI1587">
        <v>10904</v>
      </c>
      <c r="AJ1587" t="s">
        <v>463</v>
      </c>
      <c r="AK1587">
        <f t="shared" si="27"/>
        <v>0.14637575757575755</v>
      </c>
    </row>
    <row r="1588" spans="34:37" x14ac:dyDescent="0.25">
      <c r="AH1588">
        <v>2.39968</v>
      </c>
      <c r="AI1588">
        <v>10904</v>
      </c>
      <c r="AJ1588" t="s">
        <v>463</v>
      </c>
      <c r="AK1588">
        <f t="shared" si="27"/>
        <v>0.15170909090909085</v>
      </c>
    </row>
    <row r="1589" spans="34:37" x14ac:dyDescent="0.25">
      <c r="AH1589">
        <v>2.3984200000000002</v>
      </c>
      <c r="AI1589">
        <v>10972.4</v>
      </c>
      <c r="AJ1589" t="s">
        <v>463</v>
      </c>
      <c r="AK1589">
        <f t="shared" si="27"/>
        <v>0.15247272727272709</v>
      </c>
    </row>
    <row r="1590" spans="34:37" x14ac:dyDescent="0.25">
      <c r="AH1590">
        <v>2.42232</v>
      </c>
      <c r="AI1590">
        <v>11017.9</v>
      </c>
      <c r="AJ1590" t="s">
        <v>463</v>
      </c>
      <c r="AK1590">
        <f t="shared" si="27"/>
        <v>0.13798787878787871</v>
      </c>
    </row>
    <row r="1591" spans="34:37" x14ac:dyDescent="0.25">
      <c r="AH1591">
        <v>2.3917099999999998</v>
      </c>
      <c r="AI1591">
        <v>11044.6</v>
      </c>
      <c r="AJ1591" t="s">
        <v>463</v>
      </c>
      <c r="AK1591">
        <f t="shared" si="27"/>
        <v>0.15653939393939403</v>
      </c>
    </row>
    <row r="1592" spans="34:37" x14ac:dyDescent="0.25">
      <c r="AH1592">
        <v>2.3774500000000001</v>
      </c>
      <c r="AI1592">
        <v>11059.8</v>
      </c>
      <c r="AJ1592" t="s">
        <v>463</v>
      </c>
      <c r="AK1592">
        <f t="shared" si="27"/>
        <v>0.1651818181818181</v>
      </c>
    </row>
    <row r="1593" spans="34:37" x14ac:dyDescent="0.25">
      <c r="AH1593">
        <v>2.4080599999999999</v>
      </c>
      <c r="AI1593">
        <v>11071.2</v>
      </c>
      <c r="AJ1593" t="s">
        <v>463</v>
      </c>
      <c r="AK1593">
        <f t="shared" si="27"/>
        <v>0.14663030303030306</v>
      </c>
    </row>
    <row r="1594" spans="34:37" x14ac:dyDescent="0.25">
      <c r="AH1594">
        <v>2.3980000000000001</v>
      </c>
      <c r="AI1594">
        <v>11082.6</v>
      </c>
      <c r="AJ1594" t="s">
        <v>463</v>
      </c>
      <c r="AK1594">
        <f t="shared" si="27"/>
        <v>0.1527272727272726</v>
      </c>
    </row>
    <row r="1595" spans="34:37" x14ac:dyDescent="0.25">
      <c r="AH1595">
        <v>2.42231</v>
      </c>
      <c r="AI1595">
        <v>11120.5</v>
      </c>
      <c r="AJ1595" t="s">
        <v>463</v>
      </c>
      <c r="AK1595">
        <f t="shared" si="27"/>
        <v>0.13799393939393936</v>
      </c>
    </row>
    <row r="1596" spans="34:37" x14ac:dyDescent="0.25">
      <c r="AH1596">
        <v>2.45208</v>
      </c>
      <c r="AI1596">
        <v>11173.7</v>
      </c>
      <c r="AJ1596" t="s">
        <v>463</v>
      </c>
      <c r="AK1596">
        <f t="shared" si="27"/>
        <v>0.11995151515151509</v>
      </c>
    </row>
    <row r="1597" spans="34:37" x14ac:dyDescent="0.25">
      <c r="AH1597">
        <v>2.4323700000000001</v>
      </c>
      <c r="AI1597">
        <v>11181.3</v>
      </c>
      <c r="AJ1597" t="s">
        <v>463</v>
      </c>
      <c r="AK1597">
        <f t="shared" si="27"/>
        <v>0.13189696969696957</v>
      </c>
    </row>
    <row r="1598" spans="34:37" x14ac:dyDescent="0.25">
      <c r="AH1598">
        <v>2.4416000000000002</v>
      </c>
      <c r="AI1598">
        <v>11185.1</v>
      </c>
      <c r="AJ1598" t="s">
        <v>463</v>
      </c>
      <c r="AK1598">
        <f t="shared" si="27"/>
        <v>0.12630303030303014</v>
      </c>
    </row>
    <row r="1599" spans="34:37" x14ac:dyDescent="0.25">
      <c r="AH1599">
        <v>2.4034399999999998</v>
      </c>
      <c r="AI1599">
        <v>11196.6</v>
      </c>
      <c r="AJ1599" t="s">
        <v>463</v>
      </c>
      <c r="AK1599">
        <f t="shared" si="27"/>
        <v>0.14943030303030311</v>
      </c>
    </row>
    <row r="1600" spans="34:37" x14ac:dyDescent="0.25">
      <c r="AH1600">
        <v>2.3849900000000002</v>
      </c>
      <c r="AI1600">
        <v>11211.8</v>
      </c>
      <c r="AJ1600" t="s">
        <v>463</v>
      </c>
      <c r="AK1600">
        <f t="shared" si="27"/>
        <v>0.16061212121212107</v>
      </c>
    </row>
    <row r="1601" spans="34:37" x14ac:dyDescent="0.25">
      <c r="AH1601">
        <v>2.4177</v>
      </c>
      <c r="AI1601">
        <v>11215.6</v>
      </c>
      <c r="AJ1601" t="s">
        <v>463</v>
      </c>
      <c r="AK1601">
        <f t="shared" si="27"/>
        <v>0.14078787878787877</v>
      </c>
    </row>
    <row r="1602" spans="34:37" x14ac:dyDescent="0.25">
      <c r="AH1602">
        <v>2.4097300000000001</v>
      </c>
      <c r="AI1602">
        <v>11295.4</v>
      </c>
      <c r="AJ1602" t="s">
        <v>463</v>
      </c>
      <c r="AK1602">
        <f t="shared" si="27"/>
        <v>0.14561818181818167</v>
      </c>
    </row>
    <row r="1603" spans="34:37" x14ac:dyDescent="0.25">
      <c r="AH1603">
        <v>2.42482</v>
      </c>
      <c r="AI1603">
        <v>11310.5</v>
      </c>
      <c r="AJ1603" t="s">
        <v>463</v>
      </c>
      <c r="AK1603">
        <f t="shared" si="27"/>
        <v>0.13647272727272725</v>
      </c>
    </row>
    <row r="1604" spans="34:37" x14ac:dyDescent="0.25">
      <c r="AH1604">
        <v>2.3958900000000001</v>
      </c>
      <c r="AI1604">
        <v>11318.2</v>
      </c>
      <c r="AJ1604" t="s">
        <v>463</v>
      </c>
      <c r="AK1604">
        <f t="shared" si="27"/>
        <v>0.15400606060606051</v>
      </c>
    </row>
    <row r="1605" spans="34:37" x14ac:dyDescent="0.25">
      <c r="AH1605">
        <v>2.3925399999999999</v>
      </c>
      <c r="AI1605">
        <v>11390.4</v>
      </c>
      <c r="AJ1605" t="s">
        <v>463</v>
      </c>
      <c r="AK1605">
        <f t="shared" si="27"/>
        <v>0.15603636363636367</v>
      </c>
    </row>
    <row r="1606" spans="34:37" x14ac:dyDescent="0.25">
      <c r="AH1606">
        <v>2.4432700000000001</v>
      </c>
      <c r="AI1606">
        <v>11413.1</v>
      </c>
      <c r="AJ1606" t="s">
        <v>463</v>
      </c>
      <c r="AK1606">
        <f t="shared" ref="AK1606:AK1669" si="28">(2.65-AH1606)/1.65</f>
        <v>0.12529090909090901</v>
      </c>
    </row>
    <row r="1607" spans="34:37" x14ac:dyDescent="0.25">
      <c r="AH1607">
        <v>2.4264999999999999</v>
      </c>
      <c r="AI1607">
        <v>11424.6</v>
      </c>
      <c r="AJ1607" t="s">
        <v>463</v>
      </c>
      <c r="AK1607">
        <f t="shared" si="28"/>
        <v>0.13545454545454549</v>
      </c>
    </row>
    <row r="1608" spans="34:37" x14ac:dyDescent="0.25">
      <c r="AH1608">
        <v>2.4344600000000001</v>
      </c>
      <c r="AI1608">
        <v>11428.3</v>
      </c>
      <c r="AJ1608" t="s">
        <v>463</v>
      </c>
      <c r="AK1608">
        <f t="shared" si="28"/>
        <v>0.13063030303030293</v>
      </c>
    </row>
    <row r="1609" spans="34:37" x14ac:dyDescent="0.25">
      <c r="AH1609">
        <v>2.4592000000000001</v>
      </c>
      <c r="AI1609">
        <v>11432.1</v>
      </c>
      <c r="AJ1609" t="s">
        <v>463</v>
      </c>
      <c r="AK1609">
        <f t="shared" si="28"/>
        <v>0.11563636363636355</v>
      </c>
    </row>
    <row r="1610" spans="34:37" x14ac:dyDescent="0.25">
      <c r="AH1610">
        <v>2.4055300000000002</v>
      </c>
      <c r="AI1610">
        <v>11432.2</v>
      </c>
      <c r="AJ1610" t="s">
        <v>463</v>
      </c>
      <c r="AK1610">
        <f t="shared" si="28"/>
        <v>0.14816363636363622</v>
      </c>
    </row>
    <row r="1611" spans="34:37" x14ac:dyDescent="0.25">
      <c r="AH1611">
        <v>2.4156</v>
      </c>
      <c r="AI1611">
        <v>11439.8</v>
      </c>
      <c r="AJ1611" t="s">
        <v>463</v>
      </c>
      <c r="AK1611">
        <f t="shared" si="28"/>
        <v>0.14206060606060603</v>
      </c>
    </row>
    <row r="1612" spans="34:37" x14ac:dyDescent="0.25">
      <c r="AH1612">
        <v>2.39547</v>
      </c>
      <c r="AI1612">
        <v>11443.6</v>
      </c>
      <c r="AJ1612" t="s">
        <v>463</v>
      </c>
      <c r="AK1612">
        <f t="shared" si="28"/>
        <v>0.15426060606060601</v>
      </c>
    </row>
    <row r="1613" spans="34:37" x14ac:dyDescent="0.25">
      <c r="AH1613">
        <v>2.38415</v>
      </c>
      <c r="AI1613">
        <v>11470.2</v>
      </c>
      <c r="AJ1613" t="s">
        <v>463</v>
      </c>
      <c r="AK1613">
        <f t="shared" si="28"/>
        <v>0.16112121212121208</v>
      </c>
    </row>
    <row r="1614" spans="34:37" x14ac:dyDescent="0.25">
      <c r="AH1614">
        <v>2.42272</v>
      </c>
      <c r="AI1614">
        <v>11515.8</v>
      </c>
      <c r="AJ1614" t="s">
        <v>463</v>
      </c>
      <c r="AK1614">
        <f t="shared" si="28"/>
        <v>0.1377454545454545</v>
      </c>
    </row>
    <row r="1615" spans="34:37" x14ac:dyDescent="0.25">
      <c r="AH1615">
        <v>2.40008</v>
      </c>
      <c r="AI1615">
        <v>11538.6</v>
      </c>
      <c r="AJ1615" t="s">
        <v>463</v>
      </c>
      <c r="AK1615">
        <f t="shared" si="28"/>
        <v>0.15146666666666664</v>
      </c>
    </row>
    <row r="1616" spans="34:37" x14ac:dyDescent="0.25">
      <c r="AH1616">
        <v>2.4344600000000001</v>
      </c>
      <c r="AI1616">
        <v>11557.5</v>
      </c>
      <c r="AJ1616" t="s">
        <v>463</v>
      </c>
      <c r="AK1616">
        <f t="shared" si="28"/>
        <v>0.13063030303030293</v>
      </c>
    </row>
    <row r="1617" spans="34:37" x14ac:dyDescent="0.25">
      <c r="AH1617">
        <v>2.44746</v>
      </c>
      <c r="AI1617">
        <v>11565.1</v>
      </c>
      <c r="AJ1617" t="s">
        <v>463</v>
      </c>
      <c r="AK1617">
        <f t="shared" si="28"/>
        <v>0.12275151515151513</v>
      </c>
    </row>
    <row r="1618" spans="34:37" x14ac:dyDescent="0.25">
      <c r="AH1618">
        <v>2.4114</v>
      </c>
      <c r="AI1618">
        <v>11576.6</v>
      </c>
      <c r="AJ1618" t="s">
        <v>463</v>
      </c>
      <c r="AK1618">
        <f t="shared" si="28"/>
        <v>0.14460606060606057</v>
      </c>
    </row>
    <row r="1619" spans="34:37" x14ac:dyDescent="0.25">
      <c r="AH1619">
        <v>2.4403299999999999</v>
      </c>
      <c r="AI1619">
        <v>11641.1</v>
      </c>
      <c r="AJ1619" t="s">
        <v>463</v>
      </c>
      <c r="AK1619">
        <f t="shared" si="28"/>
        <v>0.12707272727272728</v>
      </c>
    </row>
    <row r="1620" spans="34:37" x14ac:dyDescent="0.25">
      <c r="AH1620">
        <v>2.4168500000000002</v>
      </c>
      <c r="AI1620">
        <v>11645</v>
      </c>
      <c r="AJ1620" t="s">
        <v>463</v>
      </c>
      <c r="AK1620">
        <f t="shared" si="28"/>
        <v>0.14130303030303015</v>
      </c>
    </row>
    <row r="1621" spans="34:37" x14ac:dyDescent="0.25">
      <c r="AH1621">
        <v>2.4604499999999998</v>
      </c>
      <c r="AI1621">
        <v>11656.3</v>
      </c>
      <c r="AJ1621" t="s">
        <v>463</v>
      </c>
      <c r="AK1621">
        <f t="shared" si="28"/>
        <v>0.11487878787878796</v>
      </c>
    </row>
    <row r="1622" spans="34:37" x14ac:dyDescent="0.25">
      <c r="AH1622">
        <v>2.42733</v>
      </c>
      <c r="AI1622">
        <v>11675.4</v>
      </c>
      <c r="AJ1622" t="s">
        <v>463</v>
      </c>
      <c r="AK1622">
        <f t="shared" si="28"/>
        <v>0.1349515151515151</v>
      </c>
    </row>
    <row r="1623" spans="34:37" x14ac:dyDescent="0.25">
      <c r="AH1623">
        <v>2.4516499999999999</v>
      </c>
      <c r="AI1623">
        <v>11686.7</v>
      </c>
      <c r="AJ1623" t="s">
        <v>463</v>
      </c>
      <c r="AK1623">
        <f t="shared" si="28"/>
        <v>0.12021212121212123</v>
      </c>
    </row>
    <row r="1624" spans="34:37" x14ac:dyDescent="0.25">
      <c r="AH1624">
        <v>2.4080400000000002</v>
      </c>
      <c r="AI1624">
        <v>11713.4</v>
      </c>
      <c r="AJ1624" t="s">
        <v>463</v>
      </c>
      <c r="AK1624">
        <f t="shared" si="28"/>
        <v>0.14664242424242407</v>
      </c>
    </row>
    <row r="1625" spans="34:37" x14ac:dyDescent="0.25">
      <c r="AH1625">
        <v>2.4239700000000002</v>
      </c>
      <c r="AI1625">
        <v>11755.2</v>
      </c>
      <c r="AJ1625" t="s">
        <v>463</v>
      </c>
      <c r="AK1625">
        <f t="shared" si="28"/>
        <v>0.13698787878787863</v>
      </c>
    </row>
    <row r="1626" spans="34:37" x14ac:dyDescent="0.25">
      <c r="AH1626">
        <v>2.4331999999999998</v>
      </c>
      <c r="AI1626">
        <v>11759</v>
      </c>
      <c r="AJ1626" t="s">
        <v>463</v>
      </c>
      <c r="AK1626">
        <f t="shared" si="28"/>
        <v>0.13139393939393945</v>
      </c>
    </row>
    <row r="1627" spans="34:37" x14ac:dyDescent="0.25">
      <c r="AH1627">
        <v>2.4453499999999999</v>
      </c>
      <c r="AI1627">
        <v>11777.9</v>
      </c>
      <c r="AJ1627" t="s">
        <v>463</v>
      </c>
      <c r="AK1627">
        <f t="shared" si="28"/>
        <v>0.12403030303030303</v>
      </c>
    </row>
    <row r="1628" spans="34:37" x14ac:dyDescent="0.25">
      <c r="AH1628">
        <v>2.4554200000000002</v>
      </c>
      <c r="AI1628">
        <v>11823.5</v>
      </c>
      <c r="AJ1628" t="s">
        <v>463</v>
      </c>
      <c r="AK1628">
        <f t="shared" si="28"/>
        <v>0.11792727272727259</v>
      </c>
    </row>
    <row r="1629" spans="34:37" x14ac:dyDescent="0.25">
      <c r="AH1629">
        <v>2.4617</v>
      </c>
      <c r="AI1629">
        <v>11853.9</v>
      </c>
      <c r="AJ1629" t="s">
        <v>463</v>
      </c>
      <c r="AK1629">
        <f t="shared" si="28"/>
        <v>0.11412121212121207</v>
      </c>
    </row>
    <row r="1630" spans="34:37" x14ac:dyDescent="0.25">
      <c r="AH1630">
        <v>2.4214500000000001</v>
      </c>
      <c r="AI1630">
        <v>11884.4</v>
      </c>
      <c r="AJ1630" t="s">
        <v>463</v>
      </c>
      <c r="AK1630">
        <f t="shared" si="28"/>
        <v>0.1385151515151514</v>
      </c>
    </row>
    <row r="1631" spans="34:37" x14ac:dyDescent="0.25">
      <c r="AH1631">
        <v>2.4575100000000001</v>
      </c>
      <c r="AI1631">
        <v>11895.7</v>
      </c>
      <c r="AJ1631" t="s">
        <v>463</v>
      </c>
      <c r="AK1631">
        <f t="shared" si="28"/>
        <v>0.11666060606060596</v>
      </c>
    </row>
    <row r="1632" spans="34:37" x14ac:dyDescent="0.25">
      <c r="AH1632">
        <v>2.4399000000000002</v>
      </c>
      <c r="AI1632">
        <v>11922.4</v>
      </c>
      <c r="AJ1632" t="s">
        <v>463</v>
      </c>
      <c r="AK1632">
        <f t="shared" si="28"/>
        <v>0.12733333333333319</v>
      </c>
    </row>
    <row r="1633" spans="34:37" x14ac:dyDescent="0.25">
      <c r="AH1633">
        <v>2.4260600000000001</v>
      </c>
      <c r="AI1633">
        <v>11922.4</v>
      </c>
      <c r="AJ1633" t="s">
        <v>463</v>
      </c>
      <c r="AK1633">
        <f t="shared" si="28"/>
        <v>0.13572121212121202</v>
      </c>
    </row>
    <row r="1634" spans="34:37" x14ac:dyDescent="0.25">
      <c r="AH1634">
        <v>2.4189400000000001</v>
      </c>
      <c r="AI1634">
        <v>11926.2</v>
      </c>
      <c r="AJ1634" t="s">
        <v>463</v>
      </c>
      <c r="AK1634">
        <f t="shared" si="28"/>
        <v>0.14003636363636354</v>
      </c>
    </row>
    <row r="1635" spans="34:37" x14ac:dyDescent="0.25">
      <c r="AH1635">
        <v>2.4034200000000001</v>
      </c>
      <c r="AI1635">
        <v>11979.4</v>
      </c>
      <c r="AJ1635" t="s">
        <v>463</v>
      </c>
      <c r="AK1635">
        <f t="shared" si="28"/>
        <v>0.14944242424242413</v>
      </c>
    </row>
    <row r="1636" spans="34:37" x14ac:dyDescent="0.25">
      <c r="AH1636">
        <v>2.1991900000000002</v>
      </c>
      <c r="AI1636">
        <v>13169.3</v>
      </c>
      <c r="AJ1636" t="s">
        <v>464</v>
      </c>
      <c r="AK1636">
        <f t="shared" si="28"/>
        <v>0.27321818181818164</v>
      </c>
    </row>
    <row r="1637" spans="34:37" x14ac:dyDescent="0.25">
      <c r="AH1637">
        <v>2.2122000000000002</v>
      </c>
      <c r="AI1637">
        <v>12743.6</v>
      </c>
      <c r="AJ1637" t="s">
        <v>464</v>
      </c>
      <c r="AK1637">
        <f t="shared" si="28"/>
        <v>0.2653333333333332</v>
      </c>
    </row>
    <row r="1638" spans="34:37" x14ac:dyDescent="0.25">
      <c r="AH1638">
        <v>2.21387</v>
      </c>
      <c r="AI1638">
        <v>13055.2</v>
      </c>
      <c r="AJ1638" t="s">
        <v>464</v>
      </c>
      <c r="AK1638">
        <f t="shared" si="28"/>
        <v>0.26432121212121207</v>
      </c>
    </row>
    <row r="1639" spans="34:37" x14ac:dyDescent="0.25">
      <c r="AH1639">
        <v>2.21387</v>
      </c>
      <c r="AI1639">
        <v>13161.7</v>
      </c>
      <c r="AJ1639" t="s">
        <v>464</v>
      </c>
      <c r="AK1639">
        <f t="shared" si="28"/>
        <v>0.26432121212121207</v>
      </c>
    </row>
    <row r="1640" spans="34:37" x14ac:dyDescent="0.25">
      <c r="AH1640">
        <v>2.2226699999999999</v>
      </c>
      <c r="AI1640">
        <v>13066.6</v>
      </c>
      <c r="AJ1640" t="s">
        <v>464</v>
      </c>
      <c r="AK1640">
        <f t="shared" si="28"/>
        <v>0.25898787878787877</v>
      </c>
    </row>
    <row r="1641" spans="34:37" x14ac:dyDescent="0.25">
      <c r="AH1641">
        <v>2.2289699999999999</v>
      </c>
      <c r="AI1641">
        <v>12736</v>
      </c>
      <c r="AJ1641" t="s">
        <v>464</v>
      </c>
      <c r="AK1641">
        <f t="shared" si="28"/>
        <v>0.25516969696969699</v>
      </c>
    </row>
    <row r="1642" spans="34:37" x14ac:dyDescent="0.25">
      <c r="AH1642">
        <v>2.2360899999999999</v>
      </c>
      <c r="AI1642">
        <v>13047.6</v>
      </c>
      <c r="AJ1642" t="s">
        <v>464</v>
      </c>
      <c r="AK1642">
        <f t="shared" si="28"/>
        <v>0.25085454545454544</v>
      </c>
    </row>
    <row r="1643" spans="34:37" x14ac:dyDescent="0.25">
      <c r="AH1643">
        <v>2.2373500000000002</v>
      </c>
      <c r="AI1643">
        <v>13104.6</v>
      </c>
      <c r="AJ1643" t="s">
        <v>464</v>
      </c>
      <c r="AK1643">
        <f t="shared" si="28"/>
        <v>0.25009090909090892</v>
      </c>
    </row>
    <row r="1644" spans="34:37" x14ac:dyDescent="0.25">
      <c r="AH1644">
        <v>2.2465700000000002</v>
      </c>
      <c r="AI1644">
        <v>13150.2</v>
      </c>
      <c r="AJ1644" t="s">
        <v>464</v>
      </c>
      <c r="AK1644">
        <f t="shared" si="28"/>
        <v>0.24450303030303017</v>
      </c>
    </row>
    <row r="1645" spans="34:37" x14ac:dyDescent="0.25">
      <c r="AH1645">
        <v>2.2536999999999998</v>
      </c>
      <c r="AI1645">
        <v>13066.6</v>
      </c>
      <c r="AJ1645" t="s">
        <v>464</v>
      </c>
      <c r="AK1645">
        <f t="shared" si="28"/>
        <v>0.24018181818181825</v>
      </c>
    </row>
    <row r="1646" spans="34:37" x14ac:dyDescent="0.25">
      <c r="AH1646">
        <v>2.2562099999999998</v>
      </c>
      <c r="AI1646">
        <v>13161.6</v>
      </c>
      <c r="AJ1646" t="s">
        <v>464</v>
      </c>
      <c r="AK1646">
        <f t="shared" si="28"/>
        <v>0.23866060606060613</v>
      </c>
    </row>
    <row r="1647" spans="34:37" x14ac:dyDescent="0.25">
      <c r="AH1647">
        <v>2.25874</v>
      </c>
      <c r="AI1647">
        <v>12747.3</v>
      </c>
      <c r="AJ1647" t="s">
        <v>464</v>
      </c>
      <c r="AK1647">
        <f t="shared" si="28"/>
        <v>0.23712727272727271</v>
      </c>
    </row>
    <row r="1648" spans="34:37" x14ac:dyDescent="0.25">
      <c r="AH1648">
        <v>2.2633399999999999</v>
      </c>
      <c r="AI1648">
        <v>13062.8</v>
      </c>
      <c r="AJ1648" t="s">
        <v>464</v>
      </c>
      <c r="AK1648">
        <f t="shared" si="28"/>
        <v>0.23433939393939396</v>
      </c>
    </row>
    <row r="1649" spans="34:37" x14ac:dyDescent="0.25">
      <c r="AH1649">
        <v>2.26336</v>
      </c>
      <c r="AI1649">
        <v>12686.5</v>
      </c>
      <c r="AJ1649" t="s">
        <v>464</v>
      </c>
      <c r="AK1649">
        <f t="shared" si="28"/>
        <v>0.23432727272727266</v>
      </c>
    </row>
    <row r="1650" spans="34:37" x14ac:dyDescent="0.25">
      <c r="AH1650">
        <v>2.2667000000000002</v>
      </c>
      <c r="AI1650">
        <v>13161.6</v>
      </c>
      <c r="AJ1650" t="s">
        <v>464</v>
      </c>
      <c r="AK1650">
        <f t="shared" si="28"/>
        <v>0.23230303030303018</v>
      </c>
    </row>
    <row r="1651" spans="34:37" x14ac:dyDescent="0.25">
      <c r="AH1651">
        <v>2.2742499999999999</v>
      </c>
      <c r="AI1651">
        <v>13009.5</v>
      </c>
      <c r="AJ1651" t="s">
        <v>464</v>
      </c>
      <c r="AK1651">
        <f t="shared" si="28"/>
        <v>0.22772727272727275</v>
      </c>
    </row>
    <row r="1652" spans="34:37" x14ac:dyDescent="0.25">
      <c r="AH1652">
        <v>2.2763499999999999</v>
      </c>
      <c r="AI1652">
        <v>12713.1</v>
      </c>
      <c r="AJ1652" t="s">
        <v>464</v>
      </c>
      <c r="AK1652">
        <f t="shared" si="28"/>
        <v>0.22645454545454549</v>
      </c>
    </row>
    <row r="1653" spans="34:37" x14ac:dyDescent="0.25">
      <c r="AH1653">
        <v>2.2792699999999999</v>
      </c>
      <c r="AI1653">
        <v>13172.9</v>
      </c>
      <c r="AJ1653" t="s">
        <v>464</v>
      </c>
      <c r="AK1653">
        <f t="shared" si="28"/>
        <v>0.22468484848484849</v>
      </c>
    </row>
    <row r="1654" spans="34:37" x14ac:dyDescent="0.25">
      <c r="AH1654">
        <v>2.28389</v>
      </c>
      <c r="AI1654">
        <v>13020.9</v>
      </c>
      <c r="AJ1654" t="s">
        <v>464</v>
      </c>
      <c r="AK1654">
        <f t="shared" si="28"/>
        <v>0.22188484848484846</v>
      </c>
    </row>
    <row r="1655" spans="34:37" x14ac:dyDescent="0.25">
      <c r="AH1655">
        <v>2.2855699999999999</v>
      </c>
      <c r="AI1655">
        <v>13089.3</v>
      </c>
      <c r="AJ1655" t="s">
        <v>464</v>
      </c>
      <c r="AK1655">
        <f t="shared" si="28"/>
        <v>0.22086666666666671</v>
      </c>
    </row>
    <row r="1656" spans="34:37" x14ac:dyDescent="0.25">
      <c r="AH1656">
        <v>2.286</v>
      </c>
      <c r="AI1656">
        <v>12488.9</v>
      </c>
      <c r="AJ1656" t="s">
        <v>464</v>
      </c>
      <c r="AK1656">
        <f t="shared" si="28"/>
        <v>0.22060606060606056</v>
      </c>
    </row>
    <row r="1657" spans="34:37" x14ac:dyDescent="0.25">
      <c r="AH1657">
        <v>2.2918599999999998</v>
      </c>
      <c r="AI1657">
        <v>13036.1</v>
      </c>
      <c r="AJ1657" t="s">
        <v>464</v>
      </c>
      <c r="AK1657">
        <f t="shared" si="28"/>
        <v>0.21705454545454556</v>
      </c>
    </row>
    <row r="1658" spans="34:37" x14ac:dyDescent="0.25">
      <c r="AH1658">
        <v>2.2918699999999999</v>
      </c>
      <c r="AI1658">
        <v>12686.5</v>
      </c>
      <c r="AJ1658" t="s">
        <v>464</v>
      </c>
      <c r="AK1658">
        <f t="shared" si="28"/>
        <v>0.21704848484848491</v>
      </c>
    </row>
    <row r="1659" spans="34:37" x14ac:dyDescent="0.25">
      <c r="AH1659">
        <v>2.2985699999999998</v>
      </c>
      <c r="AI1659">
        <v>12751.1</v>
      </c>
      <c r="AJ1659" t="s">
        <v>464</v>
      </c>
      <c r="AK1659">
        <f t="shared" si="28"/>
        <v>0.21298787878787889</v>
      </c>
    </row>
    <row r="1660" spans="34:37" x14ac:dyDescent="0.25">
      <c r="AH1660">
        <v>2.29941</v>
      </c>
      <c r="AI1660">
        <v>12982.9</v>
      </c>
      <c r="AJ1660" t="s">
        <v>464</v>
      </c>
      <c r="AK1660">
        <f t="shared" si="28"/>
        <v>0.21247878787878788</v>
      </c>
    </row>
    <row r="1661" spans="34:37" x14ac:dyDescent="0.25">
      <c r="AH1661">
        <v>2.3056899999999998</v>
      </c>
      <c r="AI1661">
        <v>13020.9</v>
      </c>
      <c r="AJ1661" t="s">
        <v>464</v>
      </c>
      <c r="AK1661">
        <f t="shared" si="28"/>
        <v>0.20867272727272734</v>
      </c>
    </row>
    <row r="1662" spans="34:37" x14ac:dyDescent="0.25">
      <c r="AH1662">
        <v>2.3094600000000001</v>
      </c>
      <c r="AI1662">
        <v>13165.3</v>
      </c>
      <c r="AJ1662" t="s">
        <v>464</v>
      </c>
      <c r="AK1662">
        <f t="shared" si="28"/>
        <v>0.2063878787878787</v>
      </c>
    </row>
    <row r="1663" spans="34:37" x14ac:dyDescent="0.25">
      <c r="AH1663">
        <v>2.31115</v>
      </c>
      <c r="AI1663">
        <v>12933.5</v>
      </c>
      <c r="AJ1663" t="s">
        <v>464</v>
      </c>
      <c r="AK1663">
        <f t="shared" si="28"/>
        <v>0.2053636363636363</v>
      </c>
    </row>
    <row r="1664" spans="34:37" x14ac:dyDescent="0.25">
      <c r="AH1664">
        <v>2.3119800000000001</v>
      </c>
      <c r="AI1664">
        <v>13085.5</v>
      </c>
      <c r="AJ1664" t="s">
        <v>464</v>
      </c>
      <c r="AK1664">
        <f t="shared" si="28"/>
        <v>0.20486060606060594</v>
      </c>
    </row>
    <row r="1665" spans="34:37" x14ac:dyDescent="0.25">
      <c r="AH1665">
        <v>2.3140999999999998</v>
      </c>
      <c r="AI1665">
        <v>12405.2</v>
      </c>
      <c r="AJ1665" t="s">
        <v>464</v>
      </c>
      <c r="AK1665">
        <f t="shared" si="28"/>
        <v>0.20357575757575763</v>
      </c>
    </row>
    <row r="1666" spans="34:37" x14ac:dyDescent="0.25">
      <c r="AH1666">
        <v>2.31535</v>
      </c>
      <c r="AI1666">
        <v>12709.2</v>
      </c>
      <c r="AJ1666" t="s">
        <v>464</v>
      </c>
      <c r="AK1666">
        <f t="shared" si="28"/>
        <v>0.20281818181818176</v>
      </c>
    </row>
    <row r="1667" spans="34:37" x14ac:dyDescent="0.25">
      <c r="AH1667">
        <v>2.3174399999999999</v>
      </c>
      <c r="AI1667">
        <v>12941</v>
      </c>
      <c r="AJ1667" t="s">
        <v>464</v>
      </c>
      <c r="AK1667">
        <f t="shared" si="28"/>
        <v>0.20155151515151515</v>
      </c>
    </row>
    <row r="1668" spans="34:37" x14ac:dyDescent="0.25">
      <c r="AH1668">
        <v>2.31745</v>
      </c>
      <c r="AI1668">
        <v>12500.2</v>
      </c>
      <c r="AJ1668" t="s">
        <v>464</v>
      </c>
      <c r="AK1668">
        <f t="shared" si="28"/>
        <v>0.2015454545454545</v>
      </c>
    </row>
    <row r="1669" spans="34:37" x14ac:dyDescent="0.25">
      <c r="AH1669">
        <v>2.32457</v>
      </c>
      <c r="AI1669">
        <v>12705.4</v>
      </c>
      <c r="AJ1669" t="s">
        <v>464</v>
      </c>
      <c r="AK1669">
        <f t="shared" si="28"/>
        <v>0.19723030303030298</v>
      </c>
    </row>
    <row r="1670" spans="34:37" x14ac:dyDescent="0.25">
      <c r="AH1670">
        <v>2.3300200000000002</v>
      </c>
      <c r="AI1670">
        <v>12922</v>
      </c>
      <c r="AJ1670" t="s">
        <v>464</v>
      </c>
      <c r="AK1670">
        <f t="shared" ref="AK1670:AK1733" si="29">(2.65-AH1670)/1.65</f>
        <v>0.19392727272727256</v>
      </c>
    </row>
    <row r="1671" spans="34:37" x14ac:dyDescent="0.25">
      <c r="AH1671">
        <v>2.33297</v>
      </c>
      <c r="AI1671">
        <v>12405.2</v>
      </c>
      <c r="AJ1671" t="s">
        <v>464</v>
      </c>
      <c r="AK1671">
        <f t="shared" si="29"/>
        <v>0.19213939393939392</v>
      </c>
    </row>
    <row r="1672" spans="34:37" x14ac:dyDescent="0.25">
      <c r="AH1672">
        <v>2.33338</v>
      </c>
      <c r="AI1672">
        <v>12526.8</v>
      </c>
      <c r="AJ1672" t="s">
        <v>464</v>
      </c>
      <c r="AK1672">
        <f t="shared" si="29"/>
        <v>0.19189090909090903</v>
      </c>
    </row>
    <row r="1673" spans="34:37" x14ac:dyDescent="0.25">
      <c r="AH1673">
        <v>2.3346200000000001</v>
      </c>
      <c r="AI1673">
        <v>13089.2</v>
      </c>
      <c r="AJ1673" t="s">
        <v>464</v>
      </c>
      <c r="AK1673">
        <f t="shared" si="29"/>
        <v>0.1911393939393938</v>
      </c>
    </row>
    <row r="1674" spans="34:37" x14ac:dyDescent="0.25">
      <c r="AH1674">
        <v>2.3375699999999999</v>
      </c>
      <c r="AI1674">
        <v>12735.8</v>
      </c>
      <c r="AJ1674" t="s">
        <v>464</v>
      </c>
      <c r="AK1674">
        <f t="shared" si="29"/>
        <v>0.18935151515151516</v>
      </c>
    </row>
    <row r="1675" spans="34:37" x14ac:dyDescent="0.25">
      <c r="AH1675">
        <v>2.3413400000000002</v>
      </c>
      <c r="AI1675">
        <v>12944.8</v>
      </c>
      <c r="AJ1675" t="s">
        <v>464</v>
      </c>
      <c r="AK1675">
        <f t="shared" si="29"/>
        <v>0.18706666666666649</v>
      </c>
    </row>
    <row r="1676" spans="34:37" x14ac:dyDescent="0.25">
      <c r="AH1676">
        <v>2.3459599999999998</v>
      </c>
      <c r="AI1676">
        <v>12591.4</v>
      </c>
      <c r="AJ1676" t="s">
        <v>464</v>
      </c>
      <c r="AK1676">
        <f t="shared" si="29"/>
        <v>0.18426666666666672</v>
      </c>
    </row>
    <row r="1677" spans="34:37" x14ac:dyDescent="0.25">
      <c r="AH1677">
        <v>2.34931</v>
      </c>
      <c r="AI1677">
        <v>12675</v>
      </c>
      <c r="AJ1677" t="s">
        <v>464</v>
      </c>
      <c r="AK1677">
        <f t="shared" si="29"/>
        <v>0.18223636363636359</v>
      </c>
    </row>
    <row r="1678" spans="34:37" x14ac:dyDescent="0.25">
      <c r="AH1678">
        <v>2.3493200000000001</v>
      </c>
      <c r="AI1678">
        <v>12523</v>
      </c>
      <c r="AJ1678" t="s">
        <v>464</v>
      </c>
      <c r="AK1678">
        <f t="shared" si="29"/>
        <v>0.18223030303030294</v>
      </c>
    </row>
    <row r="1679" spans="34:37" x14ac:dyDescent="0.25">
      <c r="AH1679">
        <v>2.34972</v>
      </c>
      <c r="AI1679">
        <v>13051.2</v>
      </c>
      <c r="AJ1679" t="s">
        <v>464</v>
      </c>
      <c r="AK1679">
        <f t="shared" si="29"/>
        <v>0.18198787878787873</v>
      </c>
    </row>
    <row r="1680" spans="34:37" x14ac:dyDescent="0.25">
      <c r="AH1680">
        <v>2.3509699999999998</v>
      </c>
      <c r="AI1680">
        <v>13176.6</v>
      </c>
      <c r="AJ1680" t="s">
        <v>464</v>
      </c>
      <c r="AK1680">
        <f t="shared" si="29"/>
        <v>0.18123030303030313</v>
      </c>
    </row>
    <row r="1681" spans="34:37" x14ac:dyDescent="0.25">
      <c r="AH1681">
        <v>2.3576899999999998</v>
      </c>
      <c r="AI1681">
        <v>12906.8</v>
      </c>
      <c r="AJ1681" t="s">
        <v>464</v>
      </c>
      <c r="AK1681">
        <f t="shared" si="29"/>
        <v>0.17715757575757582</v>
      </c>
    </row>
    <row r="1682" spans="34:37" x14ac:dyDescent="0.25">
      <c r="AH1682">
        <v>2.35812</v>
      </c>
      <c r="AI1682">
        <v>12488.7</v>
      </c>
      <c r="AJ1682" t="s">
        <v>464</v>
      </c>
      <c r="AK1682">
        <f t="shared" si="29"/>
        <v>0.17689696969696966</v>
      </c>
    </row>
    <row r="1683" spans="34:37" x14ac:dyDescent="0.25">
      <c r="AH1683">
        <v>2.36022</v>
      </c>
      <c r="AI1683">
        <v>12291.1</v>
      </c>
      <c r="AJ1683" t="s">
        <v>464</v>
      </c>
      <c r="AK1683">
        <f t="shared" si="29"/>
        <v>0.17562424242424238</v>
      </c>
    </row>
    <row r="1684" spans="34:37" x14ac:dyDescent="0.25">
      <c r="AH1684">
        <v>2.36022</v>
      </c>
      <c r="AI1684">
        <v>12389.9</v>
      </c>
      <c r="AJ1684" t="s">
        <v>464</v>
      </c>
      <c r="AK1684">
        <f t="shared" si="29"/>
        <v>0.17562424242424238</v>
      </c>
    </row>
    <row r="1685" spans="34:37" x14ac:dyDescent="0.25">
      <c r="AH1685">
        <v>2.36063</v>
      </c>
      <c r="AI1685">
        <v>12754.8</v>
      </c>
      <c r="AJ1685" t="s">
        <v>464</v>
      </c>
      <c r="AK1685">
        <f t="shared" si="29"/>
        <v>0.17537575757575752</v>
      </c>
    </row>
    <row r="1686" spans="34:37" x14ac:dyDescent="0.25">
      <c r="AH1686">
        <v>2.3648099999999999</v>
      </c>
      <c r="AI1686">
        <v>13013.2</v>
      </c>
      <c r="AJ1686" t="s">
        <v>464</v>
      </c>
      <c r="AK1686">
        <f t="shared" si="29"/>
        <v>0.1728424242424243</v>
      </c>
    </row>
    <row r="1687" spans="34:37" x14ac:dyDescent="0.25">
      <c r="AH1687">
        <v>2.3677600000000001</v>
      </c>
      <c r="AI1687">
        <v>12572.3</v>
      </c>
      <c r="AJ1687" t="s">
        <v>464</v>
      </c>
      <c r="AK1687">
        <f t="shared" si="29"/>
        <v>0.17105454545454535</v>
      </c>
    </row>
    <row r="1688" spans="34:37" x14ac:dyDescent="0.25">
      <c r="AH1688">
        <v>2.3677700000000002</v>
      </c>
      <c r="AI1688">
        <v>12203.7</v>
      </c>
      <c r="AJ1688" t="s">
        <v>464</v>
      </c>
      <c r="AK1688">
        <f t="shared" si="29"/>
        <v>0.1710484848484847</v>
      </c>
    </row>
    <row r="1689" spans="34:37" x14ac:dyDescent="0.25">
      <c r="AH1689">
        <v>2.3698600000000001</v>
      </c>
      <c r="AI1689">
        <v>12674.9</v>
      </c>
      <c r="AJ1689" t="s">
        <v>464</v>
      </c>
      <c r="AK1689">
        <f t="shared" si="29"/>
        <v>0.16978181818181809</v>
      </c>
    </row>
    <row r="1690" spans="34:37" x14ac:dyDescent="0.25">
      <c r="AH1690">
        <v>2.3711099999999998</v>
      </c>
      <c r="AI1690">
        <v>12838.3</v>
      </c>
      <c r="AJ1690" t="s">
        <v>464</v>
      </c>
      <c r="AK1690">
        <f t="shared" si="29"/>
        <v>0.16902424242424249</v>
      </c>
    </row>
    <row r="1691" spans="34:37" x14ac:dyDescent="0.25">
      <c r="AH1691">
        <v>2.3723800000000002</v>
      </c>
      <c r="AI1691">
        <v>12424.1</v>
      </c>
      <c r="AJ1691" t="s">
        <v>464</v>
      </c>
      <c r="AK1691">
        <f t="shared" si="29"/>
        <v>0.16825454545454532</v>
      </c>
    </row>
    <row r="1692" spans="34:37" x14ac:dyDescent="0.25">
      <c r="AH1692">
        <v>2.3749099999999999</v>
      </c>
      <c r="AI1692">
        <v>12082.1</v>
      </c>
      <c r="AJ1692" t="s">
        <v>464</v>
      </c>
      <c r="AK1692">
        <f t="shared" si="29"/>
        <v>0.16672121212121216</v>
      </c>
    </row>
    <row r="1693" spans="34:37" x14ac:dyDescent="0.25">
      <c r="AH1693">
        <v>2.3794900000000001</v>
      </c>
      <c r="AI1693">
        <v>12883.9</v>
      </c>
      <c r="AJ1693" t="s">
        <v>464</v>
      </c>
      <c r="AK1693">
        <f t="shared" si="29"/>
        <v>0.16394545454545445</v>
      </c>
    </row>
    <row r="1694" spans="34:37" x14ac:dyDescent="0.25">
      <c r="AH1694">
        <v>2.3795099999999998</v>
      </c>
      <c r="AI1694">
        <v>12237.9</v>
      </c>
      <c r="AJ1694" t="s">
        <v>464</v>
      </c>
      <c r="AK1694">
        <f t="shared" si="29"/>
        <v>0.1639333333333334</v>
      </c>
    </row>
    <row r="1695" spans="34:37" x14ac:dyDescent="0.25">
      <c r="AH1695">
        <v>2.38076</v>
      </c>
      <c r="AI1695">
        <v>12526.7</v>
      </c>
      <c r="AJ1695" t="s">
        <v>464</v>
      </c>
      <c r="AK1695">
        <f t="shared" si="29"/>
        <v>0.16317575757575753</v>
      </c>
    </row>
    <row r="1696" spans="34:37" x14ac:dyDescent="0.25">
      <c r="AH1696">
        <v>2.38117</v>
      </c>
      <c r="AI1696">
        <v>12750.9</v>
      </c>
      <c r="AJ1696" t="s">
        <v>464</v>
      </c>
      <c r="AK1696">
        <f t="shared" si="29"/>
        <v>0.16292727272727267</v>
      </c>
    </row>
    <row r="1697" spans="34:37" x14ac:dyDescent="0.25">
      <c r="AH1697">
        <v>2.38578</v>
      </c>
      <c r="AI1697">
        <v>12956.1</v>
      </c>
      <c r="AJ1697" t="s">
        <v>464</v>
      </c>
      <c r="AK1697">
        <f t="shared" si="29"/>
        <v>0.16013333333333329</v>
      </c>
    </row>
    <row r="1698" spans="34:37" x14ac:dyDescent="0.25">
      <c r="AH1698">
        <v>2.3870499999999999</v>
      </c>
      <c r="AI1698">
        <v>12621.7</v>
      </c>
      <c r="AJ1698" t="s">
        <v>464</v>
      </c>
      <c r="AK1698">
        <f t="shared" si="29"/>
        <v>0.15936363636363637</v>
      </c>
    </row>
    <row r="1699" spans="34:37" x14ac:dyDescent="0.25">
      <c r="AH1699">
        <v>2.38748</v>
      </c>
      <c r="AI1699">
        <v>12325.3</v>
      </c>
      <c r="AJ1699" t="s">
        <v>464</v>
      </c>
      <c r="AK1699">
        <f t="shared" si="29"/>
        <v>0.15910303030303022</v>
      </c>
    </row>
    <row r="1700" spans="34:37" x14ac:dyDescent="0.25">
      <c r="AH1700">
        <v>2.3899699999999999</v>
      </c>
      <c r="AI1700">
        <v>13180.3</v>
      </c>
      <c r="AJ1700" t="s">
        <v>464</v>
      </c>
      <c r="AK1700">
        <f t="shared" si="29"/>
        <v>0.1575939393939394</v>
      </c>
    </row>
    <row r="1701" spans="34:37" x14ac:dyDescent="0.25">
      <c r="AH1701">
        <v>2.3912599999999999</v>
      </c>
      <c r="AI1701">
        <v>12093.5</v>
      </c>
      <c r="AJ1701" t="s">
        <v>464</v>
      </c>
      <c r="AK1701">
        <f t="shared" si="29"/>
        <v>0.15681212121212121</v>
      </c>
    </row>
    <row r="1702" spans="34:37" x14ac:dyDescent="0.25">
      <c r="AH1702">
        <v>2.39167</v>
      </c>
      <c r="AI1702">
        <v>12424.1</v>
      </c>
      <c r="AJ1702" t="s">
        <v>464</v>
      </c>
      <c r="AK1702">
        <f t="shared" si="29"/>
        <v>0.15656363636363635</v>
      </c>
    </row>
    <row r="1703" spans="34:37" x14ac:dyDescent="0.25">
      <c r="AH1703">
        <v>2.39459</v>
      </c>
      <c r="AI1703">
        <v>12709.1</v>
      </c>
      <c r="AJ1703" t="s">
        <v>464</v>
      </c>
      <c r="AK1703">
        <f t="shared" si="29"/>
        <v>0.15479393939393934</v>
      </c>
    </row>
    <row r="1704" spans="34:37" x14ac:dyDescent="0.25">
      <c r="AH1704">
        <v>2.39629</v>
      </c>
      <c r="AI1704">
        <v>12161.9</v>
      </c>
      <c r="AJ1704" t="s">
        <v>464</v>
      </c>
      <c r="AK1704">
        <f t="shared" si="29"/>
        <v>0.1537636363636363</v>
      </c>
    </row>
    <row r="1705" spans="34:37" x14ac:dyDescent="0.25">
      <c r="AH1705">
        <v>2.4000499999999998</v>
      </c>
      <c r="AI1705">
        <v>12515.3</v>
      </c>
      <c r="AJ1705" t="s">
        <v>464</v>
      </c>
      <c r="AK1705">
        <f t="shared" si="29"/>
        <v>0.15148484848484856</v>
      </c>
    </row>
    <row r="1706" spans="34:37" x14ac:dyDescent="0.25">
      <c r="AH1706">
        <v>2.4000599999999999</v>
      </c>
      <c r="AI1706">
        <v>12070.6</v>
      </c>
      <c r="AJ1706" t="s">
        <v>464</v>
      </c>
      <c r="AK1706">
        <f t="shared" si="29"/>
        <v>0.15147878787878791</v>
      </c>
    </row>
    <row r="1707" spans="34:37" x14ac:dyDescent="0.25">
      <c r="AH1707">
        <v>2.4004500000000002</v>
      </c>
      <c r="AI1707">
        <v>12994.1</v>
      </c>
      <c r="AJ1707" t="s">
        <v>464</v>
      </c>
      <c r="AK1707">
        <f t="shared" si="29"/>
        <v>0.15124242424242407</v>
      </c>
    </row>
    <row r="1708" spans="34:37" x14ac:dyDescent="0.25">
      <c r="AH1708">
        <v>2.4004500000000002</v>
      </c>
      <c r="AI1708">
        <v>13077.7</v>
      </c>
      <c r="AJ1708" t="s">
        <v>464</v>
      </c>
      <c r="AK1708">
        <f t="shared" si="29"/>
        <v>0.15124242424242407</v>
      </c>
    </row>
    <row r="1709" spans="34:37" x14ac:dyDescent="0.25">
      <c r="AH1709">
        <v>2.4017200000000001</v>
      </c>
      <c r="AI1709">
        <v>12815.5</v>
      </c>
      <c r="AJ1709" t="s">
        <v>464</v>
      </c>
      <c r="AK1709">
        <f t="shared" si="29"/>
        <v>0.15047272727272717</v>
      </c>
    </row>
    <row r="1710" spans="34:37" x14ac:dyDescent="0.25">
      <c r="AH1710">
        <v>2.4021499999999998</v>
      </c>
      <c r="AI1710">
        <v>12291</v>
      </c>
      <c r="AJ1710" t="s">
        <v>464</v>
      </c>
      <c r="AK1710">
        <f t="shared" si="29"/>
        <v>0.1502121212121213</v>
      </c>
    </row>
    <row r="1711" spans="34:37" x14ac:dyDescent="0.25">
      <c r="AH1711">
        <v>2.4046599999999998</v>
      </c>
      <c r="AI1711">
        <v>12614.1</v>
      </c>
      <c r="AJ1711" t="s">
        <v>464</v>
      </c>
      <c r="AK1711">
        <f t="shared" si="29"/>
        <v>0.14869090909090918</v>
      </c>
    </row>
    <row r="1712" spans="34:37" x14ac:dyDescent="0.25">
      <c r="AH1712">
        <v>2.4054799999999998</v>
      </c>
      <c r="AI1712">
        <v>13165.1</v>
      </c>
      <c r="AJ1712" t="s">
        <v>464</v>
      </c>
      <c r="AK1712">
        <f t="shared" si="29"/>
        <v>0.14819393939393943</v>
      </c>
    </row>
    <row r="1713" spans="34:37" x14ac:dyDescent="0.25">
      <c r="AH1713">
        <v>2.40551</v>
      </c>
      <c r="AI1713">
        <v>12184.6</v>
      </c>
      <c r="AJ1713" t="s">
        <v>464</v>
      </c>
      <c r="AK1713">
        <f t="shared" si="29"/>
        <v>0.14817575757575752</v>
      </c>
    </row>
    <row r="1714" spans="34:37" x14ac:dyDescent="0.25">
      <c r="AH1714">
        <v>2.4084400000000001</v>
      </c>
      <c r="AI1714">
        <v>12405</v>
      </c>
      <c r="AJ1714" t="s">
        <v>464</v>
      </c>
      <c r="AK1714">
        <f t="shared" si="29"/>
        <v>0.14639999999999986</v>
      </c>
    </row>
    <row r="1715" spans="34:37" x14ac:dyDescent="0.25">
      <c r="AH1715">
        <v>2.4088500000000002</v>
      </c>
      <c r="AI1715">
        <v>12709.1</v>
      </c>
      <c r="AJ1715" t="s">
        <v>464</v>
      </c>
      <c r="AK1715">
        <f t="shared" si="29"/>
        <v>0.146151515151515</v>
      </c>
    </row>
    <row r="1716" spans="34:37" x14ac:dyDescent="0.25">
      <c r="AH1716">
        <v>2.4134799999999998</v>
      </c>
      <c r="AI1716">
        <v>12093.4</v>
      </c>
      <c r="AJ1716" t="s">
        <v>464</v>
      </c>
      <c r="AK1716">
        <f t="shared" si="29"/>
        <v>0.14334545454545458</v>
      </c>
    </row>
    <row r="1717" spans="34:37" x14ac:dyDescent="0.25">
      <c r="AH1717">
        <v>2.4138899999999999</v>
      </c>
      <c r="AI1717">
        <v>12515.2</v>
      </c>
      <c r="AJ1717" t="s">
        <v>464</v>
      </c>
      <c r="AK1717">
        <f t="shared" si="29"/>
        <v>0.14309696969696972</v>
      </c>
    </row>
    <row r="1718" spans="34:37" x14ac:dyDescent="0.25">
      <c r="AH1718">
        <v>2.4155500000000001</v>
      </c>
      <c r="AI1718">
        <v>12906.7</v>
      </c>
      <c r="AJ1718" t="s">
        <v>464</v>
      </c>
      <c r="AK1718">
        <f t="shared" si="29"/>
        <v>0.14209090909090899</v>
      </c>
    </row>
    <row r="1719" spans="34:37" x14ac:dyDescent="0.25">
      <c r="AH1719">
        <v>2.4159899999999999</v>
      </c>
      <c r="AI1719">
        <v>12306.2</v>
      </c>
      <c r="AJ1719" t="s">
        <v>464</v>
      </c>
      <c r="AK1719">
        <f t="shared" si="29"/>
        <v>0.14182424242424246</v>
      </c>
    </row>
    <row r="1720" spans="34:37" x14ac:dyDescent="0.25">
      <c r="AH1720">
        <v>2.41933</v>
      </c>
      <c r="AI1720">
        <v>12595</v>
      </c>
      <c r="AJ1720" t="s">
        <v>464</v>
      </c>
      <c r="AK1720">
        <f t="shared" si="29"/>
        <v>0.13979999999999995</v>
      </c>
    </row>
    <row r="1721" spans="34:37" x14ac:dyDescent="0.25">
      <c r="AH1721">
        <v>2.4193500000000001</v>
      </c>
      <c r="AI1721">
        <v>12165.6</v>
      </c>
      <c r="AJ1721" t="s">
        <v>464</v>
      </c>
      <c r="AK1721">
        <f t="shared" si="29"/>
        <v>0.13978787878787868</v>
      </c>
    </row>
    <row r="1722" spans="34:37" x14ac:dyDescent="0.25">
      <c r="AH1722">
        <v>2.4201700000000002</v>
      </c>
      <c r="AI1722">
        <v>12796.4</v>
      </c>
      <c r="AJ1722" t="s">
        <v>464</v>
      </c>
      <c r="AK1722">
        <f t="shared" si="29"/>
        <v>0.13929090909090894</v>
      </c>
    </row>
    <row r="1723" spans="34:37" x14ac:dyDescent="0.25">
      <c r="AH1723">
        <v>2.4209900000000002</v>
      </c>
      <c r="AI1723">
        <v>13165.1</v>
      </c>
      <c r="AJ1723" t="s">
        <v>464</v>
      </c>
      <c r="AK1723">
        <f t="shared" si="29"/>
        <v>0.13879393939393922</v>
      </c>
    </row>
    <row r="1724" spans="34:37" x14ac:dyDescent="0.25">
      <c r="AH1724">
        <v>2.4222800000000002</v>
      </c>
      <c r="AI1724">
        <v>12393.6</v>
      </c>
      <c r="AJ1724" t="s">
        <v>464</v>
      </c>
      <c r="AK1724">
        <f t="shared" si="29"/>
        <v>0.13801212121212103</v>
      </c>
    </row>
    <row r="1725" spans="34:37" x14ac:dyDescent="0.25">
      <c r="AH1725">
        <v>2.4247700000000001</v>
      </c>
      <c r="AI1725">
        <v>12967.4</v>
      </c>
      <c r="AJ1725" t="s">
        <v>464</v>
      </c>
      <c r="AK1725">
        <f t="shared" si="29"/>
        <v>0.13650303030303021</v>
      </c>
    </row>
    <row r="1726" spans="34:37" x14ac:dyDescent="0.25">
      <c r="AH1726">
        <v>2.4252199999999999</v>
      </c>
      <c r="AI1726">
        <v>12093.4</v>
      </c>
      <c r="AJ1726" t="s">
        <v>464</v>
      </c>
      <c r="AK1726">
        <f t="shared" si="29"/>
        <v>0.13623030303030303</v>
      </c>
    </row>
    <row r="1727" spans="34:37" x14ac:dyDescent="0.25">
      <c r="AH1727">
        <v>2.4302299999999999</v>
      </c>
      <c r="AI1727">
        <v>12705.2</v>
      </c>
      <c r="AJ1727" t="s">
        <v>464</v>
      </c>
      <c r="AK1727">
        <f t="shared" si="29"/>
        <v>0.13319393939393942</v>
      </c>
    </row>
    <row r="1728" spans="34:37" x14ac:dyDescent="0.25">
      <c r="AH1728">
        <v>2.43066</v>
      </c>
      <c r="AI1728">
        <v>12503.8</v>
      </c>
      <c r="AJ1728" t="s">
        <v>464</v>
      </c>
      <c r="AK1728">
        <f t="shared" si="29"/>
        <v>0.13293333333333326</v>
      </c>
    </row>
    <row r="1729" spans="34:37" x14ac:dyDescent="0.25">
      <c r="AH1729">
        <v>2.4319000000000002</v>
      </c>
      <c r="AI1729">
        <v>13104.2</v>
      </c>
      <c r="AJ1729" t="s">
        <v>464</v>
      </c>
      <c r="AK1729">
        <f t="shared" si="29"/>
        <v>0.13218181818181804</v>
      </c>
    </row>
    <row r="1730" spans="34:37" x14ac:dyDescent="0.25">
      <c r="AH1730">
        <v>2.4323399999999999</v>
      </c>
      <c r="AI1730">
        <v>12188.4</v>
      </c>
      <c r="AJ1730" t="s">
        <v>464</v>
      </c>
      <c r="AK1730">
        <f t="shared" si="29"/>
        <v>0.13191515151515151</v>
      </c>
    </row>
    <row r="1731" spans="34:37" x14ac:dyDescent="0.25">
      <c r="AH1731">
        <v>2.4357000000000002</v>
      </c>
      <c r="AI1731">
        <v>12298.6</v>
      </c>
      <c r="AJ1731" t="s">
        <v>464</v>
      </c>
      <c r="AK1731">
        <f t="shared" si="29"/>
        <v>0.1298787878787877</v>
      </c>
    </row>
    <row r="1732" spans="34:37" x14ac:dyDescent="0.25">
      <c r="AH1732">
        <v>2.43696</v>
      </c>
      <c r="AI1732">
        <v>12066.8</v>
      </c>
      <c r="AJ1732" t="s">
        <v>464</v>
      </c>
      <c r="AK1732">
        <f t="shared" si="29"/>
        <v>0.12911515151515146</v>
      </c>
    </row>
    <row r="1733" spans="34:37" x14ac:dyDescent="0.25">
      <c r="AH1733">
        <v>2.4394499999999999</v>
      </c>
      <c r="AI1733">
        <v>12823</v>
      </c>
      <c r="AJ1733" t="s">
        <v>464</v>
      </c>
      <c r="AK1733">
        <f t="shared" si="29"/>
        <v>0.12760606060606061</v>
      </c>
    </row>
    <row r="1734" spans="34:37" x14ac:dyDescent="0.25">
      <c r="AH1734">
        <v>2.43988</v>
      </c>
      <c r="AI1734">
        <v>12621.6</v>
      </c>
      <c r="AJ1734" t="s">
        <v>464</v>
      </c>
      <c r="AK1734">
        <f t="shared" ref="AK1734:AK1797" si="30">(2.65-AH1734)/1.65</f>
        <v>0.12734545454545446</v>
      </c>
    </row>
    <row r="1735" spans="34:37" x14ac:dyDescent="0.25">
      <c r="AH1735">
        <v>2.4407000000000001</v>
      </c>
      <c r="AI1735">
        <v>13172.6</v>
      </c>
      <c r="AJ1735" t="s">
        <v>464</v>
      </c>
      <c r="AK1735">
        <f t="shared" si="30"/>
        <v>0.12684848484848474</v>
      </c>
    </row>
    <row r="1736" spans="34:37" x14ac:dyDescent="0.25">
      <c r="AH1736">
        <v>2.44156</v>
      </c>
      <c r="AI1736">
        <v>12416.4</v>
      </c>
      <c r="AJ1736" t="s">
        <v>464</v>
      </c>
      <c r="AK1736">
        <f t="shared" si="30"/>
        <v>0.1263272727272727</v>
      </c>
    </row>
    <row r="1737" spans="34:37" x14ac:dyDescent="0.25">
      <c r="AH1737">
        <v>2.4419900000000001</v>
      </c>
      <c r="AI1737">
        <v>12173.2</v>
      </c>
      <c r="AJ1737" t="s">
        <v>464</v>
      </c>
      <c r="AK1737">
        <f t="shared" si="30"/>
        <v>0.12606666666666655</v>
      </c>
    </row>
    <row r="1738" spans="34:37" x14ac:dyDescent="0.25">
      <c r="AH1738">
        <v>2.4449000000000001</v>
      </c>
      <c r="AI1738">
        <v>12956</v>
      </c>
      <c r="AJ1738" t="s">
        <v>464</v>
      </c>
      <c r="AK1738">
        <f t="shared" si="30"/>
        <v>0.12430303030303021</v>
      </c>
    </row>
    <row r="1739" spans="34:37" x14ac:dyDescent="0.25">
      <c r="AH1739">
        <v>2.4461599999999999</v>
      </c>
      <c r="AI1739">
        <v>12853.4</v>
      </c>
      <c r="AJ1739" t="s">
        <v>464</v>
      </c>
      <c r="AK1739">
        <f t="shared" si="30"/>
        <v>0.12353939393939396</v>
      </c>
    </row>
    <row r="1740" spans="34:37" x14ac:dyDescent="0.25">
      <c r="AH1740">
        <v>2.44869</v>
      </c>
      <c r="AI1740">
        <v>12522.8</v>
      </c>
      <c r="AJ1740" t="s">
        <v>464</v>
      </c>
      <c r="AK1740">
        <f t="shared" si="30"/>
        <v>0.12200606060606053</v>
      </c>
    </row>
    <row r="1741" spans="34:37" x14ac:dyDescent="0.25">
      <c r="AH1741">
        <v>2.4516</v>
      </c>
      <c r="AI1741">
        <v>13172.6</v>
      </c>
      <c r="AJ1741" t="s">
        <v>464</v>
      </c>
      <c r="AK1741">
        <f t="shared" si="30"/>
        <v>0.12024242424242419</v>
      </c>
    </row>
    <row r="1742" spans="34:37" x14ac:dyDescent="0.25">
      <c r="AH1742">
        <v>2.4516300000000002</v>
      </c>
      <c r="AI1742">
        <v>12287.2</v>
      </c>
      <c r="AJ1742" t="s">
        <v>464</v>
      </c>
      <c r="AK1742">
        <f t="shared" si="30"/>
        <v>0.12022424242424226</v>
      </c>
    </row>
    <row r="1743" spans="34:37" x14ac:dyDescent="0.25">
      <c r="AH1743">
        <v>2.4545699999999999</v>
      </c>
      <c r="AI1743">
        <v>12089.5</v>
      </c>
      <c r="AJ1743" t="s">
        <v>464</v>
      </c>
      <c r="AK1743">
        <f t="shared" si="30"/>
        <v>0.11844242424242424</v>
      </c>
    </row>
    <row r="1744" spans="34:37" x14ac:dyDescent="0.25">
      <c r="AH1744">
        <v>2.4549699999999999</v>
      </c>
      <c r="AI1744">
        <v>12747</v>
      </c>
      <c r="AJ1744" t="s">
        <v>464</v>
      </c>
      <c r="AK1744">
        <f t="shared" si="30"/>
        <v>0.11820000000000003</v>
      </c>
    </row>
    <row r="1745" spans="34:37" x14ac:dyDescent="0.25">
      <c r="AH1745">
        <v>2.4583400000000002</v>
      </c>
      <c r="AI1745">
        <v>12184.5</v>
      </c>
      <c r="AJ1745" t="s">
        <v>464</v>
      </c>
      <c r="AK1745">
        <f t="shared" si="30"/>
        <v>0.1161575757575756</v>
      </c>
    </row>
    <row r="1746" spans="34:37" x14ac:dyDescent="0.25">
      <c r="AH1746">
        <v>2.4599899999999999</v>
      </c>
      <c r="AI1746">
        <v>13130.8</v>
      </c>
      <c r="AJ1746" t="s">
        <v>464</v>
      </c>
      <c r="AK1746">
        <f t="shared" si="30"/>
        <v>0.11515757575757578</v>
      </c>
    </row>
    <row r="1747" spans="34:37" x14ac:dyDescent="0.25">
      <c r="AH1747">
        <v>2.4612699999999998</v>
      </c>
      <c r="AI1747">
        <v>12420.1</v>
      </c>
      <c r="AJ1747" t="s">
        <v>464</v>
      </c>
      <c r="AK1747">
        <f t="shared" si="30"/>
        <v>0.11438181818181822</v>
      </c>
    </row>
    <row r="1748" spans="34:37" x14ac:dyDescent="0.25">
      <c r="AH1748">
        <v>2.4616699999999998</v>
      </c>
      <c r="AI1748">
        <v>12944.6</v>
      </c>
      <c r="AJ1748" t="s">
        <v>464</v>
      </c>
      <c r="AK1748">
        <f t="shared" si="30"/>
        <v>0.11413939393939401</v>
      </c>
    </row>
    <row r="1749" spans="34:37" x14ac:dyDescent="0.25">
      <c r="AH1749">
        <v>2.4616799999999999</v>
      </c>
      <c r="AI1749">
        <v>12644.4</v>
      </c>
      <c r="AJ1749" t="s">
        <v>464</v>
      </c>
      <c r="AK1749">
        <f t="shared" si="30"/>
        <v>0.11413333333333336</v>
      </c>
    </row>
    <row r="1750" spans="34:37" x14ac:dyDescent="0.25">
      <c r="AH1750">
        <v>2.4625400000000002</v>
      </c>
      <c r="AI1750">
        <v>12089.5</v>
      </c>
      <c r="AJ1750" t="s">
        <v>464</v>
      </c>
      <c r="AK1750">
        <f t="shared" si="30"/>
        <v>0.11361212121212105</v>
      </c>
    </row>
    <row r="1751" spans="34:37" x14ac:dyDescent="0.25">
      <c r="AH1751">
        <v>2.4679799999999998</v>
      </c>
      <c r="AI1751">
        <v>12173.1</v>
      </c>
      <c r="AJ1751" t="s">
        <v>464</v>
      </c>
      <c r="AK1751">
        <f t="shared" si="30"/>
        <v>0.11031515151515156</v>
      </c>
    </row>
    <row r="1752" spans="34:37" x14ac:dyDescent="0.25">
      <c r="AH1752">
        <v>2.46882</v>
      </c>
      <c r="AI1752">
        <v>12325.1</v>
      </c>
      <c r="AJ1752" t="s">
        <v>464</v>
      </c>
      <c r="AK1752">
        <f t="shared" si="30"/>
        <v>0.10980606060606055</v>
      </c>
    </row>
    <row r="1753" spans="34:37" x14ac:dyDescent="0.25">
      <c r="AH1753">
        <v>2.46963</v>
      </c>
      <c r="AI1753">
        <v>13165</v>
      </c>
      <c r="AJ1753" t="s">
        <v>464</v>
      </c>
      <c r="AK1753">
        <f t="shared" si="30"/>
        <v>0.10931515151515148</v>
      </c>
    </row>
    <row r="1754" spans="34:37" x14ac:dyDescent="0.25">
      <c r="AH1754">
        <v>2.4696500000000001</v>
      </c>
      <c r="AI1754">
        <v>12560.7</v>
      </c>
      <c r="AJ1754" t="s">
        <v>464</v>
      </c>
      <c r="AK1754">
        <f t="shared" si="30"/>
        <v>0.10930303030303018</v>
      </c>
    </row>
    <row r="1755" spans="34:37" x14ac:dyDescent="0.25">
      <c r="AH1755">
        <v>2.4704799999999998</v>
      </c>
      <c r="AI1755">
        <v>12788.7</v>
      </c>
      <c r="AJ1755" t="s">
        <v>464</v>
      </c>
      <c r="AK1755">
        <f t="shared" si="30"/>
        <v>0.10880000000000008</v>
      </c>
    </row>
    <row r="1756" spans="34:37" x14ac:dyDescent="0.25">
      <c r="AH1756">
        <v>2.4721799999999998</v>
      </c>
      <c r="AI1756">
        <v>12097.1</v>
      </c>
      <c r="AJ1756" t="s">
        <v>464</v>
      </c>
      <c r="AK1756">
        <f t="shared" si="30"/>
        <v>0.10776969696969703</v>
      </c>
    </row>
    <row r="1757" spans="34:37" x14ac:dyDescent="0.25">
      <c r="AH1757">
        <v>2.4746800000000002</v>
      </c>
      <c r="AI1757">
        <v>12701.3</v>
      </c>
      <c r="AJ1757" t="s">
        <v>464</v>
      </c>
      <c r="AK1757">
        <f t="shared" si="30"/>
        <v>0.10625454545454528</v>
      </c>
    </row>
    <row r="1758" spans="34:37" x14ac:dyDescent="0.25">
      <c r="AH1758">
        <v>2.4750899999999998</v>
      </c>
      <c r="AI1758">
        <v>13016.8</v>
      </c>
      <c r="AJ1758" t="s">
        <v>464</v>
      </c>
      <c r="AK1758">
        <f t="shared" si="30"/>
        <v>0.10600606060606069</v>
      </c>
    </row>
    <row r="1759" spans="34:37" x14ac:dyDescent="0.25">
      <c r="AH1759">
        <v>2.4763600000000001</v>
      </c>
      <c r="AI1759">
        <v>12446.7</v>
      </c>
      <c r="AJ1759" t="s">
        <v>464</v>
      </c>
      <c r="AK1759">
        <f t="shared" si="30"/>
        <v>0.10523636363636352</v>
      </c>
    </row>
    <row r="1760" spans="34:37" x14ac:dyDescent="0.25">
      <c r="AH1760">
        <v>2.47763</v>
      </c>
      <c r="AI1760">
        <v>12211.1</v>
      </c>
      <c r="AJ1760" t="s">
        <v>464</v>
      </c>
      <c r="AK1760">
        <f t="shared" si="30"/>
        <v>0.10446666666666662</v>
      </c>
    </row>
    <row r="1761" spans="34:37" x14ac:dyDescent="0.25">
      <c r="AH1761">
        <v>2.4797199999999999</v>
      </c>
      <c r="AI1761">
        <v>12351.7</v>
      </c>
      <c r="AJ1761" t="s">
        <v>464</v>
      </c>
      <c r="AK1761">
        <f t="shared" si="30"/>
        <v>0.1032</v>
      </c>
    </row>
    <row r="1762" spans="34:37" x14ac:dyDescent="0.25">
      <c r="AH1762">
        <v>2.4818199999999999</v>
      </c>
      <c r="AI1762">
        <v>12100.9</v>
      </c>
      <c r="AJ1762" t="s">
        <v>464</v>
      </c>
      <c r="AK1762">
        <f t="shared" si="30"/>
        <v>0.10192727272727273</v>
      </c>
    </row>
    <row r="1763" spans="34:37" x14ac:dyDescent="0.25">
      <c r="AH1763">
        <v>2.4826299999999999</v>
      </c>
      <c r="AI1763">
        <v>13149.7</v>
      </c>
      <c r="AJ1763" t="s">
        <v>464</v>
      </c>
      <c r="AK1763">
        <f t="shared" si="30"/>
        <v>0.10143636363636366</v>
      </c>
    </row>
    <row r="1764" spans="34:37" x14ac:dyDescent="0.25">
      <c r="AH1764">
        <v>2.4839000000000002</v>
      </c>
      <c r="AI1764">
        <v>12629.1</v>
      </c>
      <c r="AJ1764" t="s">
        <v>464</v>
      </c>
      <c r="AK1764">
        <f t="shared" si="30"/>
        <v>0.10066666666666649</v>
      </c>
    </row>
    <row r="1765" spans="34:37" x14ac:dyDescent="0.25">
      <c r="AH1765">
        <v>2.4843199999999999</v>
      </c>
      <c r="AI1765">
        <v>12853.3</v>
      </c>
      <c r="AJ1765" t="s">
        <v>464</v>
      </c>
      <c r="AK1765">
        <f t="shared" si="30"/>
        <v>0.10041212121212124</v>
      </c>
    </row>
    <row r="1766" spans="34:37" x14ac:dyDescent="0.25">
      <c r="AH1766">
        <v>2.48434</v>
      </c>
      <c r="AI1766">
        <v>12211.1</v>
      </c>
      <c r="AJ1766" t="s">
        <v>464</v>
      </c>
      <c r="AK1766">
        <f t="shared" si="30"/>
        <v>0.10039999999999996</v>
      </c>
    </row>
    <row r="1767" spans="34:37" x14ac:dyDescent="0.25">
      <c r="AH1767">
        <v>2.4881000000000002</v>
      </c>
      <c r="AI1767">
        <v>12473.3</v>
      </c>
      <c r="AJ1767" t="s">
        <v>464</v>
      </c>
      <c r="AK1767">
        <f t="shared" si="30"/>
        <v>9.8121212121211956E-2</v>
      </c>
    </row>
    <row r="1768" spans="34:37" x14ac:dyDescent="0.25">
      <c r="AH1768">
        <v>2.4918900000000002</v>
      </c>
      <c r="AI1768">
        <v>12119.9</v>
      </c>
      <c r="AJ1768" t="s">
        <v>464</v>
      </c>
      <c r="AK1768">
        <f t="shared" si="30"/>
        <v>9.5824242424242284E-2</v>
      </c>
    </row>
    <row r="1769" spans="34:37" x14ac:dyDescent="0.25">
      <c r="AH1769">
        <v>2.4922900000000001</v>
      </c>
      <c r="AI1769">
        <v>12758.3</v>
      </c>
      <c r="AJ1769" t="s">
        <v>464</v>
      </c>
      <c r="AK1769">
        <f t="shared" si="30"/>
        <v>9.558181818181806E-2</v>
      </c>
    </row>
    <row r="1770" spans="34:37" x14ac:dyDescent="0.25">
      <c r="AH1770">
        <v>2.49356</v>
      </c>
      <c r="AI1770">
        <v>12359.3</v>
      </c>
      <c r="AJ1770" t="s">
        <v>464</v>
      </c>
      <c r="AK1770">
        <f t="shared" si="30"/>
        <v>9.4812121212121167E-2</v>
      </c>
    </row>
    <row r="1771" spans="34:37" x14ac:dyDescent="0.25">
      <c r="AH1771">
        <v>2.49396</v>
      </c>
      <c r="AI1771">
        <v>13009.1</v>
      </c>
      <c r="AJ1771" t="s">
        <v>464</v>
      </c>
      <c r="AK1771">
        <f t="shared" si="30"/>
        <v>9.4569696969696943E-2</v>
      </c>
    </row>
    <row r="1772" spans="34:37" x14ac:dyDescent="0.25">
      <c r="AH1772">
        <v>2.4939800000000001</v>
      </c>
      <c r="AI1772">
        <v>12241.5</v>
      </c>
      <c r="AJ1772" t="s">
        <v>464</v>
      </c>
      <c r="AK1772">
        <f t="shared" si="30"/>
        <v>9.455757575757566E-2</v>
      </c>
    </row>
    <row r="1773" spans="34:37" x14ac:dyDescent="0.25">
      <c r="AH1773">
        <v>2.4952100000000002</v>
      </c>
      <c r="AI1773">
        <v>13218.1</v>
      </c>
      <c r="AJ1773" t="s">
        <v>464</v>
      </c>
      <c r="AK1773">
        <f t="shared" si="30"/>
        <v>9.3812121212121069E-2</v>
      </c>
    </row>
    <row r="1774" spans="34:37" x14ac:dyDescent="0.25">
      <c r="AH1774">
        <v>2.4981800000000001</v>
      </c>
      <c r="AI1774">
        <v>12104.7</v>
      </c>
      <c r="AJ1774" t="s">
        <v>464</v>
      </c>
      <c r="AK1774">
        <f t="shared" si="30"/>
        <v>9.2012121212121128E-2</v>
      </c>
    </row>
    <row r="1775" spans="34:37" x14ac:dyDescent="0.25">
      <c r="AH1775">
        <v>2.4990000000000001</v>
      </c>
      <c r="AI1775">
        <v>12545.5</v>
      </c>
      <c r="AJ1775" t="s">
        <v>464</v>
      </c>
      <c r="AK1775">
        <f t="shared" si="30"/>
        <v>9.1515151515151397E-2</v>
      </c>
    </row>
    <row r="1776" spans="34:37" x14ac:dyDescent="0.25">
      <c r="AH1776">
        <v>2.5023499999999999</v>
      </c>
      <c r="AI1776">
        <v>12674.7</v>
      </c>
      <c r="AJ1776" t="s">
        <v>464</v>
      </c>
      <c r="AK1776">
        <f t="shared" si="30"/>
        <v>8.9484848484848528E-2</v>
      </c>
    </row>
    <row r="1777" spans="34:37" x14ac:dyDescent="0.25">
      <c r="AH1777">
        <v>2.50278</v>
      </c>
      <c r="AI1777">
        <v>12420.1</v>
      </c>
      <c r="AJ1777" t="s">
        <v>464</v>
      </c>
      <c r="AK1777">
        <f t="shared" si="30"/>
        <v>8.9224242424242373E-2</v>
      </c>
    </row>
    <row r="1778" spans="34:37" x14ac:dyDescent="0.25">
      <c r="AH1778">
        <v>2.50318</v>
      </c>
      <c r="AI1778">
        <v>12887.5</v>
      </c>
      <c r="AJ1778" t="s">
        <v>464</v>
      </c>
      <c r="AK1778">
        <f t="shared" si="30"/>
        <v>8.8981818181818162E-2</v>
      </c>
    </row>
    <row r="1779" spans="34:37" x14ac:dyDescent="0.25">
      <c r="AH1779">
        <v>2.5048499999999998</v>
      </c>
      <c r="AI1779">
        <v>13214.3</v>
      </c>
      <c r="AJ1779" t="s">
        <v>464</v>
      </c>
      <c r="AK1779">
        <f t="shared" si="30"/>
        <v>8.7969696969697045E-2</v>
      </c>
    </row>
    <row r="1780" spans="34:37" x14ac:dyDescent="0.25">
      <c r="AH1780">
        <v>2.5069699999999999</v>
      </c>
      <c r="AI1780">
        <v>12287</v>
      </c>
      <c r="AJ1780" t="s">
        <v>464</v>
      </c>
      <c r="AK1780">
        <f t="shared" si="30"/>
        <v>8.668484848484849E-2</v>
      </c>
    </row>
    <row r="1781" spans="34:37" x14ac:dyDescent="0.25">
      <c r="AH1781">
        <v>2.5090699999999999</v>
      </c>
      <c r="AI1781">
        <v>12458.1</v>
      </c>
      <c r="AJ1781" t="s">
        <v>464</v>
      </c>
      <c r="AK1781">
        <f t="shared" si="30"/>
        <v>8.5412121212121217E-2</v>
      </c>
    </row>
    <row r="1782" spans="34:37" x14ac:dyDescent="0.25">
      <c r="AH1782">
        <v>2.51031</v>
      </c>
      <c r="AI1782">
        <v>12796.3</v>
      </c>
      <c r="AJ1782" t="s">
        <v>464</v>
      </c>
      <c r="AK1782">
        <f t="shared" si="30"/>
        <v>8.4660606060605992E-2</v>
      </c>
    </row>
    <row r="1783" spans="34:37" x14ac:dyDescent="0.25">
      <c r="AH1783">
        <v>2.512</v>
      </c>
      <c r="AI1783">
        <v>12568.3</v>
      </c>
      <c r="AJ1783" t="s">
        <v>464</v>
      </c>
      <c r="AK1783">
        <f t="shared" si="30"/>
        <v>8.3636363636363578E-2</v>
      </c>
    </row>
    <row r="1784" spans="34:37" x14ac:dyDescent="0.25">
      <c r="AH1784">
        <v>2.5132400000000001</v>
      </c>
      <c r="AI1784">
        <v>13096.5</v>
      </c>
      <c r="AJ1784" t="s">
        <v>464</v>
      </c>
      <c r="AK1784">
        <f t="shared" si="30"/>
        <v>8.2884848484848353E-2</v>
      </c>
    </row>
    <row r="1785" spans="34:37" x14ac:dyDescent="0.25">
      <c r="AH1785">
        <v>2.5149400000000002</v>
      </c>
      <c r="AI1785">
        <v>12188.2</v>
      </c>
      <c r="AJ1785" t="s">
        <v>464</v>
      </c>
      <c r="AK1785">
        <f t="shared" si="30"/>
        <v>8.1854545454545305E-2</v>
      </c>
    </row>
    <row r="1786" spans="34:37" x14ac:dyDescent="0.25">
      <c r="AH1786">
        <v>2.5178600000000002</v>
      </c>
      <c r="AI1786">
        <v>12963.5</v>
      </c>
      <c r="AJ1786" t="s">
        <v>464</v>
      </c>
      <c r="AK1786">
        <f t="shared" si="30"/>
        <v>8.0084848484848314E-2</v>
      </c>
    </row>
    <row r="1787" spans="34:37" x14ac:dyDescent="0.25">
      <c r="AH1787">
        <v>2.5203899999999999</v>
      </c>
      <c r="AI1787">
        <v>12340.2</v>
      </c>
      <c r="AJ1787" t="s">
        <v>464</v>
      </c>
      <c r="AK1787">
        <f t="shared" si="30"/>
        <v>7.8551515151515164E-2</v>
      </c>
    </row>
    <row r="1788" spans="34:37" x14ac:dyDescent="0.25">
      <c r="AH1788">
        <v>2.52122</v>
      </c>
      <c r="AI1788">
        <v>12735.4</v>
      </c>
      <c r="AJ1788" t="s">
        <v>464</v>
      </c>
      <c r="AK1788">
        <f t="shared" si="30"/>
        <v>7.8048484848484784E-2</v>
      </c>
    </row>
    <row r="1789" spans="34:37" x14ac:dyDescent="0.25">
      <c r="AH1789">
        <v>2.52162</v>
      </c>
      <c r="AI1789">
        <v>13210.5</v>
      </c>
      <c r="AJ1789" t="s">
        <v>464</v>
      </c>
      <c r="AK1789">
        <f t="shared" si="30"/>
        <v>7.7806060606060573E-2</v>
      </c>
    </row>
    <row r="1790" spans="34:37" x14ac:dyDescent="0.25">
      <c r="AH1790">
        <v>2.5254099999999999</v>
      </c>
      <c r="AI1790">
        <v>12648</v>
      </c>
      <c r="AJ1790" t="s">
        <v>464</v>
      </c>
      <c r="AK1790">
        <f t="shared" si="30"/>
        <v>7.5509090909090901E-2</v>
      </c>
    </row>
    <row r="1791" spans="34:37" x14ac:dyDescent="0.25">
      <c r="AH1791">
        <v>2.5254300000000001</v>
      </c>
      <c r="AI1791">
        <v>12112.2</v>
      </c>
      <c r="AJ1791" t="s">
        <v>464</v>
      </c>
      <c r="AK1791">
        <f t="shared" si="30"/>
        <v>7.5496969696969604E-2</v>
      </c>
    </row>
    <row r="1792" spans="34:37" x14ac:dyDescent="0.25">
      <c r="AH1792">
        <v>2.5274899999999998</v>
      </c>
      <c r="AI1792">
        <v>13206.7</v>
      </c>
      <c r="AJ1792" t="s">
        <v>464</v>
      </c>
      <c r="AK1792">
        <f t="shared" si="30"/>
        <v>7.4248484848484925E-2</v>
      </c>
    </row>
    <row r="1793" spans="34:37" x14ac:dyDescent="0.25">
      <c r="AH1793">
        <v>2.5279199999999999</v>
      </c>
      <c r="AI1793">
        <v>12864.6</v>
      </c>
      <c r="AJ1793" t="s">
        <v>464</v>
      </c>
      <c r="AK1793">
        <f t="shared" si="30"/>
        <v>7.3987878787878769E-2</v>
      </c>
    </row>
    <row r="1794" spans="34:37" x14ac:dyDescent="0.25">
      <c r="AH1794">
        <v>2.5317099999999999</v>
      </c>
      <c r="AI1794">
        <v>12480.8</v>
      </c>
      <c r="AJ1794" t="s">
        <v>464</v>
      </c>
      <c r="AK1794">
        <f t="shared" si="30"/>
        <v>7.1690909090909097E-2</v>
      </c>
    </row>
    <row r="1795" spans="34:37" x14ac:dyDescent="0.25">
      <c r="AH1795">
        <v>2.53172</v>
      </c>
      <c r="AI1795">
        <v>12116</v>
      </c>
      <c r="AJ1795" t="s">
        <v>464</v>
      </c>
      <c r="AK1795">
        <f t="shared" si="30"/>
        <v>7.1684848484848449E-2</v>
      </c>
    </row>
    <row r="1796" spans="34:37" x14ac:dyDescent="0.25">
      <c r="AH1796">
        <v>2.5337900000000002</v>
      </c>
      <c r="AI1796">
        <v>13073.6</v>
      </c>
      <c r="AJ1796" t="s">
        <v>464</v>
      </c>
      <c r="AK1796">
        <f t="shared" si="30"/>
        <v>7.0430303030302857E-2</v>
      </c>
    </row>
    <row r="1797" spans="34:37" x14ac:dyDescent="0.25">
      <c r="AH1797">
        <v>2.53674</v>
      </c>
      <c r="AI1797">
        <v>12480.8</v>
      </c>
      <c r="AJ1797" t="s">
        <v>464</v>
      </c>
      <c r="AK1797">
        <f t="shared" si="30"/>
        <v>6.8642424242424199E-2</v>
      </c>
    </row>
    <row r="1798" spans="34:37" x14ac:dyDescent="0.25">
      <c r="AH1798">
        <v>2.53715</v>
      </c>
      <c r="AI1798">
        <v>12670.8</v>
      </c>
      <c r="AJ1798" t="s">
        <v>464</v>
      </c>
      <c r="AK1798">
        <f t="shared" ref="AK1798:AK1815" si="31">(2.65-AH1798)/1.65</f>
        <v>6.839393939393934E-2</v>
      </c>
    </row>
    <row r="1799" spans="34:37" x14ac:dyDescent="0.25">
      <c r="AH1799">
        <v>2.5404900000000001</v>
      </c>
      <c r="AI1799">
        <v>13187.6</v>
      </c>
      <c r="AJ1799" t="s">
        <v>464</v>
      </c>
      <c r="AK1799">
        <f t="shared" si="31"/>
        <v>6.6369696969696843E-2</v>
      </c>
    </row>
    <row r="1800" spans="34:37" x14ac:dyDescent="0.25">
      <c r="AH1800">
        <v>2.54217</v>
      </c>
      <c r="AI1800">
        <v>12971</v>
      </c>
      <c r="AJ1800" t="s">
        <v>464</v>
      </c>
      <c r="AK1800">
        <f t="shared" si="31"/>
        <v>6.5351515151515077E-2</v>
      </c>
    </row>
    <row r="1801" spans="34:37" x14ac:dyDescent="0.25">
      <c r="AH1801">
        <v>2.5451199999999998</v>
      </c>
      <c r="AI1801">
        <v>12750.6</v>
      </c>
      <c r="AJ1801" t="s">
        <v>464</v>
      </c>
      <c r="AK1801">
        <f t="shared" si="31"/>
        <v>6.3563636363636419E-2</v>
      </c>
    </row>
    <row r="1802" spans="34:37" x14ac:dyDescent="0.25">
      <c r="AH1802">
        <v>2.5493100000000002</v>
      </c>
      <c r="AI1802">
        <v>12891.2</v>
      </c>
      <c r="AJ1802" t="s">
        <v>464</v>
      </c>
      <c r="AK1802">
        <f t="shared" si="31"/>
        <v>6.1024242424242259E-2</v>
      </c>
    </row>
    <row r="1803" spans="34:37" x14ac:dyDescent="0.25">
      <c r="AH1803">
        <v>2.5497200000000002</v>
      </c>
      <c r="AI1803">
        <v>13092.6</v>
      </c>
      <c r="AJ1803" t="s">
        <v>464</v>
      </c>
      <c r="AK1803">
        <f t="shared" si="31"/>
        <v>6.07757575757574E-2</v>
      </c>
    </row>
    <row r="1804" spans="34:37" x14ac:dyDescent="0.25">
      <c r="AH1804">
        <v>2.5514100000000002</v>
      </c>
      <c r="AI1804">
        <v>12480.8</v>
      </c>
      <c r="AJ1804" t="s">
        <v>464</v>
      </c>
      <c r="AK1804">
        <f t="shared" si="31"/>
        <v>5.9751515151514993E-2</v>
      </c>
    </row>
    <row r="1805" spans="34:37" x14ac:dyDescent="0.25">
      <c r="AH1805">
        <v>2.5547599999999999</v>
      </c>
      <c r="AI1805">
        <v>12678.4</v>
      </c>
      <c r="AJ1805" t="s">
        <v>464</v>
      </c>
      <c r="AK1805">
        <f t="shared" si="31"/>
        <v>5.7721212121212118E-2</v>
      </c>
    </row>
    <row r="1806" spans="34:37" x14ac:dyDescent="0.25">
      <c r="AH1806">
        <v>2.55768</v>
      </c>
      <c r="AI1806">
        <v>13157.2</v>
      </c>
      <c r="AJ1806" t="s">
        <v>464</v>
      </c>
      <c r="AK1806">
        <f t="shared" si="31"/>
        <v>5.5951515151515127E-2</v>
      </c>
    </row>
    <row r="1807" spans="34:37" x14ac:dyDescent="0.25">
      <c r="AH1807">
        <v>2.55769</v>
      </c>
      <c r="AI1807">
        <v>12803.8</v>
      </c>
      <c r="AJ1807" t="s">
        <v>464</v>
      </c>
      <c r="AK1807">
        <f t="shared" si="31"/>
        <v>5.5945454545454486E-2</v>
      </c>
    </row>
    <row r="1808" spans="34:37" x14ac:dyDescent="0.25">
      <c r="AH1808">
        <v>2.5639699999999999</v>
      </c>
      <c r="AI1808">
        <v>13176.2</v>
      </c>
      <c r="AJ1808" t="s">
        <v>464</v>
      </c>
      <c r="AK1808">
        <f t="shared" si="31"/>
        <v>5.2139393939393971E-2</v>
      </c>
    </row>
    <row r="1809" spans="34:37" x14ac:dyDescent="0.25">
      <c r="AH1809">
        <v>2.5656599999999998</v>
      </c>
      <c r="AI1809">
        <v>12758.2</v>
      </c>
      <c r="AJ1809" t="s">
        <v>464</v>
      </c>
      <c r="AK1809">
        <f t="shared" si="31"/>
        <v>5.1115151515151565E-2</v>
      </c>
    </row>
    <row r="1810" spans="34:37" x14ac:dyDescent="0.25">
      <c r="AH1810">
        <v>2.56691</v>
      </c>
      <c r="AI1810">
        <v>13016.6</v>
      </c>
      <c r="AJ1810" t="s">
        <v>464</v>
      </c>
      <c r="AK1810">
        <f t="shared" si="31"/>
        <v>5.0357575757575691E-2</v>
      </c>
    </row>
    <row r="1811" spans="34:37" x14ac:dyDescent="0.25">
      <c r="AH1811">
        <v>2.5702600000000002</v>
      </c>
      <c r="AI1811">
        <v>13085</v>
      </c>
      <c r="AJ1811" t="s">
        <v>464</v>
      </c>
      <c r="AK1811">
        <f t="shared" si="31"/>
        <v>4.8327272727272545E-2</v>
      </c>
    </row>
    <row r="1812" spans="34:37" x14ac:dyDescent="0.25">
      <c r="AH1812">
        <v>2.57321</v>
      </c>
      <c r="AI1812">
        <v>12845.6</v>
      </c>
      <c r="AJ1812" t="s">
        <v>464</v>
      </c>
      <c r="AK1812">
        <f t="shared" si="31"/>
        <v>4.6539393939393887E-2</v>
      </c>
    </row>
    <row r="1813" spans="34:37" x14ac:dyDescent="0.25">
      <c r="AH1813">
        <v>2.57823</v>
      </c>
      <c r="AI1813">
        <v>13157.2</v>
      </c>
      <c r="AJ1813" t="s">
        <v>464</v>
      </c>
      <c r="AK1813">
        <f t="shared" si="31"/>
        <v>4.3496969696969631E-2</v>
      </c>
    </row>
    <row r="1814" spans="34:37" x14ac:dyDescent="0.25">
      <c r="AH1814">
        <v>2.5786500000000001</v>
      </c>
      <c r="AI1814">
        <v>12948.2</v>
      </c>
      <c r="AJ1814" t="s">
        <v>464</v>
      </c>
      <c r="AK1814">
        <f t="shared" si="31"/>
        <v>4.3242424242424124E-2</v>
      </c>
    </row>
    <row r="1815" spans="34:37" x14ac:dyDescent="0.25">
      <c r="AH1815">
        <v>2.57992</v>
      </c>
      <c r="AI1815">
        <v>12784.7</v>
      </c>
      <c r="AJ1815" t="s">
        <v>464</v>
      </c>
      <c r="AK1815">
        <f t="shared" si="31"/>
        <v>4.2472727272727225E-2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EC69-645B-4EF7-8F7A-650DF90AF944}">
  <dimension ref="A1:C6"/>
  <sheetViews>
    <sheetView workbookViewId="0"/>
  </sheetViews>
  <sheetFormatPr defaultRowHeight="15" x14ac:dyDescent="0.25"/>
  <cols>
    <col min="1" max="1" width="27.28515625" style="23" customWidth="1"/>
    <col min="2" max="2" width="27.85546875" style="23" bestFit="1" customWidth="1"/>
    <col min="3" max="3" width="177.42578125" style="59" customWidth="1"/>
    <col min="4" max="4" width="9.140625" style="23"/>
    <col min="5" max="5" width="9.28515625" style="23" bestFit="1" customWidth="1"/>
    <col min="6" max="6" width="4.42578125" style="23" bestFit="1" customWidth="1"/>
    <col min="7" max="7" width="3.7109375" style="23" bestFit="1" customWidth="1"/>
    <col min="8" max="8" width="8.7109375" style="23" bestFit="1" customWidth="1"/>
    <col min="9" max="9" width="12.5703125" style="23" bestFit="1" customWidth="1"/>
    <col min="10" max="10" width="17" style="23" bestFit="1" customWidth="1"/>
    <col min="11" max="16384" width="9.140625" style="23"/>
  </cols>
  <sheetData>
    <row r="1" spans="1:3" s="59" customFormat="1" ht="31.5" x14ac:dyDescent="0.25">
      <c r="A1" s="60" t="s">
        <v>481</v>
      </c>
      <c r="B1" s="60" t="s">
        <v>482</v>
      </c>
      <c r="C1" s="60" t="s">
        <v>483</v>
      </c>
    </row>
    <row r="2" spans="1:3" ht="30" x14ac:dyDescent="0.25">
      <c r="A2" s="23" t="s">
        <v>487</v>
      </c>
      <c r="B2" s="23" t="s">
        <v>484</v>
      </c>
      <c r="C2" s="59" t="s">
        <v>488</v>
      </c>
    </row>
    <row r="3" spans="1:3" ht="30" x14ac:dyDescent="0.25">
      <c r="A3" s="23" t="s">
        <v>447</v>
      </c>
      <c r="B3" s="23" t="s">
        <v>484</v>
      </c>
      <c r="C3" s="59" t="s">
        <v>485</v>
      </c>
    </row>
    <row r="4" spans="1:3" ht="30" x14ac:dyDescent="0.25">
      <c r="A4" s="23" t="s">
        <v>451</v>
      </c>
      <c r="B4" s="23" t="s">
        <v>486</v>
      </c>
      <c r="C4" s="59" t="s">
        <v>452</v>
      </c>
    </row>
    <row r="5" spans="1:3" x14ac:dyDescent="0.25">
      <c r="A5" s="23" t="s">
        <v>449</v>
      </c>
      <c r="B5" s="23" t="s">
        <v>484</v>
      </c>
      <c r="C5" s="59" t="s">
        <v>448</v>
      </c>
    </row>
    <row r="6" spans="1:3" x14ac:dyDescent="0.25">
      <c r="A6" s="23" t="s">
        <v>450</v>
      </c>
      <c r="B6" s="23" t="s">
        <v>484</v>
      </c>
      <c r="C6" s="59" t="s">
        <v>445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C6EDE-E845-454F-B7D0-CFBEB387D52E}">
  <dimension ref="A1:V495"/>
  <sheetViews>
    <sheetView topLeftCell="F1" zoomScaleNormal="100" workbookViewId="0"/>
  </sheetViews>
  <sheetFormatPr defaultRowHeight="15" x14ac:dyDescent="0.25"/>
  <cols>
    <col min="1" max="1" width="14.140625" style="22" bestFit="1" customWidth="1"/>
    <col min="2" max="2" width="10.28515625" style="12" customWidth="1"/>
    <col min="3" max="3" width="24" style="22" bestFit="1" customWidth="1"/>
    <col min="4" max="4" width="24" style="22" customWidth="1"/>
    <col min="5" max="5" width="28.85546875" style="22" bestFit="1" customWidth="1"/>
    <col min="6" max="6" width="16.28515625" style="22" bestFit="1" customWidth="1"/>
    <col min="7" max="7" width="9.28515625" style="22" bestFit="1" customWidth="1"/>
    <col min="8" max="8" width="12" style="48" bestFit="1" customWidth="1"/>
    <col min="9" max="9" width="13.42578125" style="48" bestFit="1" customWidth="1"/>
    <col min="10" max="10" width="12" style="48" bestFit="1" customWidth="1"/>
    <col min="11" max="11" width="10.140625" style="22" bestFit="1" customWidth="1"/>
    <col min="12" max="12" width="13.140625" style="69" customWidth="1"/>
    <col min="13" max="16384" width="9.140625" style="23"/>
  </cols>
  <sheetData>
    <row r="1" spans="1:22" ht="15.75" x14ac:dyDescent="0.25">
      <c r="A1" s="22" t="s">
        <v>0</v>
      </c>
      <c r="B1" s="12" t="s">
        <v>1</v>
      </c>
      <c r="C1" s="22" t="s">
        <v>2</v>
      </c>
      <c r="D1" s="22" t="s">
        <v>508</v>
      </c>
      <c r="E1" s="22" t="s">
        <v>3</v>
      </c>
      <c r="F1" s="22" t="s">
        <v>4</v>
      </c>
      <c r="G1" s="22" t="s">
        <v>5</v>
      </c>
      <c r="H1" s="24" t="s">
        <v>7</v>
      </c>
      <c r="I1" s="25" t="s">
        <v>8</v>
      </c>
      <c r="J1" s="26" t="s">
        <v>9</v>
      </c>
      <c r="K1" s="22" t="s">
        <v>6</v>
      </c>
      <c r="L1" s="69" t="s">
        <v>512</v>
      </c>
      <c r="N1" s="53" t="s">
        <v>444</v>
      </c>
      <c r="O1" s="55"/>
      <c r="P1" s="55"/>
      <c r="Q1" s="55"/>
      <c r="R1" s="55"/>
      <c r="S1" s="55"/>
      <c r="T1" s="52"/>
      <c r="U1" s="52"/>
      <c r="V1" s="52"/>
    </row>
    <row r="2" spans="1:22" ht="15.75" x14ac:dyDescent="0.25">
      <c r="A2" s="22" t="s">
        <v>35</v>
      </c>
      <c r="B2" s="12">
        <v>0.19</v>
      </c>
      <c r="C2" s="22" t="s">
        <v>450</v>
      </c>
      <c r="D2" s="22" t="str">
        <f>VLOOKUP(C2,'2) References'!$A$2:$B$6,2)</f>
        <v>Tabulated Number</v>
      </c>
      <c r="E2" s="45" t="s">
        <v>33</v>
      </c>
      <c r="F2" s="22" t="s">
        <v>34</v>
      </c>
      <c r="G2" s="45">
        <v>1</v>
      </c>
      <c r="H2" s="24">
        <v>5.3191489361702127</v>
      </c>
      <c r="I2" s="25">
        <v>71.276595744680861</v>
      </c>
      <c r="J2" s="26">
        <v>23.404255319148938</v>
      </c>
      <c r="K2" s="22">
        <v>139</v>
      </c>
      <c r="N2" s="54" t="s">
        <v>456</v>
      </c>
      <c r="O2" s="55"/>
      <c r="P2" s="55"/>
      <c r="Q2" s="55"/>
      <c r="R2" s="55"/>
      <c r="S2" s="55"/>
      <c r="T2" s="52"/>
      <c r="U2" s="52"/>
      <c r="V2" s="52"/>
    </row>
    <row r="3" spans="1:22" ht="15.75" x14ac:dyDescent="0.25">
      <c r="A3" s="22" t="s">
        <v>85</v>
      </c>
      <c r="C3" s="22" t="s">
        <v>450</v>
      </c>
      <c r="D3" s="22" t="str">
        <f>VLOOKUP(C3,'2) References'!$A$2:$B$6,2)</f>
        <v>Tabulated Number</v>
      </c>
      <c r="E3" s="45" t="s">
        <v>33</v>
      </c>
      <c r="F3" s="22" t="s">
        <v>34</v>
      </c>
      <c r="G3" s="45">
        <f t="shared" ref="G3:G65" si="0">G2+1</f>
        <v>2</v>
      </c>
      <c r="H3" s="24">
        <v>41</v>
      </c>
      <c r="I3" s="25">
        <v>30</v>
      </c>
      <c r="J3" s="26">
        <v>29</v>
      </c>
      <c r="K3" s="22">
        <v>356</v>
      </c>
      <c r="N3" s="54" t="s">
        <v>446</v>
      </c>
      <c r="O3" s="55"/>
      <c r="P3" s="55"/>
      <c r="Q3" s="55"/>
      <c r="R3" s="55"/>
      <c r="S3" s="55"/>
      <c r="T3" s="52"/>
      <c r="U3" s="52"/>
      <c r="V3" s="52"/>
    </row>
    <row r="4" spans="1:22" ht="15.75" x14ac:dyDescent="0.25">
      <c r="A4" s="22" t="s">
        <v>86</v>
      </c>
      <c r="C4" s="22" t="s">
        <v>450</v>
      </c>
      <c r="D4" s="22" t="str">
        <f>VLOOKUP(C4,'2) References'!$A$2:$B$6,2)</f>
        <v>Tabulated Number</v>
      </c>
      <c r="E4" s="45" t="s">
        <v>33</v>
      </c>
      <c r="F4" s="22" t="s">
        <v>34</v>
      </c>
      <c r="G4" s="45">
        <f t="shared" si="0"/>
        <v>3</v>
      </c>
      <c r="H4" s="24">
        <v>30</v>
      </c>
      <c r="I4" s="25">
        <v>37</v>
      </c>
      <c r="J4" s="26">
        <v>33</v>
      </c>
      <c r="K4" s="22">
        <v>115</v>
      </c>
      <c r="N4" s="54" t="s">
        <v>452</v>
      </c>
      <c r="O4" s="55"/>
      <c r="P4" s="55"/>
      <c r="Q4" s="55"/>
      <c r="R4" s="55"/>
      <c r="S4" s="55"/>
      <c r="T4" s="52"/>
      <c r="U4" s="52"/>
      <c r="V4" s="52"/>
    </row>
    <row r="5" spans="1:22" ht="15.75" x14ac:dyDescent="0.25">
      <c r="A5" s="22" t="s">
        <v>87</v>
      </c>
      <c r="C5" s="22" t="s">
        <v>450</v>
      </c>
      <c r="D5" s="22" t="str">
        <f>VLOOKUP(C5,'2) References'!$A$2:$B$6,2)</f>
        <v>Tabulated Number</v>
      </c>
      <c r="E5" s="45" t="s">
        <v>33</v>
      </c>
      <c r="F5" s="22" t="s">
        <v>34</v>
      </c>
      <c r="G5" s="45">
        <f t="shared" si="0"/>
        <v>4</v>
      </c>
      <c r="H5" s="24">
        <v>23</v>
      </c>
      <c r="I5" s="25">
        <v>40</v>
      </c>
      <c r="J5" s="26">
        <v>37</v>
      </c>
      <c r="K5" s="22">
        <v>107</v>
      </c>
      <c r="N5" s="54" t="s">
        <v>448</v>
      </c>
      <c r="O5" s="55"/>
      <c r="P5" s="55"/>
      <c r="Q5" s="55"/>
      <c r="R5" s="55"/>
      <c r="S5" s="55"/>
      <c r="T5" s="52"/>
      <c r="U5" s="52"/>
      <c r="V5" s="52"/>
    </row>
    <row r="6" spans="1:22" ht="15.75" x14ac:dyDescent="0.25">
      <c r="A6" s="22" t="s">
        <v>121</v>
      </c>
      <c r="B6" s="12">
        <v>0.33</v>
      </c>
      <c r="C6" s="22" t="s">
        <v>450</v>
      </c>
      <c r="D6" s="22" t="str">
        <f>VLOOKUP(C6,'2) References'!$A$2:$B$6,2)</f>
        <v>Tabulated Number</v>
      </c>
      <c r="E6" s="45" t="s">
        <v>33</v>
      </c>
      <c r="F6" s="22" t="s">
        <v>34</v>
      </c>
      <c r="G6" s="45">
        <f t="shared" si="0"/>
        <v>5</v>
      </c>
      <c r="H6" s="24">
        <v>3.0612244897959182</v>
      </c>
      <c r="I6" s="25">
        <v>80.612244897959187</v>
      </c>
      <c r="J6" s="26">
        <v>16.326530612244898</v>
      </c>
      <c r="K6" s="22">
        <v>191</v>
      </c>
      <c r="N6" s="54" t="s">
        <v>445</v>
      </c>
      <c r="O6" s="55"/>
      <c r="P6" s="55"/>
      <c r="Q6" s="55"/>
      <c r="R6" s="55"/>
      <c r="S6" s="55"/>
      <c r="T6" s="52"/>
      <c r="U6" s="52"/>
      <c r="V6" s="52"/>
    </row>
    <row r="7" spans="1:22" ht="15.75" x14ac:dyDescent="0.25">
      <c r="A7" s="22" t="s">
        <v>47</v>
      </c>
      <c r="B7" s="12">
        <v>0.33</v>
      </c>
      <c r="C7" s="22" t="s">
        <v>450</v>
      </c>
      <c r="D7" s="22" t="str">
        <f>VLOOKUP(C7,'2) References'!$A$2:$B$6,2)</f>
        <v>Tabulated Number</v>
      </c>
      <c r="E7" s="45" t="s">
        <v>33</v>
      </c>
      <c r="F7" s="22" t="s">
        <v>34</v>
      </c>
      <c r="G7" s="45">
        <f t="shared" si="0"/>
        <v>6</v>
      </c>
      <c r="H7" s="24">
        <v>6.6666666666666661</v>
      </c>
      <c r="I7" s="25">
        <v>65.555555555555557</v>
      </c>
      <c r="J7" s="26">
        <v>27.777777777777779</v>
      </c>
      <c r="K7" s="22">
        <v>125</v>
      </c>
      <c r="N7" s="55"/>
      <c r="O7" s="55"/>
      <c r="P7" s="55"/>
      <c r="Q7" s="55"/>
      <c r="R7" s="55"/>
      <c r="S7" s="55"/>
      <c r="T7" s="52"/>
      <c r="U7" s="52"/>
      <c r="V7" s="52"/>
    </row>
    <row r="8" spans="1:22" x14ac:dyDescent="0.25">
      <c r="A8" s="22" t="s">
        <v>48</v>
      </c>
      <c r="B8" s="12">
        <v>0.33</v>
      </c>
      <c r="C8" s="22" t="s">
        <v>450</v>
      </c>
      <c r="D8" s="22" t="str">
        <f>VLOOKUP(C8,'2) References'!$A$2:$B$6,2)</f>
        <v>Tabulated Number</v>
      </c>
      <c r="E8" s="45" t="s">
        <v>33</v>
      </c>
      <c r="F8" s="22" t="s">
        <v>34</v>
      </c>
      <c r="G8" s="45">
        <f t="shared" si="0"/>
        <v>7</v>
      </c>
      <c r="H8" s="24">
        <v>9.4117647058823533</v>
      </c>
      <c r="I8" s="25">
        <v>40</v>
      </c>
      <c r="J8" s="26">
        <v>50.588235294117645</v>
      </c>
      <c r="K8" s="22">
        <v>96</v>
      </c>
      <c r="N8" s="55"/>
      <c r="O8" s="55"/>
      <c r="P8" s="55"/>
      <c r="Q8" s="55"/>
      <c r="R8" s="55"/>
      <c r="S8" s="55"/>
    </row>
    <row r="9" spans="1:22" x14ac:dyDescent="0.25">
      <c r="A9" s="22" t="s">
        <v>77</v>
      </c>
      <c r="B9" s="12" t="s">
        <v>22</v>
      </c>
      <c r="C9" s="22" t="s">
        <v>450</v>
      </c>
      <c r="D9" s="22" t="str">
        <f>VLOOKUP(C9,'2) References'!$A$2:$B$6,2)</f>
        <v>Tabulated Number</v>
      </c>
      <c r="E9" s="45" t="s">
        <v>33</v>
      </c>
      <c r="F9" s="22" t="s">
        <v>34</v>
      </c>
      <c r="G9" s="45">
        <f t="shared" si="0"/>
        <v>8</v>
      </c>
      <c r="H9" s="24">
        <v>4.8192771084337354</v>
      </c>
      <c r="I9" s="25">
        <v>37.349397590361448</v>
      </c>
      <c r="J9" s="26">
        <v>57.831325301204821</v>
      </c>
      <c r="K9" s="22">
        <v>94</v>
      </c>
    </row>
    <row r="10" spans="1:22" x14ac:dyDescent="0.25">
      <c r="A10" s="22" t="s">
        <v>44</v>
      </c>
      <c r="B10" s="12">
        <v>0.31</v>
      </c>
      <c r="C10" s="22" t="s">
        <v>450</v>
      </c>
      <c r="D10" s="22" t="str">
        <f>VLOOKUP(C10,'2) References'!$A$2:$B$6,2)</f>
        <v>Tabulated Number</v>
      </c>
      <c r="E10" s="45" t="s">
        <v>33</v>
      </c>
      <c r="F10" s="22" t="s">
        <v>34</v>
      </c>
      <c r="G10" s="45">
        <f t="shared" si="0"/>
        <v>9</v>
      </c>
      <c r="H10" s="24">
        <v>5.4347826086956523</v>
      </c>
      <c r="I10" s="25">
        <v>71.739130434782609</v>
      </c>
      <c r="J10" s="26">
        <v>22.826086956521738</v>
      </c>
      <c r="K10" s="22">
        <v>140</v>
      </c>
    </row>
    <row r="11" spans="1:22" x14ac:dyDescent="0.25">
      <c r="A11" s="22" t="s">
        <v>46</v>
      </c>
      <c r="B11" s="12">
        <v>0.32</v>
      </c>
      <c r="C11" s="22" t="s">
        <v>450</v>
      </c>
      <c r="D11" s="22" t="str">
        <f>VLOOKUP(C11,'2) References'!$A$2:$B$6,2)</f>
        <v>Tabulated Number</v>
      </c>
      <c r="E11" s="45" t="s">
        <v>33</v>
      </c>
      <c r="F11" s="22" t="s">
        <v>34</v>
      </c>
      <c r="G11" s="45">
        <f t="shared" si="0"/>
        <v>10</v>
      </c>
      <c r="H11" s="24">
        <v>26.136363636363637</v>
      </c>
      <c r="I11" s="25">
        <v>28.40909090909091</v>
      </c>
      <c r="J11" s="26">
        <v>45.454545454545453</v>
      </c>
      <c r="K11" s="22">
        <v>321</v>
      </c>
    </row>
    <row r="12" spans="1:22" x14ac:dyDescent="0.25">
      <c r="A12" s="22" t="s">
        <v>39</v>
      </c>
      <c r="B12" s="12">
        <v>0.28000000000000003</v>
      </c>
      <c r="C12" s="22" t="s">
        <v>450</v>
      </c>
      <c r="D12" s="22" t="str">
        <f>VLOOKUP(C12,'2) References'!$A$2:$B$6,2)</f>
        <v>Tabulated Number</v>
      </c>
      <c r="E12" s="45" t="s">
        <v>33</v>
      </c>
      <c r="F12" s="22" t="s">
        <v>34</v>
      </c>
      <c r="G12" s="45">
        <f t="shared" si="0"/>
        <v>11</v>
      </c>
      <c r="H12" s="24">
        <v>23.711340206185568</v>
      </c>
      <c r="I12" s="25">
        <v>45.360824742268044</v>
      </c>
      <c r="J12" s="26">
        <v>30.927835051546392</v>
      </c>
      <c r="K12" s="22">
        <v>119</v>
      </c>
    </row>
    <row r="13" spans="1:22" x14ac:dyDescent="0.25">
      <c r="A13" s="22" t="s">
        <v>40</v>
      </c>
      <c r="B13" s="12">
        <v>0.28000000000000003</v>
      </c>
      <c r="C13" s="22" t="s">
        <v>450</v>
      </c>
      <c r="D13" s="22" t="str">
        <f>VLOOKUP(C13,'2) References'!$A$2:$B$6,2)</f>
        <v>Tabulated Number</v>
      </c>
      <c r="E13" s="45" t="s">
        <v>33</v>
      </c>
      <c r="F13" s="22" t="s">
        <v>34</v>
      </c>
      <c r="G13" s="45">
        <f t="shared" si="0"/>
        <v>12</v>
      </c>
      <c r="H13" s="24">
        <v>25</v>
      </c>
      <c r="I13" s="25">
        <v>47.916666666666671</v>
      </c>
      <c r="J13" s="26">
        <v>27.083333333333336</v>
      </c>
      <c r="K13" s="22">
        <v>128</v>
      </c>
      <c r="L13" s="69">
        <v>2.07E-2</v>
      </c>
    </row>
    <row r="14" spans="1:22" x14ac:dyDescent="0.25">
      <c r="A14" s="22" t="s">
        <v>41</v>
      </c>
      <c r="B14" s="12">
        <v>0.28999999999999998</v>
      </c>
      <c r="C14" s="22" t="s">
        <v>450</v>
      </c>
      <c r="D14" s="22" t="str">
        <f>VLOOKUP(C14,'2) References'!$A$2:$B$6,2)</f>
        <v>Tabulated Number</v>
      </c>
      <c r="E14" s="45" t="s">
        <v>33</v>
      </c>
      <c r="F14" s="22" t="s">
        <v>34</v>
      </c>
      <c r="G14" s="45">
        <f t="shared" si="0"/>
        <v>13</v>
      </c>
      <c r="H14" s="24">
        <v>51.020408163265309</v>
      </c>
      <c r="I14" s="25">
        <v>25.510204081632654</v>
      </c>
      <c r="J14" s="26">
        <v>23.469387755102041</v>
      </c>
      <c r="K14" s="22">
        <v>379</v>
      </c>
      <c r="L14" s="69">
        <v>4.0500000000000001E-2</v>
      </c>
    </row>
    <row r="15" spans="1:22" x14ac:dyDescent="0.25">
      <c r="A15" s="22" t="s">
        <v>42</v>
      </c>
      <c r="B15" s="12">
        <v>0.28999999999999998</v>
      </c>
      <c r="C15" s="22" t="s">
        <v>450</v>
      </c>
      <c r="D15" s="22" t="str">
        <f>VLOOKUP(C15,'2) References'!$A$2:$B$6,2)</f>
        <v>Tabulated Number</v>
      </c>
      <c r="E15" s="45" t="s">
        <v>33</v>
      </c>
      <c r="F15" s="22" t="s">
        <v>34</v>
      </c>
      <c r="G15" s="45">
        <f t="shared" si="0"/>
        <v>14</v>
      </c>
      <c r="H15" s="24">
        <v>45.360824742268044</v>
      </c>
      <c r="I15" s="25">
        <v>32.989690721649488</v>
      </c>
      <c r="J15" s="26">
        <v>21.649484536082475</v>
      </c>
      <c r="K15" s="22">
        <v>145</v>
      </c>
      <c r="L15" s="69">
        <v>6.6000000000000003E-2</v>
      </c>
    </row>
    <row r="16" spans="1:22" x14ac:dyDescent="0.25">
      <c r="A16" s="22" t="s">
        <v>286</v>
      </c>
      <c r="B16" s="12" t="s">
        <v>22</v>
      </c>
      <c r="C16" s="22" t="s">
        <v>450</v>
      </c>
      <c r="D16" s="22" t="str">
        <f>VLOOKUP(C16,'2) References'!$A$2:$B$6,2)</f>
        <v>Tabulated Number</v>
      </c>
      <c r="E16" s="45" t="s">
        <v>33</v>
      </c>
      <c r="F16" s="22" t="s">
        <v>271</v>
      </c>
      <c r="G16" s="45">
        <f t="shared" si="0"/>
        <v>15</v>
      </c>
      <c r="H16" s="24">
        <v>45</v>
      </c>
      <c r="I16" s="25">
        <v>30</v>
      </c>
      <c r="J16" s="26">
        <v>25</v>
      </c>
      <c r="K16" s="22">
        <v>371</v>
      </c>
      <c r="L16" s="69">
        <v>6.4100000000000004E-2</v>
      </c>
    </row>
    <row r="17" spans="1:12" x14ac:dyDescent="0.25">
      <c r="A17" s="22" t="s">
        <v>274</v>
      </c>
      <c r="B17" s="12">
        <v>0.13</v>
      </c>
      <c r="C17" s="22" t="s">
        <v>450</v>
      </c>
      <c r="D17" s="22" t="str">
        <f>VLOOKUP(C17,'2) References'!$A$2:$B$6,2)</f>
        <v>Tabulated Number</v>
      </c>
      <c r="E17" s="45" t="s">
        <v>33</v>
      </c>
      <c r="F17" s="22" t="s">
        <v>271</v>
      </c>
      <c r="G17" s="45">
        <f t="shared" si="0"/>
        <v>16</v>
      </c>
      <c r="H17" s="24">
        <v>20</v>
      </c>
      <c r="I17" s="25">
        <v>45</v>
      </c>
      <c r="J17" s="26">
        <v>35</v>
      </c>
      <c r="K17" s="22">
        <v>111</v>
      </c>
      <c r="L17" s="69">
        <v>2.9399999999999999E-2</v>
      </c>
    </row>
    <row r="18" spans="1:12" x14ac:dyDescent="0.25">
      <c r="A18" s="22" t="s">
        <v>65</v>
      </c>
      <c r="B18" s="12">
        <v>0.43</v>
      </c>
      <c r="C18" s="22" t="s">
        <v>450</v>
      </c>
      <c r="D18" s="22" t="str">
        <f>VLOOKUP(C18,'2) References'!$A$2:$B$6,2)</f>
        <v>Tabulated Number</v>
      </c>
      <c r="E18" s="45" t="s">
        <v>33</v>
      </c>
      <c r="F18" s="22" t="s">
        <v>34</v>
      </c>
      <c r="G18" s="45">
        <f t="shared" si="0"/>
        <v>17</v>
      </c>
      <c r="H18" s="24">
        <v>13.186813186813186</v>
      </c>
      <c r="I18" s="25">
        <v>54.945054945054942</v>
      </c>
      <c r="J18" s="26">
        <v>31.868131868131869</v>
      </c>
      <c r="K18" s="22">
        <v>117</v>
      </c>
    </row>
    <row r="19" spans="1:12" x14ac:dyDescent="0.25">
      <c r="A19" s="22" t="s">
        <v>66</v>
      </c>
      <c r="B19" s="12">
        <v>0.43</v>
      </c>
      <c r="C19" s="22" t="s">
        <v>450</v>
      </c>
      <c r="D19" s="22" t="str">
        <f>VLOOKUP(C19,'2) References'!$A$2:$B$6,2)</f>
        <v>Tabulated Number</v>
      </c>
      <c r="E19" s="45" t="s">
        <v>33</v>
      </c>
      <c r="F19" s="22" t="s">
        <v>34</v>
      </c>
      <c r="G19" s="45">
        <f t="shared" si="0"/>
        <v>18</v>
      </c>
      <c r="H19" s="24">
        <v>24.468085106382979</v>
      </c>
      <c r="I19" s="25">
        <v>45.744680851063833</v>
      </c>
      <c r="J19" s="26">
        <v>29.787234042553195</v>
      </c>
      <c r="K19" s="22">
        <v>121</v>
      </c>
    </row>
    <row r="20" spans="1:12" x14ac:dyDescent="0.25">
      <c r="A20" s="22" t="s">
        <v>78</v>
      </c>
      <c r="B20" s="12" t="s">
        <v>22</v>
      </c>
      <c r="C20" s="22" t="s">
        <v>450</v>
      </c>
      <c r="D20" s="22" t="str">
        <f>VLOOKUP(C20,'2) References'!$A$2:$B$6,2)</f>
        <v>Tabulated Number</v>
      </c>
      <c r="E20" s="45" t="s">
        <v>33</v>
      </c>
      <c r="F20" s="22" t="s">
        <v>34</v>
      </c>
      <c r="G20" s="45">
        <f t="shared" si="0"/>
        <v>19</v>
      </c>
      <c r="H20" s="24">
        <v>21.276595744680851</v>
      </c>
      <c r="I20" s="25">
        <v>47.872340425531917</v>
      </c>
      <c r="J20" s="26">
        <v>30.851063829787236</v>
      </c>
      <c r="K20" s="22">
        <v>120</v>
      </c>
    </row>
    <row r="21" spans="1:12" x14ac:dyDescent="0.25">
      <c r="A21" s="22" t="s">
        <v>70</v>
      </c>
      <c r="B21" s="12">
        <v>0.44</v>
      </c>
      <c r="C21" s="22" t="s">
        <v>450</v>
      </c>
      <c r="D21" s="22" t="str">
        <f>VLOOKUP(C21,'2) References'!$A$2:$B$6,2)</f>
        <v>Tabulated Number</v>
      </c>
      <c r="E21" s="45" t="s">
        <v>33</v>
      </c>
      <c r="F21" s="22" t="s">
        <v>34</v>
      </c>
      <c r="G21" s="45">
        <f t="shared" si="0"/>
        <v>20</v>
      </c>
      <c r="H21" s="24">
        <v>22.680412371134022</v>
      </c>
      <c r="I21" s="25">
        <v>50.515463917525771</v>
      </c>
      <c r="J21" s="26">
        <v>26.804123711340207</v>
      </c>
      <c r="K21" s="22">
        <v>131</v>
      </c>
    </row>
    <row r="22" spans="1:12" x14ac:dyDescent="0.25">
      <c r="A22" s="22" t="s">
        <v>90</v>
      </c>
      <c r="B22" s="12">
        <v>0.39</v>
      </c>
      <c r="C22" s="22" t="s">
        <v>450</v>
      </c>
      <c r="D22" s="22" t="str">
        <f>VLOOKUP(C22,'2) References'!$A$2:$B$6,2)</f>
        <v>Tabulated Number</v>
      </c>
      <c r="E22" s="45" t="s">
        <v>33</v>
      </c>
      <c r="F22" s="22" t="s">
        <v>34</v>
      </c>
      <c r="G22" s="45">
        <f t="shared" si="0"/>
        <v>21</v>
      </c>
      <c r="H22" s="24">
        <v>25</v>
      </c>
      <c r="I22" s="25">
        <v>59</v>
      </c>
      <c r="J22" s="26">
        <v>16</v>
      </c>
      <c r="K22" s="22">
        <v>157</v>
      </c>
    </row>
    <row r="23" spans="1:12" x14ac:dyDescent="0.25">
      <c r="A23" s="22" t="s">
        <v>79</v>
      </c>
      <c r="B23" s="12" t="s">
        <v>22</v>
      </c>
      <c r="C23" s="22" t="s">
        <v>450</v>
      </c>
      <c r="D23" s="22" t="str">
        <f>VLOOKUP(C23,'2) References'!$A$2:$B$6,2)</f>
        <v>Tabulated Number</v>
      </c>
      <c r="E23" s="45" t="s">
        <v>33</v>
      </c>
      <c r="F23" s="22" t="s">
        <v>34</v>
      </c>
      <c r="G23" s="45">
        <f t="shared" si="0"/>
        <v>22</v>
      </c>
      <c r="H23" s="24">
        <v>39</v>
      </c>
      <c r="I23" s="25">
        <v>27</v>
      </c>
      <c r="J23" s="26">
        <v>34</v>
      </c>
      <c r="K23" s="22">
        <v>343</v>
      </c>
    </row>
    <row r="24" spans="1:12" x14ac:dyDescent="0.25">
      <c r="A24" s="22" t="s">
        <v>56</v>
      </c>
      <c r="B24" s="12">
        <v>0.37</v>
      </c>
      <c r="C24" s="22" t="s">
        <v>450</v>
      </c>
      <c r="D24" s="22" t="str">
        <f>VLOOKUP(C24,'2) References'!$A$2:$B$6,2)</f>
        <v>Tabulated Number</v>
      </c>
      <c r="E24" s="45" t="s">
        <v>33</v>
      </c>
      <c r="F24" s="22" t="s">
        <v>34</v>
      </c>
      <c r="G24" s="45">
        <f t="shared" si="0"/>
        <v>23</v>
      </c>
      <c r="H24" s="24">
        <v>54.455445544554458</v>
      </c>
      <c r="I24" s="25">
        <v>23.762376237623762</v>
      </c>
      <c r="J24" s="26">
        <v>21.782178217821784</v>
      </c>
      <c r="K24" s="22">
        <v>381</v>
      </c>
    </row>
    <row r="25" spans="1:12" x14ac:dyDescent="0.25">
      <c r="A25" s="22" t="s">
        <v>59</v>
      </c>
      <c r="B25" s="12">
        <v>0.39</v>
      </c>
      <c r="C25" s="22" t="s">
        <v>450</v>
      </c>
      <c r="D25" s="22" t="str">
        <f>VLOOKUP(C25,'2) References'!$A$2:$B$6,2)</f>
        <v>Tabulated Number</v>
      </c>
      <c r="E25" s="45" t="s">
        <v>33</v>
      </c>
      <c r="F25" s="22" t="s">
        <v>34</v>
      </c>
      <c r="G25" s="45">
        <f t="shared" si="0"/>
        <v>24</v>
      </c>
      <c r="H25" s="24">
        <v>3.333333333333333</v>
      </c>
      <c r="I25" s="25">
        <v>57.777777777777779</v>
      </c>
      <c r="J25" s="26">
        <v>38.888888888888886</v>
      </c>
      <c r="K25" s="22">
        <v>105</v>
      </c>
    </row>
    <row r="26" spans="1:12" x14ac:dyDescent="0.25">
      <c r="A26" s="22" t="s">
        <v>67</v>
      </c>
      <c r="B26" s="12">
        <v>0.43</v>
      </c>
      <c r="C26" s="22" t="s">
        <v>450</v>
      </c>
      <c r="D26" s="22" t="str">
        <f>VLOOKUP(C26,'2) References'!$A$2:$B$6,2)</f>
        <v>Tabulated Number</v>
      </c>
      <c r="E26" s="45" t="s">
        <v>33</v>
      </c>
      <c r="F26" s="22" t="s">
        <v>34</v>
      </c>
      <c r="G26" s="45">
        <f t="shared" si="0"/>
        <v>25</v>
      </c>
      <c r="H26" s="24">
        <v>24</v>
      </c>
      <c r="I26" s="25">
        <v>49</v>
      </c>
      <c r="J26" s="26">
        <v>27</v>
      </c>
      <c r="K26" s="22">
        <v>129</v>
      </c>
    </row>
    <row r="27" spans="1:12" x14ac:dyDescent="0.25">
      <c r="A27" s="22" t="s">
        <v>57</v>
      </c>
      <c r="B27" s="12">
        <v>0.37</v>
      </c>
      <c r="C27" s="22" t="s">
        <v>450</v>
      </c>
      <c r="D27" s="22" t="str">
        <f>VLOOKUP(C27,'2) References'!$A$2:$B$6,2)</f>
        <v>Tabulated Number</v>
      </c>
      <c r="E27" s="45" t="s">
        <v>33</v>
      </c>
      <c r="F27" s="22" t="s">
        <v>34</v>
      </c>
      <c r="G27" s="45">
        <f t="shared" si="0"/>
        <v>26</v>
      </c>
      <c r="H27" s="24">
        <v>7.9207920792079207</v>
      </c>
      <c r="I27" s="25">
        <v>44.554455445544555</v>
      </c>
      <c r="J27" s="26">
        <v>47.524752475247524</v>
      </c>
      <c r="K27" s="22">
        <v>98</v>
      </c>
    </row>
    <row r="28" spans="1:12" x14ac:dyDescent="0.25">
      <c r="A28" s="22" t="s">
        <v>162</v>
      </c>
      <c r="B28" s="12">
        <v>0.38</v>
      </c>
      <c r="C28" s="22" t="s">
        <v>450</v>
      </c>
      <c r="D28" s="22" t="str">
        <f>VLOOKUP(C28,'2) References'!$A$2:$B$6,2)</f>
        <v>Tabulated Number</v>
      </c>
      <c r="E28" s="45" t="s">
        <v>33</v>
      </c>
      <c r="F28" s="22" t="s">
        <v>34</v>
      </c>
      <c r="G28" s="45">
        <f t="shared" si="0"/>
        <v>27</v>
      </c>
      <c r="H28" s="24">
        <v>56</v>
      </c>
      <c r="I28" s="25">
        <v>26</v>
      </c>
      <c r="J28" s="26">
        <v>18</v>
      </c>
      <c r="K28" s="22">
        <v>387</v>
      </c>
    </row>
    <row r="29" spans="1:12" x14ac:dyDescent="0.25">
      <c r="A29" s="22" t="s">
        <v>61</v>
      </c>
      <c r="B29" s="12">
        <v>0.41</v>
      </c>
      <c r="C29" s="22" t="s">
        <v>450</v>
      </c>
      <c r="D29" s="22" t="str">
        <f>VLOOKUP(C29,'2) References'!$A$2:$B$6,2)</f>
        <v>Tabulated Number</v>
      </c>
      <c r="E29" s="45" t="s">
        <v>33</v>
      </c>
      <c r="F29" s="22" t="s">
        <v>34</v>
      </c>
      <c r="G29" s="45">
        <f t="shared" si="0"/>
        <v>28</v>
      </c>
      <c r="H29" s="24">
        <v>12.345679012345679</v>
      </c>
      <c r="I29" s="25">
        <v>46.913580246913575</v>
      </c>
      <c r="J29" s="26">
        <v>40.74074074074074</v>
      </c>
      <c r="K29" s="22">
        <v>103</v>
      </c>
    </row>
    <row r="30" spans="1:12" x14ac:dyDescent="0.25">
      <c r="A30" s="22" t="s">
        <v>68</v>
      </c>
      <c r="B30" s="12">
        <v>0.43</v>
      </c>
      <c r="C30" s="22" t="s">
        <v>450</v>
      </c>
      <c r="D30" s="22" t="str">
        <f>VLOOKUP(C30,'2) References'!$A$2:$B$6,2)</f>
        <v>Tabulated Number</v>
      </c>
      <c r="E30" s="45" t="s">
        <v>33</v>
      </c>
      <c r="F30" s="22" t="s">
        <v>34</v>
      </c>
      <c r="G30" s="45">
        <f t="shared" si="0"/>
        <v>29</v>
      </c>
      <c r="H30" s="24">
        <v>5.376344086021505</v>
      </c>
      <c r="I30" s="25">
        <v>72.043010752688161</v>
      </c>
      <c r="J30" s="26">
        <v>22.58064516129032</v>
      </c>
      <c r="K30" s="22">
        <v>142</v>
      </c>
    </row>
    <row r="31" spans="1:12" x14ac:dyDescent="0.25">
      <c r="A31" s="22" t="s">
        <v>80</v>
      </c>
      <c r="B31" s="12" t="s">
        <v>22</v>
      </c>
      <c r="C31" s="22" t="s">
        <v>450</v>
      </c>
      <c r="D31" s="22" t="str">
        <f>VLOOKUP(C31,'2) References'!$A$2:$B$6,2)</f>
        <v>Tabulated Number</v>
      </c>
      <c r="E31" s="45" t="s">
        <v>33</v>
      </c>
      <c r="F31" s="22" t="s">
        <v>34</v>
      </c>
      <c r="G31" s="45">
        <f t="shared" si="0"/>
        <v>30</v>
      </c>
      <c r="H31" s="24">
        <v>5.2083333333333339</v>
      </c>
      <c r="I31" s="25">
        <v>66.666666666666671</v>
      </c>
      <c r="J31" s="26">
        <v>28.125</v>
      </c>
      <c r="K31" s="22">
        <v>123</v>
      </c>
    </row>
    <row r="32" spans="1:12" x14ac:dyDescent="0.25">
      <c r="A32" s="22" t="s">
        <v>62</v>
      </c>
      <c r="B32" s="12">
        <v>0.41</v>
      </c>
      <c r="C32" s="22" t="s">
        <v>450</v>
      </c>
      <c r="D32" s="22" t="str">
        <f>VLOOKUP(C32,'2) References'!$A$2:$B$6,2)</f>
        <v>Tabulated Number</v>
      </c>
      <c r="E32" s="45" t="s">
        <v>33</v>
      </c>
      <c r="F32" s="22" t="s">
        <v>34</v>
      </c>
      <c r="G32" s="45">
        <f t="shared" si="0"/>
        <v>31</v>
      </c>
      <c r="H32" s="24">
        <v>5.2631578947368425</v>
      </c>
      <c r="I32" s="25">
        <v>72.631578947368425</v>
      </c>
      <c r="J32" s="26">
        <v>22.105263157894736</v>
      </c>
      <c r="K32" s="22">
        <v>143</v>
      </c>
    </row>
    <row r="33" spans="1:11" x14ac:dyDescent="0.25">
      <c r="A33" s="22" t="s">
        <v>49</v>
      </c>
      <c r="B33" s="12">
        <v>0.33</v>
      </c>
      <c r="C33" s="22" t="s">
        <v>450</v>
      </c>
      <c r="D33" s="22" t="str">
        <f>VLOOKUP(C33,'2) References'!$A$2:$B$6,2)</f>
        <v>Tabulated Number</v>
      </c>
      <c r="E33" s="45" t="s">
        <v>33</v>
      </c>
      <c r="F33" s="22" t="s">
        <v>34</v>
      </c>
      <c r="G33" s="45">
        <f t="shared" si="0"/>
        <v>32</v>
      </c>
      <c r="H33" s="24">
        <v>22.448979591836736</v>
      </c>
      <c r="I33" s="25">
        <v>50</v>
      </c>
      <c r="J33" s="26">
        <v>27.551020408163264</v>
      </c>
      <c r="K33" s="22">
        <v>127</v>
      </c>
    </row>
    <row r="34" spans="1:11" x14ac:dyDescent="0.25">
      <c r="A34" s="22" t="s">
        <v>53</v>
      </c>
      <c r="B34" s="12">
        <v>0.36</v>
      </c>
      <c r="C34" s="22" t="s">
        <v>450</v>
      </c>
      <c r="D34" s="22" t="str">
        <f>VLOOKUP(C34,'2) References'!$A$2:$B$6,2)</f>
        <v>Tabulated Number</v>
      </c>
      <c r="E34" s="45" t="s">
        <v>33</v>
      </c>
      <c r="F34" s="22" t="s">
        <v>34</v>
      </c>
      <c r="G34" s="45">
        <f t="shared" si="0"/>
        <v>33</v>
      </c>
      <c r="H34" s="24">
        <v>52.475247524752476</v>
      </c>
      <c r="I34" s="25">
        <v>23.762376237623762</v>
      </c>
      <c r="J34" s="26">
        <v>23.762376237623762</v>
      </c>
      <c r="K34" s="22">
        <v>378</v>
      </c>
    </row>
    <row r="35" spans="1:11" x14ac:dyDescent="0.25">
      <c r="A35" s="22" t="s">
        <v>278</v>
      </c>
      <c r="B35" s="12">
        <v>0.22</v>
      </c>
      <c r="C35" s="22" t="s">
        <v>450</v>
      </c>
      <c r="D35" s="22" t="str">
        <f>VLOOKUP(C35,'2) References'!$A$2:$B$6,2)</f>
        <v>Tabulated Number</v>
      </c>
      <c r="E35" s="45" t="s">
        <v>33</v>
      </c>
      <c r="F35" s="22" t="s">
        <v>271</v>
      </c>
      <c r="G35" s="45">
        <f t="shared" si="0"/>
        <v>34</v>
      </c>
      <c r="H35" s="24">
        <v>24.742268041237114</v>
      </c>
      <c r="I35" s="25">
        <v>39.175257731958766</v>
      </c>
      <c r="J35" s="26">
        <v>36.082474226804123</v>
      </c>
      <c r="K35" s="22">
        <v>109</v>
      </c>
    </row>
    <row r="36" spans="1:11" x14ac:dyDescent="0.25">
      <c r="A36" s="22" t="s">
        <v>287</v>
      </c>
      <c r="B36" s="12" t="s">
        <v>22</v>
      </c>
      <c r="C36" s="22" t="s">
        <v>450</v>
      </c>
      <c r="D36" s="22" t="str">
        <f>VLOOKUP(C36,'2) References'!$A$2:$B$6,2)</f>
        <v>Tabulated Number</v>
      </c>
      <c r="E36" s="45" t="s">
        <v>33</v>
      </c>
      <c r="F36" s="22" t="s">
        <v>271</v>
      </c>
      <c r="G36" s="45">
        <f t="shared" si="0"/>
        <v>35</v>
      </c>
      <c r="H36" s="24">
        <v>27.551020408163264</v>
      </c>
      <c r="I36" s="25">
        <v>53.061224489795919</v>
      </c>
      <c r="J36" s="26">
        <v>19.387755102040817</v>
      </c>
      <c r="K36" s="22">
        <v>151</v>
      </c>
    </row>
    <row r="37" spans="1:11" x14ac:dyDescent="0.25">
      <c r="A37" s="22" t="s">
        <v>81</v>
      </c>
      <c r="B37" s="12" t="s">
        <v>22</v>
      </c>
      <c r="C37" s="22" t="s">
        <v>450</v>
      </c>
      <c r="D37" s="22" t="str">
        <f>VLOOKUP(C37,'2) References'!$A$2:$B$6,2)</f>
        <v>Tabulated Number</v>
      </c>
      <c r="E37" s="45" t="s">
        <v>33</v>
      </c>
      <c r="F37" s="22" t="s">
        <v>34</v>
      </c>
      <c r="G37" s="45">
        <f t="shared" si="0"/>
        <v>36</v>
      </c>
      <c r="H37" s="24">
        <v>27</v>
      </c>
      <c r="I37" s="25">
        <v>52</v>
      </c>
      <c r="J37" s="26">
        <v>21</v>
      </c>
      <c r="K37" s="22">
        <v>148</v>
      </c>
    </row>
    <row r="38" spans="1:11" x14ac:dyDescent="0.25">
      <c r="A38" s="22" t="s">
        <v>36</v>
      </c>
      <c r="B38" s="12">
        <v>0.23</v>
      </c>
      <c r="C38" s="22" t="s">
        <v>450</v>
      </c>
      <c r="D38" s="22" t="str">
        <f>VLOOKUP(C38,'2) References'!$A$2:$B$6,2)</f>
        <v>Tabulated Number</v>
      </c>
      <c r="E38" s="45" t="s">
        <v>33</v>
      </c>
      <c r="F38" s="22" t="s">
        <v>34</v>
      </c>
      <c r="G38" s="45">
        <f t="shared" si="0"/>
        <v>37</v>
      </c>
      <c r="H38" s="24">
        <v>26.530612244897959</v>
      </c>
      <c r="I38" s="25">
        <v>55.102040816326529</v>
      </c>
      <c r="J38" s="26">
        <v>18.367346938775512</v>
      </c>
      <c r="K38" s="22">
        <v>152</v>
      </c>
    </row>
    <row r="39" spans="1:11" x14ac:dyDescent="0.25">
      <c r="A39" s="22" t="s">
        <v>288</v>
      </c>
      <c r="B39" s="12" t="s">
        <v>22</v>
      </c>
      <c r="C39" s="22" t="s">
        <v>450</v>
      </c>
      <c r="D39" s="22" t="str">
        <f>VLOOKUP(C39,'2) References'!$A$2:$B$6,2)</f>
        <v>Tabulated Number</v>
      </c>
      <c r="E39" s="45" t="s">
        <v>33</v>
      </c>
      <c r="F39" s="22" t="s">
        <v>271</v>
      </c>
      <c r="G39" s="45">
        <f t="shared" si="0"/>
        <v>38</v>
      </c>
      <c r="H39" s="24">
        <v>10.526315789473685</v>
      </c>
      <c r="I39" s="25">
        <v>72.631578947368425</v>
      </c>
      <c r="J39" s="26">
        <v>16.842105263157894</v>
      </c>
      <c r="K39" s="22">
        <v>154</v>
      </c>
    </row>
    <row r="40" spans="1:11" x14ac:dyDescent="0.25">
      <c r="A40" s="22" t="s">
        <v>289</v>
      </c>
      <c r="B40" s="12" t="s">
        <v>22</v>
      </c>
      <c r="C40" s="22" t="s">
        <v>450</v>
      </c>
      <c r="D40" s="22" t="str">
        <f>VLOOKUP(C40,'2) References'!$A$2:$B$6,2)</f>
        <v>Tabulated Number</v>
      </c>
      <c r="E40" s="45" t="s">
        <v>33</v>
      </c>
      <c r="F40" s="22" t="s">
        <v>271</v>
      </c>
      <c r="G40" s="45">
        <f t="shared" si="0"/>
        <v>39</v>
      </c>
      <c r="H40" s="24">
        <v>18.811881188118811</v>
      </c>
      <c r="I40" s="25">
        <v>57.425742574257427</v>
      </c>
      <c r="J40" s="26">
        <v>23.762376237623762</v>
      </c>
      <c r="K40" s="22">
        <v>138</v>
      </c>
    </row>
    <row r="41" spans="1:11" x14ac:dyDescent="0.25">
      <c r="A41" s="22" t="s">
        <v>290</v>
      </c>
      <c r="B41" s="12" t="s">
        <v>22</v>
      </c>
      <c r="C41" s="22" t="s">
        <v>450</v>
      </c>
      <c r="D41" s="22" t="str">
        <f>VLOOKUP(C41,'2) References'!$A$2:$B$6,2)</f>
        <v>Tabulated Number</v>
      </c>
      <c r="E41" s="45" t="s">
        <v>33</v>
      </c>
      <c r="F41" s="22" t="s">
        <v>271</v>
      </c>
      <c r="G41" s="45">
        <f t="shared" si="0"/>
        <v>40</v>
      </c>
      <c r="H41" s="24">
        <v>18.811881188118811</v>
      </c>
      <c r="I41" s="25">
        <v>54.455445544554458</v>
      </c>
      <c r="J41" s="26">
        <v>26.732673267326732</v>
      </c>
      <c r="K41" s="22">
        <v>132</v>
      </c>
    </row>
    <row r="42" spans="1:11" x14ac:dyDescent="0.25">
      <c r="A42" s="22" t="s">
        <v>291</v>
      </c>
      <c r="B42" s="12" t="s">
        <v>22</v>
      </c>
      <c r="C42" s="22" t="s">
        <v>450</v>
      </c>
      <c r="D42" s="22" t="str">
        <f>VLOOKUP(C42,'2) References'!$A$2:$B$6,2)</f>
        <v>Tabulated Number</v>
      </c>
      <c r="E42" s="45" t="s">
        <v>33</v>
      </c>
      <c r="F42" s="22" t="s">
        <v>271</v>
      </c>
      <c r="G42" s="45">
        <f t="shared" si="0"/>
        <v>41</v>
      </c>
      <c r="H42" s="24">
        <v>19</v>
      </c>
      <c r="I42" s="25">
        <v>46</v>
      </c>
      <c r="J42" s="26">
        <v>35</v>
      </c>
      <c r="K42" s="22">
        <v>110</v>
      </c>
    </row>
    <row r="43" spans="1:11" x14ac:dyDescent="0.25">
      <c r="A43" s="22" t="s">
        <v>285</v>
      </c>
      <c r="B43" s="12">
        <v>0.31</v>
      </c>
      <c r="C43" s="22" t="s">
        <v>450</v>
      </c>
      <c r="D43" s="22" t="str">
        <f>VLOOKUP(C43,'2) References'!$A$2:$B$6,2)</f>
        <v>Tabulated Number</v>
      </c>
      <c r="E43" s="45" t="s">
        <v>33</v>
      </c>
      <c r="F43" s="22" t="s">
        <v>271</v>
      </c>
      <c r="G43" s="45">
        <f t="shared" si="0"/>
        <v>42</v>
      </c>
      <c r="H43" s="24">
        <v>12.765957446808512</v>
      </c>
      <c r="I43" s="25">
        <v>40.425531914893618</v>
      </c>
      <c r="J43" s="26">
        <v>46.808510638297875</v>
      </c>
      <c r="K43" s="22">
        <v>100</v>
      </c>
    </row>
    <row r="44" spans="1:11" x14ac:dyDescent="0.25">
      <c r="A44" s="22" t="s">
        <v>284</v>
      </c>
      <c r="B44" s="12">
        <v>0.3</v>
      </c>
      <c r="C44" s="22" t="s">
        <v>450</v>
      </c>
      <c r="D44" s="22" t="str">
        <f>VLOOKUP(C44,'2) References'!$A$2:$B$6,2)</f>
        <v>Tabulated Number</v>
      </c>
      <c r="E44" s="45" t="s">
        <v>33</v>
      </c>
      <c r="F44" s="22" t="s">
        <v>271</v>
      </c>
      <c r="G44" s="45">
        <f t="shared" si="0"/>
        <v>43</v>
      </c>
      <c r="H44" s="24">
        <v>34</v>
      </c>
      <c r="I44" s="25">
        <v>34</v>
      </c>
      <c r="J44" s="26">
        <v>32</v>
      </c>
      <c r="K44" s="22">
        <v>116</v>
      </c>
    </row>
    <row r="45" spans="1:11" x14ac:dyDescent="0.25">
      <c r="A45" s="22" t="s">
        <v>292</v>
      </c>
      <c r="B45" s="12" t="s">
        <v>22</v>
      </c>
      <c r="C45" s="22" t="s">
        <v>450</v>
      </c>
      <c r="D45" s="22" t="str">
        <f>VLOOKUP(C45,'2) References'!$A$2:$B$6,2)</f>
        <v>Tabulated Number</v>
      </c>
      <c r="E45" s="45" t="s">
        <v>33</v>
      </c>
      <c r="F45" s="22" t="s">
        <v>271</v>
      </c>
      <c r="G45" s="45">
        <f t="shared" si="0"/>
        <v>44</v>
      </c>
      <c r="H45" s="24">
        <v>16</v>
      </c>
      <c r="I45" s="25">
        <v>59</v>
      </c>
      <c r="J45" s="26">
        <v>25</v>
      </c>
      <c r="K45" s="22">
        <v>136</v>
      </c>
    </row>
    <row r="46" spans="1:11" x14ac:dyDescent="0.25">
      <c r="A46" s="22" t="s">
        <v>280</v>
      </c>
      <c r="B46" s="12">
        <v>0.23</v>
      </c>
      <c r="C46" s="22" t="s">
        <v>450</v>
      </c>
      <c r="D46" s="22" t="str">
        <f>VLOOKUP(C46,'2) References'!$A$2:$B$6,2)</f>
        <v>Tabulated Number</v>
      </c>
      <c r="E46" s="45" t="s">
        <v>33</v>
      </c>
      <c r="F46" s="22" t="s">
        <v>271</v>
      </c>
      <c r="G46" s="45">
        <f t="shared" si="0"/>
        <v>45</v>
      </c>
      <c r="H46" s="24">
        <v>27.722772277227723</v>
      </c>
      <c r="I46" s="25">
        <v>49.504950495049506</v>
      </c>
      <c r="J46" s="26">
        <v>22.772277227722771</v>
      </c>
      <c r="K46" s="22">
        <v>141</v>
      </c>
    </row>
    <row r="47" spans="1:11" x14ac:dyDescent="0.25">
      <c r="A47" s="22" t="s">
        <v>50</v>
      </c>
      <c r="B47" s="12">
        <v>0.33</v>
      </c>
      <c r="C47" s="22" t="s">
        <v>450</v>
      </c>
      <c r="D47" s="22" t="str">
        <f>VLOOKUP(C47,'2) References'!$A$2:$B$6,2)</f>
        <v>Tabulated Number</v>
      </c>
      <c r="E47" s="45" t="s">
        <v>33</v>
      </c>
      <c r="F47" s="22" t="s">
        <v>34</v>
      </c>
      <c r="G47" s="45">
        <f t="shared" si="0"/>
        <v>46</v>
      </c>
      <c r="H47" s="24">
        <v>31</v>
      </c>
      <c r="I47" s="25">
        <v>34</v>
      </c>
      <c r="J47" s="26">
        <v>35</v>
      </c>
      <c r="K47" s="22">
        <v>113</v>
      </c>
    </row>
    <row r="48" spans="1:11" x14ac:dyDescent="0.25">
      <c r="A48" s="22" t="s">
        <v>89</v>
      </c>
      <c r="B48" s="12">
        <v>0.26</v>
      </c>
      <c r="C48" s="22" t="s">
        <v>450</v>
      </c>
      <c r="D48" s="22" t="str">
        <f>VLOOKUP(C48,'2) References'!$A$2:$B$6,2)</f>
        <v>Tabulated Number</v>
      </c>
      <c r="E48" s="45" t="s">
        <v>33</v>
      </c>
      <c r="F48" s="22" t="s">
        <v>34</v>
      </c>
      <c r="G48" s="45">
        <f t="shared" si="0"/>
        <v>47</v>
      </c>
      <c r="H48" s="24">
        <v>38</v>
      </c>
      <c r="I48" s="25">
        <v>50</v>
      </c>
      <c r="J48" s="26">
        <v>12</v>
      </c>
      <c r="K48" s="22">
        <v>167</v>
      </c>
    </row>
    <row r="49" spans="1:11" x14ac:dyDescent="0.25">
      <c r="A49" s="22" t="s">
        <v>38</v>
      </c>
      <c r="B49" s="12">
        <v>0.27</v>
      </c>
      <c r="C49" s="22" t="s">
        <v>450</v>
      </c>
      <c r="D49" s="22" t="str">
        <f>VLOOKUP(C49,'2) References'!$A$2:$B$6,2)</f>
        <v>Tabulated Number</v>
      </c>
      <c r="E49" s="45" t="s">
        <v>33</v>
      </c>
      <c r="F49" s="22" t="s">
        <v>34</v>
      </c>
      <c r="G49" s="45">
        <f t="shared" si="0"/>
        <v>48</v>
      </c>
      <c r="H49" s="24">
        <v>22</v>
      </c>
      <c r="I49" s="25">
        <v>43</v>
      </c>
      <c r="J49" s="26">
        <v>35</v>
      </c>
      <c r="K49" s="22">
        <v>112</v>
      </c>
    </row>
    <row r="50" spans="1:11" x14ac:dyDescent="0.25">
      <c r="A50" s="22" t="s">
        <v>88</v>
      </c>
      <c r="B50" s="12">
        <v>0.23</v>
      </c>
      <c r="C50" s="22" t="s">
        <v>450</v>
      </c>
      <c r="D50" s="22" t="str">
        <f>VLOOKUP(C50,'2) References'!$A$2:$B$6,2)</f>
        <v>Tabulated Number</v>
      </c>
      <c r="E50" s="45" t="s">
        <v>33</v>
      </c>
      <c r="F50" s="22" t="s">
        <v>34</v>
      </c>
      <c r="G50" s="45">
        <f t="shared" si="0"/>
        <v>49</v>
      </c>
      <c r="H50" s="24">
        <v>38</v>
      </c>
      <c r="I50" s="25">
        <v>51</v>
      </c>
      <c r="J50" s="26">
        <v>11</v>
      </c>
      <c r="K50" s="22">
        <v>169</v>
      </c>
    </row>
    <row r="51" spans="1:11" x14ac:dyDescent="0.25">
      <c r="A51" s="22" t="s">
        <v>45</v>
      </c>
      <c r="B51" s="12">
        <v>0.31</v>
      </c>
      <c r="C51" s="22" t="s">
        <v>450</v>
      </c>
      <c r="D51" s="22" t="str">
        <f>VLOOKUP(C51,'2) References'!$A$2:$B$6,2)</f>
        <v>Tabulated Number</v>
      </c>
      <c r="E51" s="45" t="s">
        <v>33</v>
      </c>
      <c r="F51" s="22" t="s">
        <v>34</v>
      </c>
      <c r="G51" s="45">
        <f t="shared" si="0"/>
        <v>50</v>
      </c>
      <c r="H51" s="24">
        <v>15</v>
      </c>
      <c r="I51" s="25">
        <v>44</v>
      </c>
      <c r="J51" s="26">
        <v>41</v>
      </c>
      <c r="K51" s="22">
        <v>101</v>
      </c>
    </row>
    <row r="52" spans="1:11" x14ac:dyDescent="0.25">
      <c r="A52" s="22" t="s">
        <v>43</v>
      </c>
      <c r="B52" s="12">
        <v>0.3</v>
      </c>
      <c r="C52" s="22" t="s">
        <v>450</v>
      </c>
      <c r="D52" s="22" t="str">
        <f>VLOOKUP(C52,'2) References'!$A$2:$B$6,2)</f>
        <v>Tabulated Number</v>
      </c>
      <c r="E52" s="45" t="s">
        <v>33</v>
      </c>
      <c r="F52" s="22" t="s">
        <v>34</v>
      </c>
      <c r="G52" s="45">
        <f t="shared" si="0"/>
        <v>51</v>
      </c>
      <c r="H52" s="24">
        <v>13</v>
      </c>
      <c r="I52" s="25">
        <v>40</v>
      </c>
      <c r="J52" s="26">
        <v>47</v>
      </c>
      <c r="K52" s="22">
        <v>99</v>
      </c>
    </row>
    <row r="53" spans="1:11" x14ac:dyDescent="0.25">
      <c r="A53" s="22" t="s">
        <v>82</v>
      </c>
      <c r="B53" s="12" t="s">
        <v>22</v>
      </c>
      <c r="C53" s="22" t="s">
        <v>450</v>
      </c>
      <c r="D53" s="22" t="str">
        <f>VLOOKUP(C53,'2) References'!$A$2:$B$6,2)</f>
        <v>Tabulated Number</v>
      </c>
      <c r="E53" s="45" t="s">
        <v>33</v>
      </c>
      <c r="F53" s="22" t="s">
        <v>34</v>
      </c>
      <c r="G53" s="45">
        <f t="shared" si="0"/>
        <v>52</v>
      </c>
      <c r="H53" s="24">
        <v>46</v>
      </c>
      <c r="I53" s="25">
        <v>38</v>
      </c>
      <c r="J53" s="26">
        <v>16</v>
      </c>
      <c r="K53" s="22">
        <v>158</v>
      </c>
    </row>
    <row r="54" spans="1:11" x14ac:dyDescent="0.25">
      <c r="A54" s="22" t="s">
        <v>83</v>
      </c>
      <c r="B54" s="12" t="s">
        <v>22</v>
      </c>
      <c r="C54" s="22" t="s">
        <v>450</v>
      </c>
      <c r="D54" s="22" t="str">
        <f>VLOOKUP(C54,'2) References'!$A$2:$B$6,2)</f>
        <v>Tabulated Number</v>
      </c>
      <c r="E54" s="45" t="s">
        <v>33</v>
      </c>
      <c r="F54" s="22" t="s">
        <v>34</v>
      </c>
      <c r="G54" s="45">
        <f t="shared" si="0"/>
        <v>53</v>
      </c>
      <c r="H54" s="24">
        <v>47</v>
      </c>
      <c r="I54" s="25">
        <v>37</v>
      </c>
      <c r="J54" s="26">
        <v>16</v>
      </c>
      <c r="K54" s="22">
        <v>159</v>
      </c>
    </row>
    <row r="55" spans="1:11" x14ac:dyDescent="0.25">
      <c r="A55" s="22" t="s">
        <v>52</v>
      </c>
      <c r="B55" s="12">
        <v>0.35</v>
      </c>
      <c r="C55" s="22" t="s">
        <v>450</v>
      </c>
      <c r="D55" s="22" t="str">
        <f>VLOOKUP(C55,'2) References'!$A$2:$B$6,2)</f>
        <v>Tabulated Number</v>
      </c>
      <c r="E55" s="45" t="s">
        <v>33</v>
      </c>
      <c r="F55" s="22" t="s">
        <v>34</v>
      </c>
      <c r="G55" s="45">
        <f t="shared" si="0"/>
        <v>54</v>
      </c>
      <c r="H55" s="24">
        <v>14</v>
      </c>
      <c r="I55" s="25">
        <v>53</v>
      </c>
      <c r="J55" s="26">
        <v>33</v>
      </c>
      <c r="K55" s="22">
        <v>114</v>
      </c>
    </row>
    <row r="56" spans="1:11" x14ac:dyDescent="0.25">
      <c r="A56" s="22" t="s">
        <v>161</v>
      </c>
      <c r="B56" s="12">
        <v>0.37</v>
      </c>
      <c r="C56" s="22" t="s">
        <v>450</v>
      </c>
      <c r="D56" s="22" t="str">
        <f>VLOOKUP(C56,'2) References'!$A$2:$B$6,2)</f>
        <v>Tabulated Number</v>
      </c>
      <c r="E56" s="45" t="s">
        <v>33</v>
      </c>
      <c r="F56" s="22" t="s">
        <v>34</v>
      </c>
      <c r="G56" s="45">
        <f t="shared" si="0"/>
        <v>55</v>
      </c>
      <c r="H56" s="24">
        <v>64</v>
      </c>
      <c r="I56" s="25">
        <v>20</v>
      </c>
      <c r="J56" s="26">
        <v>16</v>
      </c>
      <c r="K56" s="22">
        <v>392</v>
      </c>
    </row>
    <row r="57" spans="1:11" x14ac:dyDescent="0.25">
      <c r="A57" s="22" t="s">
        <v>71</v>
      </c>
      <c r="B57" s="12">
        <v>0.46</v>
      </c>
      <c r="C57" s="22" t="s">
        <v>450</v>
      </c>
      <c r="D57" s="22" t="str">
        <f>VLOOKUP(C57,'2) References'!$A$2:$B$6,2)</f>
        <v>Tabulated Number</v>
      </c>
      <c r="E57" s="45" t="s">
        <v>33</v>
      </c>
      <c r="F57" s="22" t="s">
        <v>34</v>
      </c>
      <c r="G57" s="45">
        <f t="shared" si="0"/>
        <v>56</v>
      </c>
      <c r="H57" s="24">
        <v>34</v>
      </c>
      <c r="I57" s="25">
        <v>40</v>
      </c>
      <c r="J57" s="26">
        <v>26</v>
      </c>
      <c r="K57" s="22">
        <v>135</v>
      </c>
    </row>
    <row r="58" spans="1:11" x14ac:dyDescent="0.25">
      <c r="A58" s="22" t="s">
        <v>163</v>
      </c>
      <c r="B58" s="12">
        <v>0.38</v>
      </c>
      <c r="C58" s="22" t="s">
        <v>450</v>
      </c>
      <c r="D58" s="22" t="str">
        <f>VLOOKUP(C58,'2) References'!$A$2:$B$6,2)</f>
        <v>Tabulated Number</v>
      </c>
      <c r="E58" s="45" t="s">
        <v>33</v>
      </c>
      <c r="F58" s="22" t="s">
        <v>34</v>
      </c>
      <c r="G58" s="45">
        <f t="shared" si="0"/>
        <v>57</v>
      </c>
      <c r="H58" s="24">
        <v>52.475247524752476</v>
      </c>
      <c r="I58" s="25">
        <v>26.732673267326732</v>
      </c>
      <c r="J58" s="26">
        <v>20.792079207920793</v>
      </c>
      <c r="K58" s="22">
        <v>382</v>
      </c>
    </row>
    <row r="59" spans="1:11" x14ac:dyDescent="0.25">
      <c r="A59" s="22" t="s">
        <v>165</v>
      </c>
      <c r="B59" s="12">
        <v>0.4</v>
      </c>
      <c r="C59" s="22" t="s">
        <v>450</v>
      </c>
      <c r="D59" s="22" t="str">
        <f>VLOOKUP(C59,'2) References'!$A$2:$B$6,2)</f>
        <v>Tabulated Number</v>
      </c>
      <c r="E59" s="45" t="s">
        <v>33</v>
      </c>
      <c r="F59" s="22" t="s">
        <v>34</v>
      </c>
      <c r="G59" s="45">
        <f t="shared" si="0"/>
        <v>58</v>
      </c>
      <c r="H59" s="24">
        <v>53</v>
      </c>
      <c r="I59" s="25">
        <v>27</v>
      </c>
      <c r="J59" s="26">
        <v>20</v>
      </c>
      <c r="K59" s="22">
        <v>383</v>
      </c>
    </row>
    <row r="60" spans="1:11" x14ac:dyDescent="0.25">
      <c r="A60" s="22" t="s">
        <v>164</v>
      </c>
      <c r="B60" s="12">
        <v>0.38</v>
      </c>
      <c r="C60" s="22" t="s">
        <v>450</v>
      </c>
      <c r="D60" s="22" t="str">
        <f>VLOOKUP(C60,'2) References'!$A$2:$B$6,2)</f>
        <v>Tabulated Number</v>
      </c>
      <c r="E60" s="45" t="s">
        <v>33</v>
      </c>
      <c r="F60" s="22" t="s">
        <v>34</v>
      </c>
      <c r="G60" s="45">
        <f t="shared" si="0"/>
        <v>59</v>
      </c>
      <c r="H60" s="24">
        <v>59</v>
      </c>
      <c r="I60" s="25">
        <v>24</v>
      </c>
      <c r="J60" s="26">
        <v>17</v>
      </c>
      <c r="K60" s="22">
        <v>389</v>
      </c>
    </row>
    <row r="61" spans="1:11" x14ac:dyDescent="0.25">
      <c r="A61" s="22" t="s">
        <v>72</v>
      </c>
      <c r="B61" s="12">
        <v>0.47</v>
      </c>
      <c r="C61" s="22" t="s">
        <v>450</v>
      </c>
      <c r="D61" s="22" t="str">
        <f>VLOOKUP(C61,'2) References'!$A$2:$B$6,2)</f>
        <v>Tabulated Number</v>
      </c>
      <c r="E61" s="45" t="s">
        <v>33</v>
      </c>
      <c r="F61" s="22" t="s">
        <v>34</v>
      </c>
      <c r="G61" s="45">
        <f t="shared" si="0"/>
        <v>60</v>
      </c>
      <c r="H61" s="24">
        <v>11.111111111111111</v>
      </c>
      <c r="I61" s="25">
        <v>52.525252525252526</v>
      </c>
      <c r="J61" s="26">
        <v>36.363636363636367</v>
      </c>
      <c r="K61" s="22">
        <v>108</v>
      </c>
    </row>
    <row r="62" spans="1:11" x14ac:dyDescent="0.25">
      <c r="A62" s="22" t="s">
        <v>158</v>
      </c>
      <c r="B62" s="12">
        <v>0.34</v>
      </c>
      <c r="C62" s="22" t="s">
        <v>450</v>
      </c>
      <c r="D62" s="22" t="str">
        <f>VLOOKUP(C62,'2) References'!$A$2:$B$6,2)</f>
        <v>Tabulated Number</v>
      </c>
      <c r="E62" s="45" t="s">
        <v>33</v>
      </c>
      <c r="F62" s="22" t="s">
        <v>34</v>
      </c>
      <c r="G62" s="45">
        <f t="shared" si="0"/>
        <v>61</v>
      </c>
      <c r="H62" s="24">
        <v>59.405940594059409</v>
      </c>
      <c r="I62" s="25">
        <v>23.762376237623762</v>
      </c>
      <c r="J62" s="26">
        <v>16.831683168316832</v>
      </c>
      <c r="K62" s="22">
        <v>391</v>
      </c>
    </row>
    <row r="63" spans="1:11" x14ac:dyDescent="0.25">
      <c r="A63" s="22" t="s">
        <v>58</v>
      </c>
      <c r="B63" s="12">
        <v>0.37</v>
      </c>
      <c r="C63" s="22" t="s">
        <v>450</v>
      </c>
      <c r="D63" s="22" t="str">
        <f>VLOOKUP(C63,'2) References'!$A$2:$B$6,2)</f>
        <v>Tabulated Number</v>
      </c>
      <c r="E63" s="45" t="s">
        <v>33</v>
      </c>
      <c r="F63" s="22" t="s">
        <v>34</v>
      </c>
      <c r="G63" s="45">
        <f t="shared" si="0"/>
        <v>62</v>
      </c>
      <c r="H63" s="24">
        <v>16</v>
      </c>
      <c r="I63" s="25">
        <v>63</v>
      </c>
      <c r="J63" s="26">
        <v>21</v>
      </c>
      <c r="K63" s="22">
        <v>147</v>
      </c>
    </row>
    <row r="64" spans="1:11" x14ac:dyDescent="0.25">
      <c r="A64" s="22" t="s">
        <v>84</v>
      </c>
      <c r="B64" s="12" t="s">
        <v>22</v>
      </c>
      <c r="C64" s="22" t="s">
        <v>450</v>
      </c>
      <c r="D64" s="22" t="str">
        <f>VLOOKUP(C64,'2) References'!$A$2:$B$6,2)</f>
        <v>Tabulated Number</v>
      </c>
      <c r="E64" s="45" t="s">
        <v>33</v>
      </c>
      <c r="F64" s="22" t="s">
        <v>34</v>
      </c>
      <c r="G64" s="45">
        <f t="shared" si="0"/>
        <v>63</v>
      </c>
      <c r="H64" s="24">
        <v>25.555555555555554</v>
      </c>
      <c r="I64" s="25">
        <v>54.444444444444443</v>
      </c>
      <c r="J64" s="26">
        <v>20</v>
      </c>
      <c r="K64" s="22">
        <v>150</v>
      </c>
    </row>
    <row r="65" spans="1:11" x14ac:dyDescent="0.25">
      <c r="A65" s="22" t="s">
        <v>73</v>
      </c>
      <c r="B65" s="12">
        <v>0.5</v>
      </c>
      <c r="C65" s="22" t="s">
        <v>450</v>
      </c>
      <c r="D65" s="22" t="str">
        <f>VLOOKUP(C65,'2) References'!$A$2:$B$6,2)</f>
        <v>Tabulated Number</v>
      </c>
      <c r="E65" s="45" t="s">
        <v>33</v>
      </c>
      <c r="F65" s="22" t="s">
        <v>34</v>
      </c>
      <c r="G65" s="45">
        <f t="shared" si="0"/>
        <v>64</v>
      </c>
      <c r="H65" s="24">
        <v>8.5106382978723403</v>
      </c>
      <c r="I65" s="25">
        <v>42.553191489361701</v>
      </c>
      <c r="J65" s="26">
        <v>48.936170212765958</v>
      </c>
      <c r="K65" s="22">
        <v>97</v>
      </c>
    </row>
    <row r="66" spans="1:11" x14ac:dyDescent="0.25">
      <c r="A66" s="22" t="s">
        <v>60</v>
      </c>
      <c r="B66" s="12">
        <v>0.39</v>
      </c>
      <c r="C66" s="22" t="s">
        <v>450</v>
      </c>
      <c r="D66" s="22" t="str">
        <f>VLOOKUP(C66,'2) References'!$A$2:$B$6,2)</f>
        <v>Tabulated Number</v>
      </c>
      <c r="E66" s="45" t="s">
        <v>33</v>
      </c>
      <c r="F66" s="22" t="s">
        <v>34</v>
      </c>
      <c r="G66" s="45">
        <f t="shared" ref="G66:G96" si="1">G65+1</f>
        <v>65</v>
      </c>
      <c r="H66" s="24">
        <v>26.732673267326732</v>
      </c>
      <c r="I66" s="25">
        <v>24.752475247524753</v>
      </c>
      <c r="J66" s="26">
        <v>48.514851485148512</v>
      </c>
      <c r="K66" s="22">
        <v>313</v>
      </c>
    </row>
    <row r="67" spans="1:11" x14ac:dyDescent="0.25">
      <c r="A67" s="22" t="s">
        <v>54</v>
      </c>
      <c r="B67" s="12">
        <v>0.36</v>
      </c>
      <c r="C67" s="22" t="s">
        <v>450</v>
      </c>
      <c r="D67" s="22" t="str">
        <f>VLOOKUP(C67,'2) References'!$A$2:$B$6,2)</f>
        <v>Tabulated Number</v>
      </c>
      <c r="E67" s="45" t="s">
        <v>33</v>
      </c>
      <c r="F67" s="22" t="s">
        <v>34</v>
      </c>
      <c r="G67" s="45">
        <f t="shared" si="1"/>
        <v>66</v>
      </c>
      <c r="H67" s="24">
        <v>33.333333333333336</v>
      </c>
      <c r="I67" s="25">
        <v>40.404040404040401</v>
      </c>
      <c r="J67" s="26">
        <v>26.262626262626263</v>
      </c>
      <c r="K67" s="22">
        <v>134</v>
      </c>
    </row>
    <row r="68" spans="1:11" x14ac:dyDescent="0.25">
      <c r="A68" s="22" t="s">
        <v>55</v>
      </c>
      <c r="B68" s="12">
        <v>0.36</v>
      </c>
      <c r="C68" s="22" t="s">
        <v>450</v>
      </c>
      <c r="D68" s="22" t="str">
        <f>VLOOKUP(C68,'2) References'!$A$2:$B$6,2)</f>
        <v>Tabulated Number</v>
      </c>
      <c r="E68" s="45" t="s">
        <v>33</v>
      </c>
      <c r="F68" s="22" t="s">
        <v>34</v>
      </c>
      <c r="G68" s="45">
        <f t="shared" si="1"/>
        <v>67</v>
      </c>
      <c r="H68" s="24">
        <v>11</v>
      </c>
      <c r="I68" s="25">
        <v>49</v>
      </c>
      <c r="J68" s="26">
        <v>40</v>
      </c>
      <c r="K68" s="22">
        <v>104</v>
      </c>
    </row>
    <row r="69" spans="1:11" x14ac:dyDescent="0.25">
      <c r="A69" s="22" t="s">
        <v>51</v>
      </c>
      <c r="B69" s="12">
        <v>0.34</v>
      </c>
      <c r="C69" s="22" t="s">
        <v>450</v>
      </c>
      <c r="D69" s="22" t="str">
        <f>VLOOKUP(C69,'2) References'!$A$2:$B$6,2)</f>
        <v>Tabulated Number</v>
      </c>
      <c r="E69" s="45" t="s">
        <v>33</v>
      </c>
      <c r="F69" s="22" t="s">
        <v>34</v>
      </c>
      <c r="G69" s="45">
        <f t="shared" si="1"/>
        <v>68</v>
      </c>
      <c r="H69" s="24">
        <v>54</v>
      </c>
      <c r="I69" s="25">
        <v>33</v>
      </c>
      <c r="J69" s="26">
        <v>13</v>
      </c>
      <c r="K69" s="22">
        <v>164</v>
      </c>
    </row>
    <row r="70" spans="1:11" x14ac:dyDescent="0.25">
      <c r="A70" s="22" t="s">
        <v>63</v>
      </c>
      <c r="B70" s="12">
        <v>0.41</v>
      </c>
      <c r="C70" s="22" t="s">
        <v>450</v>
      </c>
      <c r="D70" s="22" t="str">
        <f>VLOOKUP(C70,'2) References'!$A$2:$B$6,2)</f>
        <v>Tabulated Number</v>
      </c>
      <c r="E70" s="45" t="s">
        <v>33</v>
      </c>
      <c r="F70" s="22" t="s">
        <v>34</v>
      </c>
      <c r="G70" s="45">
        <f t="shared" si="1"/>
        <v>69</v>
      </c>
      <c r="H70" s="24">
        <v>25.510204081632654</v>
      </c>
      <c r="I70" s="25">
        <v>33.673469387755105</v>
      </c>
      <c r="J70" s="26">
        <v>40.816326530612244</v>
      </c>
      <c r="K70" s="22">
        <v>102</v>
      </c>
    </row>
    <row r="71" spans="1:11" x14ac:dyDescent="0.25">
      <c r="A71" s="22" t="s">
        <v>276</v>
      </c>
      <c r="B71" s="12">
        <v>0.17</v>
      </c>
      <c r="C71" s="22" t="s">
        <v>450</v>
      </c>
      <c r="D71" s="22" t="str">
        <f>VLOOKUP(C71,'2) References'!$A$2:$B$6,2)</f>
        <v>Tabulated Number</v>
      </c>
      <c r="E71" s="45" t="s">
        <v>33</v>
      </c>
      <c r="F71" s="22" t="s">
        <v>271</v>
      </c>
      <c r="G71" s="45">
        <f t="shared" si="1"/>
        <v>70</v>
      </c>
      <c r="H71" s="24">
        <v>45</v>
      </c>
      <c r="I71" s="25">
        <v>41</v>
      </c>
      <c r="J71" s="26">
        <v>14</v>
      </c>
      <c r="K71" s="22">
        <v>162</v>
      </c>
    </row>
    <row r="72" spans="1:11" x14ac:dyDescent="0.25">
      <c r="A72" s="22" t="s">
        <v>277</v>
      </c>
      <c r="B72" s="12">
        <v>0.21</v>
      </c>
      <c r="C72" s="22" t="s">
        <v>450</v>
      </c>
      <c r="D72" s="22" t="str">
        <f>VLOOKUP(C72,'2) References'!$A$2:$B$6,2)</f>
        <v>Tabulated Number</v>
      </c>
      <c r="E72" s="45" t="s">
        <v>33</v>
      </c>
      <c r="F72" s="22" t="s">
        <v>271</v>
      </c>
      <c r="G72" s="45">
        <f t="shared" si="1"/>
        <v>71</v>
      </c>
      <c r="H72" s="24">
        <v>3.0927835051546393</v>
      </c>
      <c r="I72" s="25">
        <v>75.257731958762889</v>
      </c>
      <c r="J72" s="26">
        <v>21.649484536082475</v>
      </c>
      <c r="K72" s="22">
        <v>144</v>
      </c>
    </row>
    <row r="73" spans="1:11" x14ac:dyDescent="0.25">
      <c r="A73" s="22" t="s">
        <v>281</v>
      </c>
      <c r="B73" s="12">
        <v>0.24</v>
      </c>
      <c r="C73" s="22" t="s">
        <v>450</v>
      </c>
      <c r="D73" s="22" t="str">
        <f>VLOOKUP(C73,'2) References'!$A$2:$B$6,2)</f>
        <v>Tabulated Number</v>
      </c>
      <c r="E73" s="45" t="s">
        <v>33</v>
      </c>
      <c r="F73" s="22" t="s">
        <v>271</v>
      </c>
      <c r="G73" s="45">
        <f t="shared" si="1"/>
        <v>72</v>
      </c>
      <c r="H73" s="24">
        <v>13.26530612244898</v>
      </c>
      <c r="I73" s="25">
        <v>59.183673469387756</v>
      </c>
      <c r="J73" s="26">
        <v>27.551020408163264</v>
      </c>
      <c r="K73" s="22">
        <v>126</v>
      </c>
    </row>
    <row r="74" spans="1:11" x14ac:dyDescent="0.25">
      <c r="A74" s="22" t="s">
        <v>283</v>
      </c>
      <c r="B74" s="12">
        <v>0.27</v>
      </c>
      <c r="C74" s="22" t="s">
        <v>450</v>
      </c>
      <c r="D74" s="22" t="str">
        <f>VLOOKUP(C74,'2) References'!$A$2:$B$6,2)</f>
        <v>Tabulated Number</v>
      </c>
      <c r="E74" s="45" t="s">
        <v>33</v>
      </c>
      <c r="F74" s="22" t="s">
        <v>271</v>
      </c>
      <c r="G74" s="45">
        <f t="shared" si="1"/>
        <v>73</v>
      </c>
      <c r="H74" s="24">
        <v>8.3333333333333339</v>
      </c>
      <c r="I74" s="25">
        <v>62.5</v>
      </c>
      <c r="J74" s="26">
        <v>29.166666666666668</v>
      </c>
      <c r="K74" s="22">
        <v>122</v>
      </c>
    </row>
    <row r="75" spans="1:11" x14ac:dyDescent="0.25">
      <c r="A75" s="22" t="s">
        <v>282</v>
      </c>
      <c r="B75" s="12">
        <v>0.26</v>
      </c>
      <c r="C75" s="22" t="s">
        <v>450</v>
      </c>
      <c r="D75" s="22" t="str">
        <f>VLOOKUP(C75,'2) References'!$A$2:$B$6,2)</f>
        <v>Tabulated Number</v>
      </c>
      <c r="E75" s="45" t="s">
        <v>33</v>
      </c>
      <c r="F75" s="22" t="s">
        <v>271</v>
      </c>
      <c r="G75" s="45">
        <f t="shared" si="1"/>
        <v>74</v>
      </c>
      <c r="H75" s="24">
        <v>6.3829787234042561</v>
      </c>
      <c r="I75" s="25">
        <v>67.021276595744681</v>
      </c>
      <c r="J75" s="26">
        <v>26.595744680851066</v>
      </c>
      <c r="K75" s="22">
        <v>133</v>
      </c>
    </row>
    <row r="76" spans="1:11" x14ac:dyDescent="0.25">
      <c r="A76" s="22" t="s">
        <v>312</v>
      </c>
      <c r="B76" s="12">
        <v>0.25</v>
      </c>
      <c r="C76" s="22" t="s">
        <v>450</v>
      </c>
      <c r="D76" s="22" t="str">
        <f>VLOOKUP(C76,'2) References'!$A$2:$B$6,2)</f>
        <v>Tabulated Number</v>
      </c>
      <c r="E76" s="45" t="s">
        <v>33</v>
      </c>
      <c r="F76" s="22" t="s">
        <v>271</v>
      </c>
      <c r="G76" s="45">
        <f t="shared" si="1"/>
        <v>75</v>
      </c>
      <c r="H76" s="24">
        <v>6.1224489795918364</v>
      </c>
      <c r="I76" s="25">
        <v>77.551020408163268</v>
      </c>
      <c r="J76" s="26">
        <v>16.326530612244898</v>
      </c>
      <c r="K76" s="22">
        <v>155</v>
      </c>
    </row>
    <row r="77" spans="1:11" x14ac:dyDescent="0.25">
      <c r="A77" s="22" t="s">
        <v>279</v>
      </c>
      <c r="B77" s="12">
        <v>0.22</v>
      </c>
      <c r="C77" s="22" t="s">
        <v>450</v>
      </c>
      <c r="D77" s="22" t="str">
        <f>VLOOKUP(C77,'2) References'!$A$2:$B$6,2)</f>
        <v>Tabulated Number</v>
      </c>
      <c r="E77" s="45" t="s">
        <v>33</v>
      </c>
      <c r="F77" s="22" t="s">
        <v>271</v>
      </c>
      <c r="G77" s="45">
        <f t="shared" si="1"/>
        <v>76</v>
      </c>
      <c r="H77" s="24">
        <v>5.0505050505050502</v>
      </c>
      <c r="I77" s="25">
        <v>70.707070707070713</v>
      </c>
      <c r="J77" s="26">
        <v>24.242424242424242</v>
      </c>
      <c r="K77" s="22">
        <v>137</v>
      </c>
    </row>
    <row r="78" spans="1:11" x14ac:dyDescent="0.25">
      <c r="A78" s="22" t="s">
        <v>273</v>
      </c>
      <c r="B78" s="12">
        <v>0.11</v>
      </c>
      <c r="C78" s="22" t="s">
        <v>450</v>
      </c>
      <c r="D78" s="22" t="str">
        <f>VLOOKUP(C78,'2) References'!$A$2:$B$6,2)</f>
        <v>Tabulated Number</v>
      </c>
      <c r="E78" s="45" t="s">
        <v>33</v>
      </c>
      <c r="F78" s="22" t="s">
        <v>271</v>
      </c>
      <c r="G78" s="45">
        <f t="shared" si="1"/>
        <v>77</v>
      </c>
      <c r="H78" s="24">
        <v>42.268041237113401</v>
      </c>
      <c r="I78" s="25">
        <v>30.927835051546392</v>
      </c>
      <c r="J78" s="26">
        <v>26.804123711340207</v>
      </c>
      <c r="K78" s="22">
        <v>364</v>
      </c>
    </row>
    <row r="79" spans="1:11" x14ac:dyDescent="0.25">
      <c r="A79" s="22">
        <v>4641.8999999999996</v>
      </c>
      <c r="B79" s="12">
        <v>0.253</v>
      </c>
      <c r="C79" s="22" t="s">
        <v>449</v>
      </c>
      <c r="D79" s="22" t="str">
        <f>VLOOKUP(C79,'2) References'!$A$2:$B$6,2)</f>
        <v>Tabulated Number</v>
      </c>
      <c r="E79" s="45" t="s">
        <v>33</v>
      </c>
      <c r="F79" s="22" t="s">
        <v>271</v>
      </c>
      <c r="G79" s="45">
        <f t="shared" si="1"/>
        <v>78</v>
      </c>
      <c r="H79" s="24">
        <v>17.391304347826086</v>
      </c>
      <c r="I79" s="25">
        <v>69.565217391304344</v>
      </c>
      <c r="J79" s="26">
        <v>13.043478260869565</v>
      </c>
      <c r="K79" s="22">
        <v>21</v>
      </c>
    </row>
    <row r="80" spans="1:11" x14ac:dyDescent="0.25">
      <c r="A80" s="22" t="s">
        <v>294</v>
      </c>
      <c r="C80" s="22" t="s">
        <v>451</v>
      </c>
      <c r="D80" s="22" t="str">
        <f>VLOOKUP(C80,'2) References'!$A$2:$B$6,2)</f>
        <v>Digitized Graph Fig. 5</v>
      </c>
      <c r="E80" s="45" t="s">
        <v>33</v>
      </c>
      <c r="F80" s="22" t="s">
        <v>271</v>
      </c>
      <c r="G80" s="45">
        <f t="shared" si="1"/>
        <v>79</v>
      </c>
      <c r="H80" s="24">
        <v>54.2</v>
      </c>
      <c r="I80" s="25">
        <v>31.6</v>
      </c>
      <c r="J80" s="26">
        <v>14.2</v>
      </c>
      <c r="K80" s="22">
        <v>452</v>
      </c>
    </row>
    <row r="81" spans="1:11" x14ac:dyDescent="0.25">
      <c r="A81" s="22" t="s">
        <v>294</v>
      </c>
      <c r="C81" s="22" t="s">
        <v>451</v>
      </c>
      <c r="D81" s="22" t="str">
        <f>VLOOKUP(C81,'2) References'!$A$2:$B$6,2)</f>
        <v>Digitized Graph Fig. 5</v>
      </c>
      <c r="E81" s="45" t="s">
        <v>33</v>
      </c>
      <c r="F81" s="22" t="s">
        <v>271</v>
      </c>
      <c r="G81" s="45">
        <f t="shared" si="1"/>
        <v>80</v>
      </c>
      <c r="H81" s="24">
        <v>55</v>
      </c>
      <c r="I81" s="25">
        <v>33.4</v>
      </c>
      <c r="J81" s="26">
        <v>11.6</v>
      </c>
      <c r="K81" s="22">
        <v>453</v>
      </c>
    </row>
    <row r="82" spans="1:11" x14ac:dyDescent="0.25">
      <c r="A82" s="22" t="s">
        <v>294</v>
      </c>
      <c r="C82" s="22" t="s">
        <v>451</v>
      </c>
      <c r="D82" s="22" t="str">
        <f>VLOOKUP(C82,'2) References'!$A$2:$B$6,2)</f>
        <v>Digitized Graph Fig. 5</v>
      </c>
      <c r="E82" s="45" t="s">
        <v>33</v>
      </c>
      <c r="F82" s="22" t="s">
        <v>271</v>
      </c>
      <c r="G82" s="45">
        <f t="shared" si="1"/>
        <v>81</v>
      </c>
      <c r="H82" s="24">
        <v>54.1</v>
      </c>
      <c r="I82" s="25">
        <v>34</v>
      </c>
      <c r="J82" s="26">
        <v>11.9</v>
      </c>
      <c r="K82" s="22">
        <v>454</v>
      </c>
    </row>
    <row r="83" spans="1:11" x14ac:dyDescent="0.25">
      <c r="A83" s="22" t="s">
        <v>294</v>
      </c>
      <c r="C83" s="22" t="s">
        <v>451</v>
      </c>
      <c r="D83" s="22" t="str">
        <f>VLOOKUP(C83,'2) References'!$A$2:$B$6,2)</f>
        <v>Digitized Graph Fig. 5</v>
      </c>
      <c r="E83" s="45" t="s">
        <v>33</v>
      </c>
      <c r="F83" s="22" t="s">
        <v>271</v>
      </c>
      <c r="G83" s="45">
        <f t="shared" si="1"/>
        <v>82</v>
      </c>
      <c r="H83" s="24">
        <v>39.44</v>
      </c>
      <c r="I83" s="25">
        <v>45.9</v>
      </c>
      <c r="J83" s="26">
        <v>14.66</v>
      </c>
      <c r="K83" s="22">
        <v>463</v>
      </c>
    </row>
    <row r="84" spans="1:11" x14ac:dyDescent="0.25">
      <c r="A84" s="22" t="s">
        <v>294</v>
      </c>
      <c r="C84" s="22" t="s">
        <v>451</v>
      </c>
      <c r="D84" s="22" t="str">
        <f>VLOOKUP(C84,'2) References'!$A$2:$B$6,2)</f>
        <v>Digitized Graph Fig. 5</v>
      </c>
      <c r="E84" s="45" t="s">
        <v>33</v>
      </c>
      <c r="F84" s="22" t="s">
        <v>271</v>
      </c>
      <c r="G84" s="45">
        <f t="shared" si="1"/>
        <v>83</v>
      </c>
      <c r="H84" s="24">
        <v>47.6</v>
      </c>
      <c r="I84" s="25">
        <v>37</v>
      </c>
      <c r="J84" s="26">
        <v>15.4</v>
      </c>
      <c r="K84" s="22">
        <v>464</v>
      </c>
    </row>
    <row r="85" spans="1:11" x14ac:dyDescent="0.25">
      <c r="A85" s="22" t="s">
        <v>294</v>
      </c>
      <c r="C85" s="22" t="s">
        <v>451</v>
      </c>
      <c r="D85" s="22" t="str">
        <f>VLOOKUP(C85,'2) References'!$A$2:$B$6,2)</f>
        <v>Digitized Graph Fig. 5</v>
      </c>
      <c r="E85" s="45" t="s">
        <v>33</v>
      </c>
      <c r="F85" s="22" t="s">
        <v>271</v>
      </c>
      <c r="G85" s="45">
        <f t="shared" si="1"/>
        <v>84</v>
      </c>
      <c r="H85" s="24">
        <v>32.599999999999994</v>
      </c>
      <c r="I85" s="25">
        <v>48.7</v>
      </c>
      <c r="J85" s="26">
        <v>18.7</v>
      </c>
      <c r="K85" s="22">
        <v>465</v>
      </c>
    </row>
    <row r="86" spans="1:11" x14ac:dyDescent="0.25">
      <c r="A86" s="22" t="s">
        <v>294</v>
      </c>
      <c r="C86" s="22" t="s">
        <v>451</v>
      </c>
      <c r="D86" s="22" t="str">
        <f>VLOOKUP(C86,'2) References'!$A$2:$B$6,2)</f>
        <v>Digitized Graph Fig. 5</v>
      </c>
      <c r="E86" s="45" t="s">
        <v>33</v>
      </c>
      <c r="F86" s="22" t="s">
        <v>271</v>
      </c>
      <c r="G86" s="45">
        <f t="shared" si="1"/>
        <v>85</v>
      </c>
      <c r="H86" s="24">
        <v>29.200000000000003</v>
      </c>
      <c r="I86" s="25">
        <v>50.6</v>
      </c>
      <c r="J86" s="26">
        <v>20.2</v>
      </c>
      <c r="K86" s="22">
        <v>466</v>
      </c>
    </row>
    <row r="87" spans="1:11" x14ac:dyDescent="0.25">
      <c r="A87" s="22" t="s">
        <v>294</v>
      </c>
      <c r="C87" s="22" t="s">
        <v>451</v>
      </c>
      <c r="D87" s="22" t="str">
        <f>VLOOKUP(C87,'2) References'!$A$2:$B$6,2)</f>
        <v>Digitized Graph Fig. 5</v>
      </c>
      <c r="E87" s="45" t="s">
        <v>33</v>
      </c>
      <c r="F87" s="22" t="s">
        <v>271</v>
      </c>
      <c r="G87" s="45">
        <f t="shared" si="1"/>
        <v>86</v>
      </c>
      <c r="H87" s="24">
        <v>34.099999999999994</v>
      </c>
      <c r="I87" s="25">
        <v>41.6</v>
      </c>
      <c r="J87" s="26">
        <v>24.3</v>
      </c>
      <c r="K87" s="22">
        <v>467</v>
      </c>
    </row>
    <row r="88" spans="1:11" x14ac:dyDescent="0.25">
      <c r="A88" s="22" t="s">
        <v>294</v>
      </c>
      <c r="C88" s="22" t="s">
        <v>451</v>
      </c>
      <c r="D88" s="22" t="str">
        <f>VLOOKUP(C88,'2) References'!$A$2:$B$6,2)</f>
        <v>Digitized Graph Fig. 5</v>
      </c>
      <c r="E88" s="45" t="s">
        <v>33</v>
      </c>
      <c r="F88" s="22" t="s">
        <v>271</v>
      </c>
      <c r="G88" s="45">
        <f t="shared" si="1"/>
        <v>87</v>
      </c>
      <c r="H88" s="24">
        <v>40.700000000000003</v>
      </c>
      <c r="I88" s="25">
        <v>34.1</v>
      </c>
      <c r="J88" s="26">
        <v>25.2</v>
      </c>
      <c r="K88" s="22">
        <v>468</v>
      </c>
    </row>
    <row r="89" spans="1:11" x14ac:dyDescent="0.25">
      <c r="A89" s="22" t="s">
        <v>294</v>
      </c>
      <c r="C89" s="22" t="s">
        <v>451</v>
      </c>
      <c r="D89" s="22" t="str">
        <f>VLOOKUP(C89,'2) References'!$A$2:$B$6,2)</f>
        <v>Digitized Graph Fig. 5</v>
      </c>
      <c r="E89" s="45" t="s">
        <v>33</v>
      </c>
      <c r="F89" s="22" t="s">
        <v>271</v>
      </c>
      <c r="G89" s="45">
        <f t="shared" si="1"/>
        <v>88</v>
      </c>
      <c r="H89" s="24">
        <v>38.299999999999997</v>
      </c>
      <c r="I89" s="25">
        <v>26.5</v>
      </c>
      <c r="J89" s="26">
        <v>35.200000000000003</v>
      </c>
      <c r="K89" s="22">
        <v>469</v>
      </c>
    </row>
    <row r="90" spans="1:11" x14ac:dyDescent="0.25">
      <c r="A90" s="22" t="s">
        <v>294</v>
      </c>
      <c r="C90" s="22" t="s">
        <v>451</v>
      </c>
      <c r="D90" s="22" t="str">
        <f>VLOOKUP(C90,'2) References'!$A$2:$B$6,2)</f>
        <v>Digitized Graph Fig. 5</v>
      </c>
      <c r="E90" s="45" t="s">
        <v>33</v>
      </c>
      <c r="F90" s="22" t="s">
        <v>271</v>
      </c>
      <c r="G90" s="45">
        <f t="shared" si="1"/>
        <v>89</v>
      </c>
      <c r="H90" s="24">
        <v>20.200000000000003</v>
      </c>
      <c r="I90" s="25">
        <v>59.3</v>
      </c>
      <c r="J90" s="26">
        <v>20.5</v>
      </c>
      <c r="K90" s="22">
        <v>478</v>
      </c>
    </row>
    <row r="91" spans="1:11" x14ac:dyDescent="0.25">
      <c r="A91" s="22" t="s">
        <v>294</v>
      </c>
      <c r="C91" s="22" t="s">
        <v>451</v>
      </c>
      <c r="D91" s="22" t="str">
        <f>VLOOKUP(C91,'2) References'!$A$2:$B$6,2)</f>
        <v>Digitized Graph Fig. 5</v>
      </c>
      <c r="E91" s="45" t="s">
        <v>33</v>
      </c>
      <c r="F91" s="22" t="s">
        <v>271</v>
      </c>
      <c r="G91" s="45">
        <f t="shared" si="1"/>
        <v>90</v>
      </c>
      <c r="H91" s="24">
        <v>11.099999999999994</v>
      </c>
      <c r="I91" s="25">
        <v>73.2</v>
      </c>
      <c r="J91" s="26">
        <v>15.7</v>
      </c>
      <c r="K91" s="22">
        <v>480</v>
      </c>
    </row>
    <row r="92" spans="1:11" x14ac:dyDescent="0.25">
      <c r="A92" s="22">
        <v>40472.1</v>
      </c>
      <c r="B92" s="12">
        <v>0.373</v>
      </c>
      <c r="C92" s="22" t="s">
        <v>447</v>
      </c>
      <c r="D92" s="22" t="str">
        <f>VLOOKUP(C92,'2) References'!$A$2:$B$6,2)</f>
        <v>Tabulated Number</v>
      </c>
      <c r="E92" s="45" t="s">
        <v>33</v>
      </c>
      <c r="F92" s="22" t="s">
        <v>34</v>
      </c>
      <c r="G92" s="45">
        <f t="shared" si="1"/>
        <v>91</v>
      </c>
      <c r="H92" s="24">
        <v>62.486126526082124</v>
      </c>
      <c r="I92" s="25">
        <v>24.195338512763595</v>
      </c>
      <c r="J92" s="26">
        <v>13.31853496115427</v>
      </c>
      <c r="K92" s="22">
        <v>84</v>
      </c>
    </row>
    <row r="93" spans="1:11" x14ac:dyDescent="0.25">
      <c r="A93" s="22">
        <v>40472.28</v>
      </c>
      <c r="B93" s="12">
        <v>0.28699999999999998</v>
      </c>
      <c r="C93" s="22" t="s">
        <v>447</v>
      </c>
      <c r="D93" s="22" t="str">
        <f>VLOOKUP(C93,'2) References'!$A$2:$B$6,2)</f>
        <v>Tabulated Number</v>
      </c>
      <c r="E93" s="45" t="s">
        <v>33</v>
      </c>
      <c r="F93" s="22" t="s">
        <v>10</v>
      </c>
      <c r="G93" s="45">
        <f t="shared" si="1"/>
        <v>92</v>
      </c>
      <c r="H93" s="24">
        <v>15.862808145766348</v>
      </c>
      <c r="I93" s="25">
        <v>68.917470525187568</v>
      </c>
      <c r="J93" s="26">
        <v>15.219721329046088</v>
      </c>
      <c r="K93" s="22">
        <v>70</v>
      </c>
    </row>
    <row r="94" spans="1:11" x14ac:dyDescent="0.25">
      <c r="A94" s="22">
        <v>40701.300000000003</v>
      </c>
      <c r="B94" s="12">
        <v>0.42299999999999999</v>
      </c>
      <c r="C94" s="22" t="s">
        <v>447</v>
      </c>
      <c r="D94" s="22" t="str">
        <f>VLOOKUP(C94,'2) References'!$A$2:$B$6,2)</f>
        <v>Tabulated Number</v>
      </c>
      <c r="E94" s="45" t="s">
        <v>33</v>
      </c>
      <c r="F94" s="22" t="s">
        <v>34</v>
      </c>
      <c r="G94" s="45">
        <f t="shared" si="1"/>
        <v>93</v>
      </c>
      <c r="H94" s="24">
        <v>32.059186189889026</v>
      </c>
      <c r="I94" s="25">
        <v>44.26633785450062</v>
      </c>
      <c r="J94" s="26">
        <v>23.674475955610355</v>
      </c>
      <c r="K94" s="22">
        <v>83</v>
      </c>
    </row>
    <row r="95" spans="1:11" x14ac:dyDescent="0.25">
      <c r="A95" s="22">
        <v>41744.15</v>
      </c>
      <c r="B95" s="12">
        <v>0.35000000000000003</v>
      </c>
      <c r="C95" s="22" t="s">
        <v>447</v>
      </c>
      <c r="D95" s="22" t="str">
        <f>VLOOKUP(C95,'2) References'!$A$2:$B$6,2)</f>
        <v>Tabulated Number</v>
      </c>
      <c r="E95" s="45" t="s">
        <v>33</v>
      </c>
      <c r="F95" s="22" t="s">
        <v>34</v>
      </c>
      <c r="G95" s="45">
        <f t="shared" si="1"/>
        <v>94</v>
      </c>
      <c r="H95" s="24">
        <v>42.669845053635271</v>
      </c>
      <c r="I95" s="25">
        <v>43.027413587604286</v>
      </c>
      <c r="J95" s="26">
        <v>14.302741358760427</v>
      </c>
      <c r="K95" s="22">
        <v>86</v>
      </c>
    </row>
    <row r="96" spans="1:11" x14ac:dyDescent="0.25">
      <c r="A96" s="22">
        <v>41744.26</v>
      </c>
      <c r="B96" s="12">
        <v>0.32</v>
      </c>
      <c r="C96" s="22" t="s">
        <v>447</v>
      </c>
      <c r="D96" s="22" t="str">
        <f>VLOOKUP(C96,'2) References'!$A$2:$B$6,2)</f>
        <v>Tabulated Number</v>
      </c>
      <c r="E96" s="45" t="s">
        <v>33</v>
      </c>
      <c r="F96" s="22" t="s">
        <v>34</v>
      </c>
      <c r="G96" s="45">
        <f t="shared" si="1"/>
        <v>95</v>
      </c>
      <c r="H96" s="24">
        <v>54.842615012106535</v>
      </c>
      <c r="I96" s="25">
        <v>28.934624697336563</v>
      </c>
      <c r="J96" s="26">
        <v>16.222760290556902</v>
      </c>
      <c r="K96" s="22">
        <v>79</v>
      </c>
    </row>
    <row r="97" spans="1:11" x14ac:dyDescent="0.25">
      <c r="A97" s="22" t="s">
        <v>106</v>
      </c>
      <c r="C97" s="22" t="s">
        <v>450</v>
      </c>
      <c r="D97" s="22" t="str">
        <f>VLOOKUP(C97,'2) References'!$A$2:$B$6,2)</f>
        <v>Tabulated Number</v>
      </c>
      <c r="E97" s="46" t="s">
        <v>91</v>
      </c>
      <c r="F97" s="22" t="s">
        <v>34</v>
      </c>
      <c r="G97" s="46">
        <v>1</v>
      </c>
      <c r="H97" s="24">
        <v>94.949494949494948</v>
      </c>
      <c r="I97" s="25">
        <v>0</v>
      </c>
      <c r="J97" s="26">
        <v>5.0505050505050502</v>
      </c>
      <c r="K97" s="22">
        <v>186</v>
      </c>
    </row>
    <row r="98" spans="1:11" x14ac:dyDescent="0.25">
      <c r="A98" s="22" t="s">
        <v>93</v>
      </c>
      <c r="B98" s="12" t="s">
        <v>22</v>
      </c>
      <c r="C98" s="22" t="s">
        <v>450</v>
      </c>
      <c r="D98" s="22" t="str">
        <f>VLOOKUP(C98,'2) References'!$A$2:$B$6,2)</f>
        <v>Tabulated Number</v>
      </c>
      <c r="E98" s="46" t="s">
        <v>91</v>
      </c>
      <c r="F98" s="22" t="s">
        <v>34</v>
      </c>
      <c r="G98" s="46">
        <f t="shared" ref="G98" si="2">G97+1</f>
        <v>2</v>
      </c>
      <c r="H98" s="24">
        <v>85</v>
      </c>
      <c r="I98" s="25">
        <v>0</v>
      </c>
      <c r="J98" s="26">
        <v>15</v>
      </c>
      <c r="K98" s="22">
        <v>239</v>
      </c>
    </row>
    <row r="99" spans="1:11" x14ac:dyDescent="0.25">
      <c r="A99" s="22" t="s">
        <v>295</v>
      </c>
      <c r="B99" s="12">
        <v>0.01</v>
      </c>
      <c r="C99" s="22" t="s">
        <v>450</v>
      </c>
      <c r="D99" s="22" t="str">
        <f>VLOOKUP(C99,'2) References'!$A$2:$B$6,2)</f>
        <v>Tabulated Number</v>
      </c>
      <c r="E99" s="46" t="s">
        <v>91</v>
      </c>
      <c r="F99" s="22" t="s">
        <v>271</v>
      </c>
      <c r="G99" s="46">
        <v>1</v>
      </c>
      <c r="H99" s="24">
        <v>88</v>
      </c>
      <c r="I99" s="25">
        <v>4</v>
      </c>
      <c r="J99" s="26">
        <v>8</v>
      </c>
      <c r="K99" s="22">
        <v>182</v>
      </c>
    </row>
    <row r="100" spans="1:11" x14ac:dyDescent="0.25">
      <c r="A100" s="22" t="s">
        <v>94</v>
      </c>
      <c r="B100" s="12" t="s">
        <v>22</v>
      </c>
      <c r="C100" s="22" t="s">
        <v>450</v>
      </c>
      <c r="D100" s="22" t="str">
        <f>VLOOKUP(C100,'2) References'!$A$2:$B$6,2)</f>
        <v>Tabulated Number</v>
      </c>
      <c r="E100" s="46" t="s">
        <v>91</v>
      </c>
      <c r="F100" s="22" t="s">
        <v>34</v>
      </c>
      <c r="G100" s="46">
        <f t="shared" ref="G100:G131" si="3">G99+1</f>
        <v>2</v>
      </c>
      <c r="H100" s="24">
        <v>87</v>
      </c>
      <c r="I100" s="25">
        <v>0</v>
      </c>
      <c r="J100" s="26">
        <v>13</v>
      </c>
      <c r="K100" s="22">
        <v>245</v>
      </c>
    </row>
    <row r="101" spans="1:11" x14ac:dyDescent="0.25">
      <c r="A101" s="22" t="s">
        <v>296</v>
      </c>
      <c r="B101" s="12">
        <v>0.01</v>
      </c>
      <c r="C101" s="22" t="s">
        <v>450</v>
      </c>
      <c r="D101" s="22" t="str">
        <f>VLOOKUP(C101,'2) References'!$A$2:$B$6,2)</f>
        <v>Tabulated Number</v>
      </c>
      <c r="E101" s="46" t="s">
        <v>91</v>
      </c>
      <c r="F101" s="22" t="s">
        <v>271</v>
      </c>
      <c r="G101" s="46">
        <f t="shared" si="3"/>
        <v>3</v>
      </c>
      <c r="H101" s="24">
        <v>92</v>
      </c>
      <c r="I101" s="25">
        <v>4</v>
      </c>
      <c r="J101" s="26">
        <v>4</v>
      </c>
      <c r="K101" s="22">
        <v>188</v>
      </c>
    </row>
    <row r="102" spans="1:11" x14ac:dyDescent="0.25">
      <c r="A102" s="22" t="s">
        <v>95</v>
      </c>
      <c r="B102" s="12" t="s">
        <v>22</v>
      </c>
      <c r="C102" s="22" t="s">
        <v>450</v>
      </c>
      <c r="D102" s="22" t="str">
        <f>VLOOKUP(C102,'2) References'!$A$2:$B$6,2)</f>
        <v>Tabulated Number</v>
      </c>
      <c r="E102" s="46" t="s">
        <v>91</v>
      </c>
      <c r="F102" s="22" t="s">
        <v>34</v>
      </c>
      <c r="G102" s="46">
        <f t="shared" si="3"/>
        <v>4</v>
      </c>
      <c r="H102" s="24">
        <v>90.909090909090907</v>
      </c>
      <c r="I102" s="25">
        <v>0</v>
      </c>
      <c r="J102" s="26">
        <v>9.0909090909090917</v>
      </c>
      <c r="K102" s="22">
        <v>180</v>
      </c>
    </row>
    <row r="103" spans="1:11" x14ac:dyDescent="0.25">
      <c r="A103" s="22" t="s">
        <v>96</v>
      </c>
      <c r="B103" s="12" t="s">
        <v>22</v>
      </c>
      <c r="C103" s="22" t="s">
        <v>450</v>
      </c>
      <c r="D103" s="22" t="str">
        <f>VLOOKUP(C103,'2) References'!$A$2:$B$6,2)</f>
        <v>Tabulated Number</v>
      </c>
      <c r="E103" s="46" t="s">
        <v>91</v>
      </c>
      <c r="F103" s="22" t="s">
        <v>34</v>
      </c>
      <c r="G103" s="46">
        <f t="shared" si="3"/>
        <v>5</v>
      </c>
      <c r="H103" s="24">
        <v>90.909090909090907</v>
      </c>
      <c r="I103" s="25">
        <v>0</v>
      </c>
      <c r="J103" s="26">
        <v>9.0909090909090917</v>
      </c>
      <c r="K103" s="22">
        <v>181</v>
      </c>
    </row>
    <row r="104" spans="1:11" x14ac:dyDescent="0.25">
      <c r="A104" s="22" t="s">
        <v>97</v>
      </c>
      <c r="B104" s="12" t="s">
        <v>22</v>
      </c>
      <c r="C104" s="22" t="s">
        <v>450</v>
      </c>
      <c r="D104" s="22" t="str">
        <f>VLOOKUP(C104,'2) References'!$A$2:$B$6,2)</f>
        <v>Tabulated Number</v>
      </c>
      <c r="E104" s="46" t="s">
        <v>91</v>
      </c>
      <c r="F104" s="22" t="s">
        <v>34</v>
      </c>
      <c r="G104" s="46">
        <f t="shared" si="3"/>
        <v>6</v>
      </c>
      <c r="H104" s="24">
        <v>87</v>
      </c>
      <c r="I104" s="25">
        <v>0</v>
      </c>
      <c r="J104" s="26">
        <v>13</v>
      </c>
      <c r="K104" s="22">
        <v>243</v>
      </c>
    </row>
    <row r="105" spans="1:11" x14ac:dyDescent="0.25">
      <c r="A105" s="22" t="s">
        <v>298</v>
      </c>
      <c r="B105" s="12" t="s">
        <v>22</v>
      </c>
      <c r="C105" s="22" t="s">
        <v>450</v>
      </c>
      <c r="D105" s="22" t="str">
        <f>VLOOKUP(C105,'2) References'!$A$2:$B$6,2)</f>
        <v>Tabulated Number</v>
      </c>
      <c r="E105" s="46" t="s">
        <v>91</v>
      </c>
      <c r="F105" s="22" t="s">
        <v>271</v>
      </c>
      <c r="G105" s="46">
        <f t="shared" si="3"/>
        <v>7</v>
      </c>
      <c r="H105" s="24">
        <v>97</v>
      </c>
      <c r="I105" s="25">
        <v>0</v>
      </c>
      <c r="J105" s="26">
        <v>3</v>
      </c>
      <c r="K105" s="22">
        <v>190</v>
      </c>
    </row>
    <row r="106" spans="1:11" x14ac:dyDescent="0.25">
      <c r="A106" s="22" t="s">
        <v>98</v>
      </c>
      <c r="B106" s="12" t="s">
        <v>22</v>
      </c>
      <c r="C106" s="22" t="s">
        <v>450</v>
      </c>
      <c r="D106" s="22" t="str">
        <f>VLOOKUP(C106,'2) References'!$A$2:$B$6,2)</f>
        <v>Tabulated Number</v>
      </c>
      <c r="E106" s="46" t="s">
        <v>91</v>
      </c>
      <c r="F106" s="22" t="s">
        <v>34</v>
      </c>
      <c r="G106" s="46">
        <f t="shared" si="3"/>
        <v>8</v>
      </c>
      <c r="H106" s="24">
        <v>92.079207920792072</v>
      </c>
      <c r="I106" s="25">
        <v>3.9603960396039604</v>
      </c>
      <c r="J106" s="26">
        <v>3.9603960396039604</v>
      </c>
      <c r="K106" s="22">
        <v>189</v>
      </c>
    </row>
    <row r="107" spans="1:11" x14ac:dyDescent="0.25">
      <c r="A107" s="22" t="s">
        <v>99</v>
      </c>
      <c r="B107" s="12" t="s">
        <v>22</v>
      </c>
      <c r="C107" s="22" t="s">
        <v>450</v>
      </c>
      <c r="D107" s="22" t="str">
        <f>VLOOKUP(C107,'2) References'!$A$2:$B$6,2)</f>
        <v>Tabulated Number</v>
      </c>
      <c r="E107" s="46" t="s">
        <v>91</v>
      </c>
      <c r="F107" s="22" t="s">
        <v>34</v>
      </c>
      <c r="G107" s="46">
        <f t="shared" si="3"/>
        <v>9</v>
      </c>
      <c r="H107" s="24">
        <v>92</v>
      </c>
      <c r="I107" s="25">
        <v>0</v>
      </c>
      <c r="J107" s="26">
        <v>8</v>
      </c>
      <c r="K107" s="22">
        <v>183</v>
      </c>
    </row>
    <row r="108" spans="1:11" x14ac:dyDescent="0.25">
      <c r="A108" s="22" t="s">
        <v>100</v>
      </c>
      <c r="B108" s="12" t="s">
        <v>22</v>
      </c>
      <c r="C108" s="22" t="s">
        <v>450</v>
      </c>
      <c r="D108" s="22" t="str">
        <f>VLOOKUP(C108,'2) References'!$A$2:$B$6,2)</f>
        <v>Tabulated Number</v>
      </c>
      <c r="E108" s="46" t="s">
        <v>91</v>
      </c>
      <c r="F108" s="22" t="s">
        <v>34</v>
      </c>
      <c r="G108" s="46">
        <f t="shared" si="3"/>
        <v>10</v>
      </c>
      <c r="H108" s="24">
        <v>89</v>
      </c>
      <c r="I108" s="25">
        <v>0</v>
      </c>
      <c r="J108" s="26">
        <v>11</v>
      </c>
      <c r="K108" s="22">
        <v>178</v>
      </c>
    </row>
    <row r="109" spans="1:11" x14ac:dyDescent="0.25">
      <c r="A109" s="22" t="s">
        <v>126</v>
      </c>
      <c r="B109" s="12">
        <v>0.02</v>
      </c>
      <c r="C109" s="22" t="s">
        <v>450</v>
      </c>
      <c r="D109" s="22" t="str">
        <f>VLOOKUP(C109,'2) References'!$A$2:$B$6,2)</f>
        <v>Tabulated Number</v>
      </c>
      <c r="E109" s="46" t="s">
        <v>91</v>
      </c>
      <c r="F109" s="22" t="s">
        <v>34</v>
      </c>
      <c r="G109" s="46">
        <f t="shared" si="3"/>
        <v>11</v>
      </c>
      <c r="H109" s="24">
        <v>75.757575757575765</v>
      </c>
      <c r="I109" s="25">
        <v>16.161616161616163</v>
      </c>
      <c r="J109" s="26">
        <v>8.0808080808080813</v>
      </c>
      <c r="K109" s="22">
        <v>257</v>
      </c>
    </row>
    <row r="110" spans="1:11" x14ac:dyDescent="0.25">
      <c r="A110" s="22" t="s">
        <v>101</v>
      </c>
      <c r="B110" s="12" t="s">
        <v>22</v>
      </c>
      <c r="C110" s="22" t="s">
        <v>450</v>
      </c>
      <c r="D110" s="22" t="str">
        <f>VLOOKUP(C110,'2) References'!$A$2:$B$6,2)</f>
        <v>Tabulated Number</v>
      </c>
      <c r="E110" s="46" t="s">
        <v>91</v>
      </c>
      <c r="F110" s="22" t="s">
        <v>34</v>
      </c>
      <c r="G110" s="46">
        <f t="shared" si="3"/>
        <v>12</v>
      </c>
      <c r="H110" s="24">
        <v>87</v>
      </c>
      <c r="I110" s="25">
        <v>0</v>
      </c>
      <c r="J110" s="26">
        <v>13</v>
      </c>
      <c r="K110" s="22">
        <v>244</v>
      </c>
    </row>
    <row r="111" spans="1:11" x14ac:dyDescent="0.25">
      <c r="A111" s="22" t="s">
        <v>102</v>
      </c>
      <c r="B111" s="12" t="s">
        <v>22</v>
      </c>
      <c r="C111" s="22" t="s">
        <v>450</v>
      </c>
      <c r="D111" s="22" t="str">
        <f>VLOOKUP(C111,'2) References'!$A$2:$B$6,2)</f>
        <v>Tabulated Number</v>
      </c>
      <c r="E111" s="46" t="s">
        <v>91</v>
      </c>
      <c r="F111" s="22" t="s">
        <v>34</v>
      </c>
      <c r="G111" s="46">
        <f t="shared" si="3"/>
        <v>13</v>
      </c>
      <c r="H111" s="24">
        <v>90</v>
      </c>
      <c r="I111" s="25">
        <v>0</v>
      </c>
      <c r="J111" s="26">
        <v>10</v>
      </c>
      <c r="K111" s="22">
        <v>179</v>
      </c>
    </row>
    <row r="112" spans="1:11" x14ac:dyDescent="0.25">
      <c r="A112" s="22" t="s">
        <v>103</v>
      </c>
      <c r="B112" s="12" t="s">
        <v>22</v>
      </c>
      <c r="C112" s="22" t="s">
        <v>450</v>
      </c>
      <c r="D112" s="22" t="str">
        <f>VLOOKUP(C112,'2) References'!$A$2:$B$6,2)</f>
        <v>Tabulated Number</v>
      </c>
      <c r="E112" s="46" t="s">
        <v>91</v>
      </c>
      <c r="F112" s="22" t="s">
        <v>34</v>
      </c>
      <c r="G112" s="46">
        <f t="shared" si="3"/>
        <v>14</v>
      </c>
      <c r="H112" s="24">
        <v>90</v>
      </c>
      <c r="I112" s="25">
        <v>6</v>
      </c>
      <c r="J112" s="26">
        <v>4</v>
      </c>
      <c r="K112" s="22">
        <v>187</v>
      </c>
    </row>
    <row r="113" spans="1:11" x14ac:dyDescent="0.25">
      <c r="A113" s="22" t="s">
        <v>104</v>
      </c>
      <c r="B113" s="12" t="s">
        <v>22</v>
      </c>
      <c r="C113" s="22" t="s">
        <v>450</v>
      </c>
      <c r="D113" s="22" t="str">
        <f>VLOOKUP(C113,'2) References'!$A$2:$B$6,2)</f>
        <v>Tabulated Number</v>
      </c>
      <c r="E113" s="46" t="s">
        <v>91</v>
      </c>
      <c r="F113" s="22" t="s">
        <v>34</v>
      </c>
      <c r="G113" s="46">
        <f t="shared" si="3"/>
        <v>15</v>
      </c>
      <c r="H113" s="24">
        <v>88</v>
      </c>
      <c r="I113" s="25">
        <v>5</v>
      </c>
      <c r="J113" s="26">
        <v>7</v>
      </c>
      <c r="K113" s="22">
        <v>184</v>
      </c>
    </row>
    <row r="114" spans="1:11" x14ac:dyDescent="0.25">
      <c r="A114" s="22" t="s">
        <v>105</v>
      </c>
      <c r="B114" s="12" t="s">
        <v>22</v>
      </c>
      <c r="C114" s="22" t="s">
        <v>450</v>
      </c>
      <c r="D114" s="22" t="str">
        <f>VLOOKUP(C114,'2) References'!$A$2:$B$6,2)</f>
        <v>Tabulated Number</v>
      </c>
      <c r="E114" s="46" t="s">
        <v>91</v>
      </c>
      <c r="F114" s="22" t="s">
        <v>34</v>
      </c>
      <c r="G114" s="46">
        <f t="shared" si="3"/>
        <v>16</v>
      </c>
      <c r="H114" s="24">
        <v>88</v>
      </c>
      <c r="I114" s="25">
        <v>0</v>
      </c>
      <c r="J114" s="26">
        <v>12</v>
      </c>
      <c r="K114" s="22">
        <v>177</v>
      </c>
    </row>
    <row r="115" spans="1:11" x14ac:dyDescent="0.25">
      <c r="A115" s="22" t="s">
        <v>297</v>
      </c>
      <c r="B115" s="12">
        <v>0.01</v>
      </c>
      <c r="C115" s="22" t="s">
        <v>450</v>
      </c>
      <c r="D115" s="22" t="str">
        <f>VLOOKUP(C115,'2) References'!$A$2:$B$6,2)</f>
        <v>Tabulated Number</v>
      </c>
      <c r="E115" s="46" t="s">
        <v>91</v>
      </c>
      <c r="F115" s="22" t="s">
        <v>271</v>
      </c>
      <c r="G115" s="46">
        <f t="shared" si="3"/>
        <v>17</v>
      </c>
      <c r="H115" s="24">
        <v>86</v>
      </c>
      <c r="I115" s="25">
        <v>9</v>
      </c>
      <c r="J115" s="26">
        <v>5</v>
      </c>
      <c r="K115" s="22">
        <v>263</v>
      </c>
    </row>
    <row r="116" spans="1:11" x14ac:dyDescent="0.25">
      <c r="A116" s="22">
        <v>4624.8999999999996</v>
      </c>
      <c r="B116" s="12">
        <v>1.1000000000000001E-2</v>
      </c>
      <c r="C116" s="22" t="s">
        <v>449</v>
      </c>
      <c r="D116" s="22" t="str">
        <f>VLOOKUP(C116,'2) References'!$A$2:$B$6,2)</f>
        <v>Tabulated Number</v>
      </c>
      <c r="E116" s="46" t="s">
        <v>91</v>
      </c>
      <c r="F116" s="22" t="s">
        <v>34</v>
      </c>
      <c r="G116" s="46">
        <f t="shared" si="3"/>
        <v>18</v>
      </c>
      <c r="H116" s="24">
        <v>98.98989898989899</v>
      </c>
      <c r="I116" s="25">
        <v>0</v>
      </c>
      <c r="J116" s="26">
        <v>1.0101010101010102</v>
      </c>
      <c r="K116" s="22">
        <v>19</v>
      </c>
    </row>
    <row r="117" spans="1:11" x14ac:dyDescent="0.25">
      <c r="A117" s="22" t="s">
        <v>294</v>
      </c>
      <c r="C117" s="22" t="s">
        <v>451</v>
      </c>
      <c r="D117" s="22" t="str">
        <f>VLOOKUP(C117,'2) References'!$A$2:$B$6,2)</f>
        <v>Digitized Graph Fig. 5</v>
      </c>
      <c r="E117" s="46" t="s">
        <v>91</v>
      </c>
      <c r="F117" s="22" t="s">
        <v>271</v>
      </c>
      <c r="G117" s="46">
        <f t="shared" si="3"/>
        <v>19</v>
      </c>
      <c r="H117" s="24">
        <v>92.4</v>
      </c>
      <c r="I117" s="25">
        <v>6.4</v>
      </c>
      <c r="J117" s="26">
        <v>1.2</v>
      </c>
      <c r="K117" s="22">
        <v>409</v>
      </c>
    </row>
    <row r="118" spans="1:11" x14ac:dyDescent="0.25">
      <c r="A118" s="22" t="s">
        <v>294</v>
      </c>
      <c r="C118" s="22" t="s">
        <v>451</v>
      </c>
      <c r="D118" s="22" t="str">
        <f>VLOOKUP(C118,'2) References'!$A$2:$B$6,2)</f>
        <v>Digitized Graph Fig. 5</v>
      </c>
      <c r="E118" s="46" t="s">
        <v>91</v>
      </c>
      <c r="F118" s="22" t="s">
        <v>271</v>
      </c>
      <c r="G118" s="46">
        <f t="shared" si="3"/>
        <v>20</v>
      </c>
      <c r="H118" s="24">
        <v>94.9</v>
      </c>
      <c r="I118" s="25">
        <v>3.8</v>
      </c>
      <c r="J118" s="26">
        <v>1.3</v>
      </c>
      <c r="K118" s="22">
        <v>410</v>
      </c>
    </row>
    <row r="119" spans="1:11" x14ac:dyDescent="0.25">
      <c r="A119" s="22" t="s">
        <v>294</v>
      </c>
      <c r="C119" s="22" t="s">
        <v>451</v>
      </c>
      <c r="D119" s="22" t="str">
        <f>VLOOKUP(C119,'2) References'!$A$2:$B$6,2)</f>
        <v>Digitized Graph Fig. 5</v>
      </c>
      <c r="E119" s="46" t="s">
        <v>91</v>
      </c>
      <c r="F119" s="22" t="s">
        <v>271</v>
      </c>
      <c r="G119" s="46">
        <f t="shared" si="3"/>
        <v>21</v>
      </c>
      <c r="H119" s="24">
        <v>94</v>
      </c>
      <c r="I119" s="25">
        <v>0</v>
      </c>
      <c r="J119" s="26">
        <v>6</v>
      </c>
      <c r="K119" s="22">
        <v>412</v>
      </c>
    </row>
    <row r="120" spans="1:11" x14ac:dyDescent="0.25">
      <c r="A120" s="22" t="s">
        <v>294</v>
      </c>
      <c r="C120" s="22" t="s">
        <v>451</v>
      </c>
      <c r="D120" s="22" t="str">
        <f>VLOOKUP(C120,'2) References'!$A$2:$B$6,2)</f>
        <v>Digitized Graph Fig. 5</v>
      </c>
      <c r="E120" s="46" t="s">
        <v>91</v>
      </c>
      <c r="F120" s="22" t="s">
        <v>271</v>
      </c>
      <c r="G120" s="46">
        <f t="shared" si="3"/>
        <v>22</v>
      </c>
      <c r="H120" s="24">
        <v>91.5</v>
      </c>
      <c r="I120" s="25">
        <v>4.5</v>
      </c>
      <c r="J120" s="26">
        <v>4</v>
      </c>
      <c r="K120" s="22">
        <v>413</v>
      </c>
    </row>
    <row r="121" spans="1:11" x14ac:dyDescent="0.25">
      <c r="A121" s="22" t="s">
        <v>294</v>
      </c>
      <c r="C121" s="22" t="s">
        <v>451</v>
      </c>
      <c r="D121" s="22" t="str">
        <f>VLOOKUP(C121,'2) References'!$A$2:$B$6,2)</f>
        <v>Digitized Graph Fig. 5</v>
      </c>
      <c r="E121" s="46" t="s">
        <v>91</v>
      </c>
      <c r="F121" s="22" t="s">
        <v>271</v>
      </c>
      <c r="G121" s="46">
        <f t="shared" si="3"/>
        <v>23</v>
      </c>
      <c r="H121" s="24">
        <v>96.5</v>
      </c>
      <c r="I121" s="25">
        <v>0</v>
      </c>
      <c r="J121" s="26">
        <v>3.5</v>
      </c>
      <c r="K121" s="22">
        <v>414</v>
      </c>
    </row>
    <row r="122" spans="1:11" x14ac:dyDescent="0.25">
      <c r="A122" s="22" t="s">
        <v>294</v>
      </c>
      <c r="C122" s="22" t="s">
        <v>451</v>
      </c>
      <c r="D122" s="22" t="str">
        <f>VLOOKUP(C122,'2) References'!$A$2:$B$6,2)</f>
        <v>Digitized Graph Fig. 5</v>
      </c>
      <c r="E122" s="46" t="s">
        <v>91</v>
      </c>
      <c r="F122" s="22" t="s">
        <v>271</v>
      </c>
      <c r="G122" s="46">
        <f t="shared" si="3"/>
        <v>24</v>
      </c>
      <c r="H122" s="24">
        <v>91</v>
      </c>
      <c r="I122" s="25">
        <v>0.5</v>
      </c>
      <c r="J122" s="26">
        <v>8.5</v>
      </c>
      <c r="K122" s="22">
        <v>415</v>
      </c>
    </row>
    <row r="123" spans="1:11" x14ac:dyDescent="0.25">
      <c r="A123" s="22" t="s">
        <v>294</v>
      </c>
      <c r="C123" s="22" t="s">
        <v>451</v>
      </c>
      <c r="D123" s="22" t="str">
        <f>VLOOKUP(C123,'2) References'!$A$2:$B$6,2)</f>
        <v>Digitized Graph Fig. 5</v>
      </c>
      <c r="E123" s="46" t="s">
        <v>91</v>
      </c>
      <c r="F123" s="22" t="s">
        <v>271</v>
      </c>
      <c r="G123" s="46">
        <f t="shared" si="3"/>
        <v>25</v>
      </c>
      <c r="H123" s="24">
        <v>87.1</v>
      </c>
      <c r="I123" s="25">
        <v>9.4</v>
      </c>
      <c r="J123" s="26">
        <v>3.5</v>
      </c>
      <c r="K123" s="22">
        <v>416</v>
      </c>
    </row>
    <row r="124" spans="1:11" x14ac:dyDescent="0.25">
      <c r="A124" s="22" t="s">
        <v>294</v>
      </c>
      <c r="C124" s="22" t="s">
        <v>451</v>
      </c>
      <c r="D124" s="22" t="str">
        <f>VLOOKUP(C124,'2) References'!$A$2:$B$6,2)</f>
        <v>Digitized Graph Fig. 5</v>
      </c>
      <c r="E124" s="46" t="s">
        <v>91</v>
      </c>
      <c r="F124" s="22" t="s">
        <v>271</v>
      </c>
      <c r="G124" s="46">
        <f t="shared" si="3"/>
        <v>26</v>
      </c>
      <c r="H124" s="24">
        <v>86.3</v>
      </c>
      <c r="I124" s="25">
        <v>10.7</v>
      </c>
      <c r="J124" s="26">
        <v>3</v>
      </c>
      <c r="K124" s="22">
        <v>417</v>
      </c>
    </row>
    <row r="125" spans="1:11" x14ac:dyDescent="0.25">
      <c r="A125" s="22">
        <v>411</v>
      </c>
      <c r="B125" s="12">
        <v>3.7000000000000005E-2</v>
      </c>
      <c r="C125" s="22" t="s">
        <v>447</v>
      </c>
      <c r="D125" s="22" t="str">
        <f>VLOOKUP(C125,'2) References'!$A$2:$B$6,2)</f>
        <v>Tabulated Number</v>
      </c>
      <c r="E125" s="46" t="s">
        <v>91</v>
      </c>
      <c r="F125" s="22" t="s">
        <v>271</v>
      </c>
      <c r="G125" s="46">
        <f t="shared" si="3"/>
        <v>27</v>
      </c>
      <c r="H125" s="24">
        <v>96.941896024464825</v>
      </c>
      <c r="I125" s="25">
        <v>0</v>
      </c>
      <c r="J125" s="26">
        <v>3.0581039755351682</v>
      </c>
      <c r="K125" s="22">
        <v>72</v>
      </c>
    </row>
    <row r="126" spans="1:11" x14ac:dyDescent="0.25">
      <c r="A126" s="22">
        <v>40472.480000000003</v>
      </c>
      <c r="B126" s="12">
        <v>2.5000000000000001E-2</v>
      </c>
      <c r="C126" s="22" t="s">
        <v>447</v>
      </c>
      <c r="D126" s="22" t="str">
        <f>VLOOKUP(C126,'2) References'!$A$2:$B$6,2)</f>
        <v>Tabulated Number</v>
      </c>
      <c r="E126" s="46" t="s">
        <v>91</v>
      </c>
      <c r="F126" s="22" t="s">
        <v>34</v>
      </c>
      <c r="G126" s="46">
        <f t="shared" si="3"/>
        <v>28</v>
      </c>
      <c r="H126" s="24">
        <v>83.15217391304347</v>
      </c>
      <c r="I126" s="25">
        <v>0.21739130434782608</v>
      </c>
      <c r="J126" s="26">
        <v>16.630434782608695</v>
      </c>
      <c r="K126" s="22">
        <v>66</v>
      </c>
    </row>
    <row r="127" spans="1:11" x14ac:dyDescent="0.25">
      <c r="A127" s="22" t="s">
        <v>107</v>
      </c>
      <c r="C127" s="22" t="s">
        <v>453</v>
      </c>
      <c r="D127" s="22" t="str">
        <f>VLOOKUP(C127,'2) References'!$A$2:$B$6,2)</f>
        <v>Tabulated Number</v>
      </c>
      <c r="E127" s="46" t="s">
        <v>91</v>
      </c>
      <c r="F127" s="22" t="s">
        <v>34</v>
      </c>
      <c r="G127" s="46">
        <f t="shared" si="3"/>
        <v>29</v>
      </c>
      <c r="H127" s="24">
        <v>94.294294294294289</v>
      </c>
      <c r="I127" s="25">
        <v>4.9049049049049049</v>
      </c>
      <c r="J127" s="26">
        <v>0.80080080080080074</v>
      </c>
      <c r="K127" s="22">
        <v>35</v>
      </c>
    </row>
    <row r="128" spans="1:11" x14ac:dyDescent="0.25">
      <c r="A128" s="22" t="s">
        <v>108</v>
      </c>
      <c r="C128" s="22" t="s">
        <v>453</v>
      </c>
      <c r="D128" s="22" t="str">
        <f>VLOOKUP(C128,'2) References'!$A$2:$B$6,2)</f>
        <v>Tabulated Number</v>
      </c>
      <c r="E128" s="46" t="s">
        <v>91</v>
      </c>
      <c r="F128" s="22" t="s">
        <v>34</v>
      </c>
      <c r="G128" s="46">
        <f t="shared" si="3"/>
        <v>30</v>
      </c>
      <c r="H128" s="24">
        <v>97.899999999999977</v>
      </c>
      <c r="I128" s="25">
        <v>1.6999999999999995</v>
      </c>
      <c r="J128" s="26">
        <v>0.39999999999999991</v>
      </c>
      <c r="K128" s="22">
        <v>36</v>
      </c>
    </row>
    <row r="129" spans="1:11" x14ac:dyDescent="0.25">
      <c r="A129" s="22" t="s">
        <v>109</v>
      </c>
      <c r="C129" s="22" t="s">
        <v>453</v>
      </c>
      <c r="D129" s="22" t="str">
        <f>VLOOKUP(C129,'2) References'!$A$2:$B$6,2)</f>
        <v>Tabulated Number</v>
      </c>
      <c r="E129" s="46" t="s">
        <v>91</v>
      </c>
      <c r="F129" s="22" t="s">
        <v>34</v>
      </c>
      <c r="G129" s="46">
        <f t="shared" si="3"/>
        <v>31</v>
      </c>
      <c r="H129" s="24">
        <v>93.881644934804413</v>
      </c>
      <c r="I129" s="25">
        <v>0.50150451354062198</v>
      </c>
      <c r="J129" s="26">
        <v>5.6168505516549656</v>
      </c>
      <c r="K129" s="22">
        <v>37</v>
      </c>
    </row>
    <row r="130" spans="1:11" x14ac:dyDescent="0.25">
      <c r="A130" s="22" t="s">
        <v>110</v>
      </c>
      <c r="C130" s="22" t="s">
        <v>453</v>
      </c>
      <c r="D130" s="22" t="str">
        <f>VLOOKUP(C130,'2) References'!$A$2:$B$6,2)</f>
        <v>Tabulated Number</v>
      </c>
      <c r="E130" s="46" t="s">
        <v>91</v>
      </c>
      <c r="F130" s="22" t="s">
        <v>34</v>
      </c>
      <c r="G130" s="46">
        <f t="shared" si="3"/>
        <v>32</v>
      </c>
      <c r="H130" s="24">
        <v>94.589178356713418</v>
      </c>
      <c r="I130" s="25">
        <v>2.4048096192384767</v>
      </c>
      <c r="J130" s="26">
        <v>3.0060120240480956</v>
      </c>
      <c r="K130" s="22">
        <v>39</v>
      </c>
    </row>
    <row r="131" spans="1:11" x14ac:dyDescent="0.25">
      <c r="A131" s="22" t="s">
        <v>111</v>
      </c>
      <c r="C131" s="22" t="s">
        <v>453</v>
      </c>
      <c r="D131" s="22" t="str">
        <f>VLOOKUP(C131,'2) References'!$A$2:$B$6,2)</f>
        <v>Tabulated Number</v>
      </c>
      <c r="E131" s="46" t="s">
        <v>91</v>
      </c>
      <c r="F131" s="22" t="s">
        <v>34</v>
      </c>
      <c r="G131" s="46">
        <f t="shared" si="3"/>
        <v>33</v>
      </c>
      <c r="H131" s="24">
        <v>90.280561122244478</v>
      </c>
      <c r="I131" s="25">
        <v>6.513026052104208</v>
      </c>
      <c r="J131" s="26">
        <v>3.2064128256513027</v>
      </c>
      <c r="K131" s="22">
        <v>40</v>
      </c>
    </row>
    <row r="132" spans="1:11" x14ac:dyDescent="0.25">
      <c r="A132" s="22" t="s">
        <v>299</v>
      </c>
      <c r="C132" s="22" t="s">
        <v>453</v>
      </c>
      <c r="D132" s="22" t="str">
        <f>VLOOKUP(C132,'2) References'!$A$2:$B$6,2)</f>
        <v>Tabulated Number</v>
      </c>
      <c r="E132" s="46" t="s">
        <v>91</v>
      </c>
      <c r="F132" s="22" t="s">
        <v>271</v>
      </c>
      <c r="G132" s="46">
        <f t="shared" ref="G132:G187" si="4">G131+1</f>
        <v>34</v>
      </c>
      <c r="H132" s="24">
        <v>99.299299299299292</v>
      </c>
      <c r="I132" s="25">
        <v>0.60060060060060061</v>
      </c>
      <c r="J132" s="26">
        <v>0.10010010010010009</v>
      </c>
      <c r="K132" s="22">
        <v>42</v>
      </c>
    </row>
    <row r="133" spans="1:11" x14ac:dyDescent="0.25">
      <c r="A133" s="22" t="s">
        <v>112</v>
      </c>
      <c r="C133" s="22" t="s">
        <v>453</v>
      </c>
      <c r="D133" s="22" t="str">
        <f>VLOOKUP(C133,'2) References'!$A$2:$B$6,2)</f>
        <v>Tabulated Number</v>
      </c>
      <c r="E133" s="46" t="s">
        <v>91</v>
      </c>
      <c r="F133" s="22" t="s">
        <v>34</v>
      </c>
      <c r="G133" s="46">
        <f t="shared" si="4"/>
        <v>35</v>
      </c>
      <c r="H133" s="24">
        <v>90.609390609390601</v>
      </c>
      <c r="I133" s="25">
        <v>0.69930069930069916</v>
      </c>
      <c r="J133" s="26">
        <v>8.6913086913086897</v>
      </c>
      <c r="K133" s="22">
        <v>43</v>
      </c>
    </row>
    <row r="134" spans="1:11" x14ac:dyDescent="0.25">
      <c r="A134" s="22" t="s">
        <v>300</v>
      </c>
      <c r="C134" s="22" t="s">
        <v>453</v>
      </c>
      <c r="D134" s="22" t="str">
        <f>VLOOKUP(C134,'2) References'!$A$2:$B$6,2)</f>
        <v>Tabulated Number</v>
      </c>
      <c r="E134" s="46" t="s">
        <v>91</v>
      </c>
      <c r="F134" s="22" t="s">
        <v>271</v>
      </c>
      <c r="G134" s="46">
        <f t="shared" si="4"/>
        <v>36</v>
      </c>
      <c r="H134" s="24">
        <v>98.6</v>
      </c>
      <c r="I134" s="25">
        <v>0.7</v>
      </c>
      <c r="J134" s="26">
        <v>0.7</v>
      </c>
      <c r="K134" s="22">
        <v>45</v>
      </c>
    </row>
    <row r="135" spans="1:11" x14ac:dyDescent="0.25">
      <c r="A135" s="22" t="s">
        <v>301</v>
      </c>
      <c r="C135" s="22" t="s">
        <v>453</v>
      </c>
      <c r="D135" s="22" t="str">
        <f>VLOOKUP(C135,'2) References'!$A$2:$B$6,2)</f>
        <v>Tabulated Number</v>
      </c>
      <c r="E135" s="46" t="s">
        <v>91</v>
      </c>
      <c r="F135" s="22" t="s">
        <v>271</v>
      </c>
      <c r="G135" s="46">
        <f t="shared" si="4"/>
        <v>37</v>
      </c>
      <c r="H135" s="24">
        <v>98.9</v>
      </c>
      <c r="I135" s="25">
        <v>0.89999999999999991</v>
      </c>
      <c r="J135" s="26">
        <v>0.2</v>
      </c>
      <c r="K135" s="22">
        <v>50</v>
      </c>
    </row>
    <row r="136" spans="1:11" x14ac:dyDescent="0.25">
      <c r="A136" s="22" t="s">
        <v>302</v>
      </c>
      <c r="C136" s="22" t="s">
        <v>453</v>
      </c>
      <c r="D136" s="22" t="str">
        <f>VLOOKUP(C136,'2) References'!$A$2:$B$6,2)</f>
        <v>Tabulated Number</v>
      </c>
      <c r="E136" s="46" t="s">
        <v>91</v>
      </c>
      <c r="F136" s="22" t="s">
        <v>271</v>
      </c>
      <c r="G136" s="46">
        <f t="shared" si="4"/>
        <v>38</v>
      </c>
      <c r="H136" s="24">
        <v>96.699999999999974</v>
      </c>
      <c r="I136" s="25">
        <v>3.0999999999999992</v>
      </c>
      <c r="J136" s="26">
        <v>0.19999999999999996</v>
      </c>
      <c r="K136" s="22">
        <v>48</v>
      </c>
    </row>
    <row r="137" spans="1:11" x14ac:dyDescent="0.25">
      <c r="A137" s="22" t="s">
        <v>303</v>
      </c>
      <c r="C137" s="22" t="s">
        <v>453</v>
      </c>
      <c r="D137" s="22" t="str">
        <f>VLOOKUP(C137,'2) References'!$A$2:$B$6,2)</f>
        <v>Tabulated Number</v>
      </c>
      <c r="E137" s="46" t="s">
        <v>91</v>
      </c>
      <c r="F137" s="22" t="s">
        <v>271</v>
      </c>
      <c r="G137" s="46">
        <f t="shared" si="4"/>
        <v>39</v>
      </c>
      <c r="H137" s="24">
        <v>99.099099099099092</v>
      </c>
      <c r="I137" s="25">
        <v>0.60060060060060061</v>
      </c>
      <c r="J137" s="26">
        <v>0.30030030030030025</v>
      </c>
      <c r="K137" s="22">
        <v>51</v>
      </c>
    </row>
    <row r="138" spans="1:11" x14ac:dyDescent="0.25">
      <c r="A138" s="22" t="s">
        <v>304</v>
      </c>
      <c r="C138" s="22" t="s">
        <v>453</v>
      </c>
      <c r="D138" s="22" t="str">
        <f>VLOOKUP(C138,'2) References'!$A$2:$B$6,2)</f>
        <v>Tabulated Number</v>
      </c>
      <c r="E138" s="46" t="s">
        <v>91</v>
      </c>
      <c r="F138" s="22" t="s">
        <v>271</v>
      </c>
      <c r="G138" s="46">
        <f t="shared" si="4"/>
        <v>40</v>
      </c>
      <c r="H138" s="24">
        <v>98.898898898898906</v>
      </c>
      <c r="I138" s="25">
        <v>0.50050050050050054</v>
      </c>
      <c r="J138" s="26">
        <v>0.60060060060060061</v>
      </c>
      <c r="K138" s="22">
        <v>52</v>
      </c>
    </row>
    <row r="139" spans="1:11" x14ac:dyDescent="0.25">
      <c r="A139" s="22" t="s">
        <v>305</v>
      </c>
      <c r="C139" s="22" t="s">
        <v>453</v>
      </c>
      <c r="D139" s="22" t="str">
        <f>VLOOKUP(C139,'2) References'!$A$2:$B$6,2)</f>
        <v>Tabulated Number</v>
      </c>
      <c r="E139" s="46" t="s">
        <v>91</v>
      </c>
      <c r="F139" s="22" t="s">
        <v>271</v>
      </c>
      <c r="G139" s="46">
        <f t="shared" si="4"/>
        <v>41</v>
      </c>
      <c r="H139" s="24">
        <v>99.100000000000009</v>
      </c>
      <c r="I139" s="25">
        <v>0.60000000000000009</v>
      </c>
      <c r="J139" s="26">
        <v>0.30000000000000004</v>
      </c>
      <c r="K139" s="22">
        <v>53</v>
      </c>
    </row>
    <row r="140" spans="1:11" x14ac:dyDescent="0.25">
      <c r="A140" s="22" t="s">
        <v>113</v>
      </c>
      <c r="C140" s="22" t="s">
        <v>453</v>
      </c>
      <c r="D140" s="22" t="str">
        <f>VLOOKUP(C140,'2) References'!$A$2:$B$6,2)</f>
        <v>Tabulated Number</v>
      </c>
      <c r="E140" s="46" t="s">
        <v>91</v>
      </c>
      <c r="F140" s="22" t="s">
        <v>34</v>
      </c>
      <c r="G140" s="46">
        <f t="shared" si="4"/>
        <v>42</v>
      </c>
      <c r="H140" s="24">
        <v>94.559841740850644</v>
      </c>
      <c r="I140" s="25">
        <v>3.4619188921859547</v>
      </c>
      <c r="J140" s="26">
        <v>1.9782393669634029</v>
      </c>
      <c r="K140" s="22">
        <v>54</v>
      </c>
    </row>
    <row r="141" spans="1:11" x14ac:dyDescent="0.25">
      <c r="A141" s="22" t="s">
        <v>294</v>
      </c>
      <c r="C141" s="22" t="s">
        <v>451</v>
      </c>
      <c r="D141" s="22" t="str">
        <f>VLOOKUP(C141,'2) References'!$A$2:$B$6,2)</f>
        <v>Digitized Graph Fig. 5</v>
      </c>
      <c r="E141" s="46" t="s">
        <v>306</v>
      </c>
      <c r="F141" s="22" t="s">
        <v>271</v>
      </c>
      <c r="G141" s="46">
        <f t="shared" si="4"/>
        <v>43</v>
      </c>
      <c r="H141" s="24">
        <v>83.8</v>
      </c>
      <c r="I141" s="25">
        <v>15.7</v>
      </c>
      <c r="J141" s="26">
        <v>0.5</v>
      </c>
      <c r="K141" s="22">
        <v>421</v>
      </c>
    </row>
    <row r="142" spans="1:11" x14ac:dyDescent="0.25">
      <c r="A142" s="22" t="s">
        <v>294</v>
      </c>
      <c r="C142" s="22" t="s">
        <v>451</v>
      </c>
      <c r="D142" s="22" t="str">
        <f>VLOOKUP(C142,'2) References'!$A$2:$B$6,2)</f>
        <v>Digitized Graph Fig. 5</v>
      </c>
      <c r="E142" s="46" t="s">
        <v>306</v>
      </c>
      <c r="F142" s="22" t="s">
        <v>271</v>
      </c>
      <c r="G142" s="46">
        <f t="shared" si="4"/>
        <v>44</v>
      </c>
      <c r="H142" s="24">
        <v>83.3</v>
      </c>
      <c r="I142" s="25">
        <v>15.3</v>
      </c>
      <c r="J142" s="26">
        <v>1.4</v>
      </c>
      <c r="K142" s="22">
        <v>422</v>
      </c>
    </row>
    <row r="143" spans="1:11" x14ac:dyDescent="0.25">
      <c r="A143" s="22" t="s">
        <v>294</v>
      </c>
      <c r="C143" s="22" t="s">
        <v>451</v>
      </c>
      <c r="D143" s="22" t="str">
        <f>VLOOKUP(C143,'2) References'!$A$2:$B$6,2)</f>
        <v>Digitized Graph Fig. 5</v>
      </c>
      <c r="E143" s="46" t="s">
        <v>306</v>
      </c>
      <c r="F143" s="22" t="s">
        <v>271</v>
      </c>
      <c r="G143" s="46">
        <f t="shared" si="4"/>
        <v>45</v>
      </c>
      <c r="H143" s="24">
        <v>80.8</v>
      </c>
      <c r="I143" s="25">
        <v>18.8</v>
      </c>
      <c r="J143" s="26">
        <v>0.4</v>
      </c>
      <c r="K143" s="22">
        <v>423</v>
      </c>
    </row>
    <row r="144" spans="1:11" x14ac:dyDescent="0.25">
      <c r="A144" s="22" t="s">
        <v>294</v>
      </c>
      <c r="C144" s="22" t="s">
        <v>451</v>
      </c>
      <c r="D144" s="22" t="str">
        <f>VLOOKUP(C144,'2) References'!$A$2:$B$6,2)</f>
        <v>Digitized Graph Fig. 5</v>
      </c>
      <c r="E144" s="46" t="s">
        <v>306</v>
      </c>
      <c r="F144" s="22" t="s">
        <v>271</v>
      </c>
      <c r="G144" s="46">
        <f t="shared" si="4"/>
        <v>46</v>
      </c>
      <c r="H144" s="24">
        <v>80</v>
      </c>
      <c r="I144" s="25">
        <v>15</v>
      </c>
      <c r="J144" s="26">
        <v>5</v>
      </c>
      <c r="K144" s="22">
        <v>424</v>
      </c>
    </row>
    <row r="145" spans="1:11" x14ac:dyDescent="0.25">
      <c r="A145" s="22" t="s">
        <v>294</v>
      </c>
      <c r="C145" s="22" t="s">
        <v>451</v>
      </c>
      <c r="D145" s="22" t="str">
        <f>VLOOKUP(C145,'2) References'!$A$2:$B$6,2)</f>
        <v>Digitized Graph Fig. 5</v>
      </c>
      <c r="E145" s="46" t="s">
        <v>306</v>
      </c>
      <c r="F145" s="22" t="s">
        <v>271</v>
      </c>
      <c r="G145" s="46">
        <f t="shared" si="4"/>
        <v>47</v>
      </c>
      <c r="H145" s="24">
        <v>75.05</v>
      </c>
      <c r="I145" s="25">
        <v>20.7</v>
      </c>
      <c r="J145" s="26">
        <v>4.25</v>
      </c>
      <c r="K145" s="22">
        <v>435</v>
      </c>
    </row>
    <row r="146" spans="1:11" x14ac:dyDescent="0.25">
      <c r="A146" s="22" t="s">
        <v>294</v>
      </c>
      <c r="C146" s="22" t="s">
        <v>451</v>
      </c>
      <c r="D146" s="22" t="str">
        <f>VLOOKUP(C146,'2) References'!$A$2:$B$6,2)</f>
        <v>Digitized Graph Fig. 5</v>
      </c>
      <c r="E146" s="46" t="s">
        <v>306</v>
      </c>
      <c r="F146" s="22" t="s">
        <v>271</v>
      </c>
      <c r="G146" s="46">
        <f t="shared" si="4"/>
        <v>48</v>
      </c>
      <c r="H146" s="24">
        <v>75.3</v>
      </c>
      <c r="I146" s="25">
        <v>23.4</v>
      </c>
      <c r="J146" s="26">
        <v>1.3</v>
      </c>
      <c r="K146" s="22">
        <v>436</v>
      </c>
    </row>
    <row r="147" spans="1:11" x14ac:dyDescent="0.25">
      <c r="A147" s="22" t="s">
        <v>294</v>
      </c>
      <c r="C147" s="22" t="s">
        <v>451</v>
      </c>
      <c r="D147" s="22" t="str">
        <f>VLOOKUP(C147,'2) References'!$A$2:$B$6,2)</f>
        <v>Digitized Graph Fig. 5</v>
      </c>
      <c r="E147" s="46" t="s">
        <v>306</v>
      </c>
      <c r="F147" s="22" t="s">
        <v>271</v>
      </c>
      <c r="G147" s="46">
        <f t="shared" si="4"/>
        <v>49</v>
      </c>
      <c r="H147" s="24">
        <v>74.400000000000006</v>
      </c>
      <c r="I147" s="25">
        <v>24.8</v>
      </c>
      <c r="J147" s="26">
        <v>0.8</v>
      </c>
      <c r="K147" s="22">
        <v>437</v>
      </c>
    </row>
    <row r="148" spans="1:11" x14ac:dyDescent="0.25">
      <c r="A148" s="22" t="s">
        <v>294</v>
      </c>
      <c r="C148" s="22" t="s">
        <v>451</v>
      </c>
      <c r="D148" s="22" t="str">
        <f>VLOOKUP(C148,'2) References'!$A$2:$B$6,2)</f>
        <v>Digitized Graph Fig. 5</v>
      </c>
      <c r="E148" s="46" t="s">
        <v>306</v>
      </c>
      <c r="F148" s="22" t="s">
        <v>271</v>
      </c>
      <c r="G148" s="46">
        <f t="shared" si="4"/>
        <v>50</v>
      </c>
      <c r="H148" s="24">
        <v>69.5</v>
      </c>
      <c r="I148" s="25">
        <v>29.6</v>
      </c>
      <c r="J148" s="26">
        <v>0.9</v>
      </c>
      <c r="K148" s="22">
        <v>438</v>
      </c>
    </row>
    <row r="149" spans="1:11" x14ac:dyDescent="0.25">
      <c r="A149" s="22" t="s">
        <v>294</v>
      </c>
      <c r="C149" s="22" t="s">
        <v>451</v>
      </c>
      <c r="D149" s="22" t="str">
        <f>VLOOKUP(C149,'2) References'!$A$2:$B$6,2)</f>
        <v>Digitized Graph Fig. 5</v>
      </c>
      <c r="E149" s="46" t="s">
        <v>306</v>
      </c>
      <c r="F149" s="22" t="s">
        <v>271</v>
      </c>
      <c r="G149" s="46">
        <f t="shared" si="4"/>
        <v>51</v>
      </c>
      <c r="H149" s="24">
        <v>67.8</v>
      </c>
      <c r="I149" s="25">
        <v>30</v>
      </c>
      <c r="J149" s="26">
        <v>2.2000000000000002</v>
      </c>
      <c r="K149" s="22">
        <v>439</v>
      </c>
    </row>
    <row r="150" spans="1:11" x14ac:dyDescent="0.25">
      <c r="A150" s="22" t="s">
        <v>17</v>
      </c>
      <c r="B150" s="12">
        <v>0.63</v>
      </c>
      <c r="C150" s="22" t="s">
        <v>450</v>
      </c>
      <c r="D150" s="22" t="str">
        <f>VLOOKUP(C150,'2) References'!$A$2:$B$6,2)</f>
        <v>Tabulated Number</v>
      </c>
      <c r="E150" s="47" t="s">
        <v>11</v>
      </c>
      <c r="F150" s="22" t="s">
        <v>12</v>
      </c>
      <c r="G150" s="47">
        <v>1</v>
      </c>
      <c r="H150" s="24">
        <v>48</v>
      </c>
      <c r="I150" s="25">
        <v>28</v>
      </c>
      <c r="J150" s="26">
        <v>24</v>
      </c>
      <c r="K150" s="22">
        <v>376</v>
      </c>
    </row>
    <row r="151" spans="1:11" x14ac:dyDescent="0.25">
      <c r="A151" s="22" t="s">
        <v>16</v>
      </c>
      <c r="B151" s="12">
        <v>0.61</v>
      </c>
      <c r="C151" s="22" t="s">
        <v>450</v>
      </c>
      <c r="D151" s="22" t="str">
        <f>VLOOKUP(C151,'2) References'!$A$2:$B$6,2)</f>
        <v>Tabulated Number</v>
      </c>
      <c r="E151" s="47" t="s">
        <v>11</v>
      </c>
      <c r="F151" s="22" t="s">
        <v>12</v>
      </c>
      <c r="G151" s="47">
        <f t="shared" si="4"/>
        <v>2</v>
      </c>
      <c r="H151" s="24">
        <v>47.524752475247524</v>
      </c>
      <c r="I151" s="25">
        <v>28.712871287128714</v>
      </c>
      <c r="J151" s="26">
        <v>23.762376237623762</v>
      </c>
      <c r="K151" s="22">
        <v>377</v>
      </c>
    </row>
    <row r="152" spans="1:11" x14ac:dyDescent="0.25">
      <c r="A152" s="22" t="s">
        <v>14</v>
      </c>
      <c r="B152" s="12">
        <v>0.56999999999999995</v>
      </c>
      <c r="C152" s="22" t="s">
        <v>450</v>
      </c>
      <c r="D152" s="22" t="str">
        <f>VLOOKUP(C152,'2) References'!$A$2:$B$6,2)</f>
        <v>Tabulated Number</v>
      </c>
      <c r="E152" s="47" t="s">
        <v>11</v>
      </c>
      <c r="F152" s="22" t="s">
        <v>12</v>
      </c>
      <c r="G152" s="47">
        <f t="shared" si="4"/>
        <v>3</v>
      </c>
      <c r="H152" s="24">
        <v>31</v>
      </c>
      <c r="I152" s="25">
        <v>42</v>
      </c>
      <c r="J152" s="26">
        <v>27</v>
      </c>
      <c r="K152" s="22">
        <v>130</v>
      </c>
    </row>
    <row r="153" spans="1:11" x14ac:dyDescent="0.25">
      <c r="A153" s="22" t="s">
        <v>13</v>
      </c>
      <c r="B153" s="12">
        <v>0.55000000000000004</v>
      </c>
      <c r="C153" s="22" t="s">
        <v>450</v>
      </c>
      <c r="D153" s="22" t="str">
        <f>VLOOKUP(C153,'2) References'!$A$2:$B$6,2)</f>
        <v>Tabulated Number</v>
      </c>
      <c r="E153" s="47" t="s">
        <v>11</v>
      </c>
      <c r="F153" s="22" t="s">
        <v>12</v>
      </c>
      <c r="G153" s="47">
        <f t="shared" si="4"/>
        <v>4</v>
      </c>
      <c r="H153" s="24">
        <v>33</v>
      </c>
      <c r="I153" s="25">
        <v>27</v>
      </c>
      <c r="J153" s="26">
        <v>40</v>
      </c>
      <c r="K153" s="22">
        <v>328</v>
      </c>
    </row>
    <row r="154" spans="1:11" x14ac:dyDescent="0.25">
      <c r="A154" s="22" t="s">
        <v>21</v>
      </c>
      <c r="B154" s="12" t="s">
        <v>22</v>
      </c>
      <c r="C154" s="22" t="s">
        <v>450</v>
      </c>
      <c r="D154" s="22" t="str">
        <f>VLOOKUP(C154,'2) References'!$A$2:$B$6,2)</f>
        <v>Tabulated Number</v>
      </c>
      <c r="E154" s="47" t="s">
        <v>11</v>
      </c>
      <c r="F154" s="22" t="s">
        <v>12</v>
      </c>
      <c r="G154" s="47">
        <f t="shared" si="4"/>
        <v>5</v>
      </c>
      <c r="H154" s="24">
        <v>36</v>
      </c>
      <c r="I154" s="25">
        <v>0</v>
      </c>
      <c r="J154" s="26">
        <v>64</v>
      </c>
      <c r="K154" s="22">
        <v>277</v>
      </c>
    </row>
    <row r="155" spans="1:11" x14ac:dyDescent="0.25">
      <c r="A155" s="22" t="s">
        <v>19</v>
      </c>
      <c r="B155" s="12">
        <v>0.64</v>
      </c>
      <c r="C155" s="22" t="s">
        <v>450</v>
      </c>
      <c r="D155" s="22" t="str">
        <f>VLOOKUP(C155,'2) References'!$A$2:$B$6,2)</f>
        <v>Tabulated Number</v>
      </c>
      <c r="E155" s="47" t="s">
        <v>11</v>
      </c>
      <c r="F155" s="22" t="s">
        <v>12</v>
      </c>
      <c r="G155" s="47">
        <f t="shared" si="4"/>
        <v>6</v>
      </c>
      <c r="H155" s="24">
        <v>55</v>
      </c>
      <c r="I155" s="25">
        <v>0</v>
      </c>
      <c r="J155" s="26">
        <v>45</v>
      </c>
      <c r="K155" s="22">
        <v>322</v>
      </c>
    </row>
    <row r="156" spans="1:11" x14ac:dyDescent="0.25">
      <c r="A156" s="22" t="s">
        <v>20</v>
      </c>
      <c r="B156" s="12">
        <v>0.69</v>
      </c>
      <c r="C156" s="22" t="s">
        <v>450</v>
      </c>
      <c r="D156" s="22" t="str">
        <f>VLOOKUP(C156,'2) References'!$A$2:$B$6,2)</f>
        <v>Tabulated Number</v>
      </c>
      <c r="E156" s="47" t="s">
        <v>11</v>
      </c>
      <c r="F156" s="22" t="s">
        <v>12</v>
      </c>
      <c r="G156" s="47">
        <f t="shared" si="4"/>
        <v>7</v>
      </c>
      <c r="H156" s="24">
        <v>65</v>
      </c>
      <c r="I156" s="25">
        <v>0</v>
      </c>
      <c r="J156" s="26">
        <v>35</v>
      </c>
      <c r="K156" s="22">
        <v>264</v>
      </c>
    </row>
    <row r="157" spans="1:11" x14ac:dyDescent="0.25">
      <c r="A157" s="22" t="s">
        <v>18</v>
      </c>
      <c r="B157" s="12">
        <v>0.63</v>
      </c>
      <c r="C157" s="22" t="s">
        <v>450</v>
      </c>
      <c r="D157" s="22" t="str">
        <f>VLOOKUP(C157,'2) References'!$A$2:$B$6,2)</f>
        <v>Tabulated Number</v>
      </c>
      <c r="E157" s="47" t="s">
        <v>11</v>
      </c>
      <c r="F157" s="22" t="s">
        <v>12</v>
      </c>
      <c r="G157" s="47">
        <f t="shared" si="4"/>
        <v>8</v>
      </c>
      <c r="H157" s="24">
        <v>53</v>
      </c>
      <c r="I157" s="25">
        <v>0</v>
      </c>
      <c r="J157" s="26">
        <v>47</v>
      </c>
      <c r="K157" s="22">
        <v>319</v>
      </c>
    </row>
    <row r="158" spans="1:11" x14ac:dyDescent="0.25">
      <c r="A158" s="22" t="s">
        <v>15</v>
      </c>
      <c r="B158" s="12">
        <v>0.56999999999999995</v>
      </c>
      <c r="C158" s="22" t="s">
        <v>450</v>
      </c>
      <c r="D158" s="22" t="str">
        <f>VLOOKUP(C158,'2) References'!$A$2:$B$6,2)</f>
        <v>Tabulated Number</v>
      </c>
      <c r="E158" s="47" t="s">
        <v>11</v>
      </c>
      <c r="F158" s="22" t="s">
        <v>12</v>
      </c>
      <c r="G158" s="47">
        <f t="shared" si="4"/>
        <v>9</v>
      </c>
      <c r="H158" s="24">
        <v>37</v>
      </c>
      <c r="I158" s="25">
        <v>35</v>
      </c>
      <c r="J158" s="26">
        <v>28</v>
      </c>
      <c r="K158" s="22">
        <v>124</v>
      </c>
    </row>
    <row r="159" spans="1:11" x14ac:dyDescent="0.25">
      <c r="A159" s="22" t="s">
        <v>23</v>
      </c>
      <c r="B159" s="12" t="s">
        <v>22</v>
      </c>
      <c r="C159" s="22" t="s">
        <v>450</v>
      </c>
      <c r="D159" s="22" t="str">
        <f>VLOOKUP(C159,'2) References'!$A$2:$B$6,2)</f>
        <v>Tabulated Number</v>
      </c>
      <c r="E159" s="47" t="s">
        <v>11</v>
      </c>
      <c r="F159" s="22" t="s">
        <v>12</v>
      </c>
      <c r="G159" s="47">
        <f t="shared" si="4"/>
        <v>10</v>
      </c>
      <c r="H159" s="24">
        <v>59</v>
      </c>
      <c r="I159" s="25">
        <v>18</v>
      </c>
      <c r="J159" s="26">
        <v>23</v>
      </c>
      <c r="K159" s="22">
        <v>380</v>
      </c>
    </row>
    <row r="160" spans="1:11" x14ac:dyDescent="0.25">
      <c r="A160" s="22" t="s">
        <v>30</v>
      </c>
      <c r="B160" s="12">
        <v>0.41</v>
      </c>
      <c r="C160" s="22" t="s">
        <v>450</v>
      </c>
      <c r="D160" s="22" t="str">
        <f>VLOOKUP(C160,'2) References'!$A$2:$B$6,2)</f>
        <v>Tabulated Number</v>
      </c>
      <c r="E160" s="47" t="s">
        <v>11</v>
      </c>
      <c r="F160" s="22" t="s">
        <v>12</v>
      </c>
      <c r="G160" s="47">
        <f t="shared" si="4"/>
        <v>11</v>
      </c>
      <c r="H160" s="24">
        <v>28.712871287128714</v>
      </c>
      <c r="I160" s="25">
        <v>0</v>
      </c>
      <c r="J160" s="26">
        <v>71.287128712871294</v>
      </c>
      <c r="K160" s="22">
        <v>268</v>
      </c>
    </row>
    <row r="161" spans="1:11" x14ac:dyDescent="0.25">
      <c r="A161" s="22" t="s">
        <v>29</v>
      </c>
      <c r="B161" s="12" t="s">
        <v>22</v>
      </c>
      <c r="C161" s="22" t="s">
        <v>450</v>
      </c>
      <c r="D161" s="22" t="str">
        <f>VLOOKUP(C161,'2) References'!$A$2:$B$6,2)</f>
        <v>Tabulated Number</v>
      </c>
      <c r="E161" s="47" t="s">
        <v>11</v>
      </c>
      <c r="F161" s="22" t="s">
        <v>12</v>
      </c>
      <c r="G161" s="47">
        <f t="shared" si="4"/>
        <v>12</v>
      </c>
      <c r="H161" s="24">
        <v>21.05263157894737</v>
      </c>
      <c r="I161" s="25">
        <v>66.31578947368422</v>
      </c>
      <c r="J161" s="26">
        <v>12.631578947368421</v>
      </c>
      <c r="K161" s="22">
        <v>165</v>
      </c>
    </row>
    <row r="162" spans="1:11" x14ac:dyDescent="0.25">
      <c r="A162" s="22" t="s">
        <v>28</v>
      </c>
      <c r="B162" s="12">
        <v>0.57999999999999996</v>
      </c>
      <c r="C162" s="22" t="s">
        <v>450</v>
      </c>
      <c r="D162" s="22" t="str">
        <f>VLOOKUP(C162,'2) References'!$A$2:$B$6,2)</f>
        <v>Tabulated Number</v>
      </c>
      <c r="E162" s="47" t="s">
        <v>11</v>
      </c>
      <c r="F162" s="22" t="s">
        <v>12</v>
      </c>
      <c r="G162" s="47">
        <f t="shared" si="4"/>
        <v>13</v>
      </c>
      <c r="H162" s="24">
        <v>25.773195876288661</v>
      </c>
      <c r="I162" s="25">
        <v>59.793814432989691</v>
      </c>
      <c r="J162" s="26">
        <v>14.43298969072165</v>
      </c>
      <c r="K162" s="22">
        <v>161</v>
      </c>
    </row>
    <row r="163" spans="1:11" x14ac:dyDescent="0.25">
      <c r="A163" s="22" t="s">
        <v>73</v>
      </c>
      <c r="B163" s="12">
        <v>0.5</v>
      </c>
      <c r="C163" s="22" t="s">
        <v>450</v>
      </c>
      <c r="D163" s="22" t="str">
        <f>VLOOKUP(C163,'2) References'!$A$2:$B$6,2)</f>
        <v>Tabulated Number</v>
      </c>
      <c r="E163" s="47" t="s">
        <v>11</v>
      </c>
      <c r="F163" s="22" t="s">
        <v>34</v>
      </c>
      <c r="G163" s="47">
        <f t="shared" si="4"/>
        <v>14</v>
      </c>
      <c r="H163" s="24">
        <v>8.5106382978723403</v>
      </c>
      <c r="I163" s="25">
        <v>42.553191489361701</v>
      </c>
      <c r="J163" s="26">
        <v>48.936170212765958</v>
      </c>
      <c r="K163" s="22">
        <v>97</v>
      </c>
    </row>
    <row r="164" spans="1:11" x14ac:dyDescent="0.25">
      <c r="A164" s="22" t="s">
        <v>74</v>
      </c>
      <c r="B164" s="12">
        <v>0.53</v>
      </c>
      <c r="C164" s="22" t="s">
        <v>450</v>
      </c>
      <c r="D164" s="22" t="str">
        <f>VLOOKUP(C164,'2) References'!$A$2:$B$6,2)</f>
        <v>Tabulated Number</v>
      </c>
      <c r="E164" s="47" t="s">
        <v>11</v>
      </c>
      <c r="F164" s="22" t="s">
        <v>34</v>
      </c>
      <c r="G164" s="47">
        <f t="shared" si="4"/>
        <v>15</v>
      </c>
      <c r="H164" s="24">
        <v>16.494845360824744</v>
      </c>
      <c r="I164" s="25">
        <v>24.742268041237114</v>
      </c>
      <c r="J164" s="26">
        <v>58.762886597938149</v>
      </c>
      <c r="K164" s="22">
        <v>287</v>
      </c>
    </row>
    <row r="165" spans="1:11" x14ac:dyDescent="0.25">
      <c r="A165" s="22" t="s">
        <v>74</v>
      </c>
      <c r="B165" s="12">
        <v>0.53</v>
      </c>
      <c r="C165" s="22" t="s">
        <v>450</v>
      </c>
      <c r="D165" s="22" t="str">
        <f>VLOOKUP(C165,'2) References'!$A$2:$B$6,2)</f>
        <v>Tabulated Number</v>
      </c>
      <c r="E165" s="47" t="s">
        <v>11</v>
      </c>
      <c r="F165" s="22" t="s">
        <v>34</v>
      </c>
      <c r="G165" s="47">
        <f t="shared" si="4"/>
        <v>16</v>
      </c>
      <c r="H165" s="24">
        <v>16.494845360824744</v>
      </c>
      <c r="I165" s="25">
        <v>24.742268041237114</v>
      </c>
      <c r="J165" s="26">
        <v>58.762886597938149</v>
      </c>
      <c r="K165" s="22">
        <v>287</v>
      </c>
    </row>
    <row r="166" spans="1:11" x14ac:dyDescent="0.25">
      <c r="A166" s="22" t="s">
        <v>76</v>
      </c>
      <c r="B166" s="12">
        <v>0.59</v>
      </c>
      <c r="C166" s="22" t="s">
        <v>450</v>
      </c>
      <c r="D166" s="22" t="str">
        <f>VLOOKUP(C166,'2) References'!$A$2:$B$6,2)</f>
        <v>Tabulated Number</v>
      </c>
      <c r="E166" s="47" t="s">
        <v>11</v>
      </c>
      <c r="F166" s="22" t="s">
        <v>34</v>
      </c>
      <c r="G166" s="47">
        <f t="shared" si="4"/>
        <v>17</v>
      </c>
      <c r="H166" s="24">
        <v>45.360824742268044</v>
      </c>
      <c r="I166" s="25">
        <v>20.618556701030929</v>
      </c>
      <c r="J166" s="26">
        <v>34.020618556701031</v>
      </c>
      <c r="K166" s="22">
        <v>342</v>
      </c>
    </row>
    <row r="167" spans="1:11" x14ac:dyDescent="0.25">
      <c r="A167" s="22" t="s">
        <v>76</v>
      </c>
      <c r="B167" s="12">
        <v>0.59</v>
      </c>
      <c r="C167" s="22" t="s">
        <v>450</v>
      </c>
      <c r="D167" s="22" t="str">
        <f>VLOOKUP(C167,'2) References'!$A$2:$B$6,2)</f>
        <v>Tabulated Number</v>
      </c>
      <c r="E167" s="47" t="s">
        <v>11</v>
      </c>
      <c r="F167" s="22" t="s">
        <v>34</v>
      </c>
      <c r="G167" s="47">
        <f t="shared" si="4"/>
        <v>18</v>
      </c>
      <c r="H167" s="24">
        <v>45.360824742268044</v>
      </c>
      <c r="I167" s="25">
        <v>20.618556701030929</v>
      </c>
      <c r="J167" s="26">
        <v>34.020618556701031</v>
      </c>
      <c r="K167" s="22">
        <v>342</v>
      </c>
    </row>
    <row r="168" spans="1:11" x14ac:dyDescent="0.25">
      <c r="A168" s="22" t="s">
        <v>75</v>
      </c>
      <c r="B168" s="12">
        <v>0.53</v>
      </c>
      <c r="C168" s="22" t="s">
        <v>450</v>
      </c>
      <c r="D168" s="22" t="str">
        <f>VLOOKUP(C168,'2) References'!$A$2:$B$6,2)</f>
        <v>Tabulated Number</v>
      </c>
      <c r="E168" s="47" t="s">
        <v>11</v>
      </c>
      <c r="F168" s="22" t="s">
        <v>34</v>
      </c>
      <c r="G168" s="47">
        <f t="shared" si="4"/>
        <v>19</v>
      </c>
      <c r="H168" s="24">
        <v>15.841584158415841</v>
      </c>
      <c r="I168" s="25">
        <v>25.742574257425744</v>
      </c>
      <c r="J168" s="26">
        <v>58.415841584158414</v>
      </c>
      <c r="K168" s="22">
        <v>288</v>
      </c>
    </row>
    <row r="169" spans="1:11" x14ac:dyDescent="0.25">
      <c r="A169" s="22" t="s">
        <v>75</v>
      </c>
      <c r="B169" s="12">
        <v>0.53</v>
      </c>
      <c r="C169" s="22" t="s">
        <v>450</v>
      </c>
      <c r="D169" s="22" t="str">
        <f>VLOOKUP(C169,'2) References'!$A$2:$B$6,2)</f>
        <v>Tabulated Number</v>
      </c>
      <c r="E169" s="47" t="s">
        <v>11</v>
      </c>
      <c r="F169" s="22" t="s">
        <v>34</v>
      </c>
      <c r="G169" s="47">
        <f t="shared" si="4"/>
        <v>20</v>
      </c>
      <c r="H169" s="24">
        <v>15.841584158415841</v>
      </c>
      <c r="I169" s="25">
        <v>25.742574257425744</v>
      </c>
      <c r="J169" s="26">
        <v>58.415841584158414</v>
      </c>
      <c r="K169" s="22">
        <v>288</v>
      </c>
    </row>
    <row r="170" spans="1:11" x14ac:dyDescent="0.25">
      <c r="A170" s="22" t="s">
        <v>31</v>
      </c>
      <c r="B170" s="12">
        <v>0.43</v>
      </c>
      <c r="C170" s="22" t="s">
        <v>450</v>
      </c>
      <c r="D170" s="22" t="str">
        <f>VLOOKUP(C170,'2) References'!$A$2:$B$6,2)</f>
        <v>Tabulated Number</v>
      </c>
      <c r="E170" s="47" t="s">
        <v>11</v>
      </c>
      <c r="F170" s="22" t="s">
        <v>12</v>
      </c>
      <c r="G170" s="47">
        <f t="shared" si="4"/>
        <v>21</v>
      </c>
      <c r="H170" s="24">
        <v>35</v>
      </c>
      <c r="I170" s="25">
        <v>0</v>
      </c>
      <c r="J170" s="26">
        <v>65</v>
      </c>
      <c r="K170" s="22">
        <v>272</v>
      </c>
    </row>
    <row r="171" spans="1:11" x14ac:dyDescent="0.25">
      <c r="A171" s="22">
        <v>40472.21</v>
      </c>
      <c r="B171" s="12">
        <v>0.47899999999999998</v>
      </c>
      <c r="C171" s="22" t="s">
        <v>447</v>
      </c>
      <c r="D171" s="22" t="str">
        <f>VLOOKUP(C171,'2) References'!$A$2:$B$6,2)</f>
        <v>Tabulated Number</v>
      </c>
      <c r="E171" s="47" t="s">
        <v>11</v>
      </c>
      <c r="F171" s="22" t="s">
        <v>34</v>
      </c>
      <c r="G171" s="47">
        <f t="shared" si="4"/>
        <v>22</v>
      </c>
      <c r="H171" s="24">
        <v>51.61725067385445</v>
      </c>
      <c r="I171" s="25">
        <v>0</v>
      </c>
      <c r="J171" s="26">
        <v>48.382749326145557</v>
      </c>
      <c r="K171" s="22">
        <v>78</v>
      </c>
    </row>
    <row r="172" spans="1:11" x14ac:dyDescent="0.25">
      <c r="A172" s="22">
        <v>40472.5</v>
      </c>
      <c r="B172" s="12">
        <v>0.44200000000000006</v>
      </c>
      <c r="C172" s="22" t="s">
        <v>447</v>
      </c>
      <c r="D172" s="22" t="str">
        <f>VLOOKUP(C172,'2) References'!$A$2:$B$6,2)</f>
        <v>Tabulated Number</v>
      </c>
      <c r="E172" s="47" t="s">
        <v>11</v>
      </c>
      <c r="F172" s="22" t="s">
        <v>12</v>
      </c>
      <c r="G172" s="47">
        <f t="shared" si="4"/>
        <v>23</v>
      </c>
      <c r="H172" s="24">
        <v>37.606837606837608</v>
      </c>
      <c r="I172" s="25">
        <v>0</v>
      </c>
      <c r="J172" s="26">
        <v>62.393162393162392</v>
      </c>
      <c r="K172" s="22">
        <v>64</v>
      </c>
    </row>
    <row r="173" spans="1:11" x14ac:dyDescent="0.25">
      <c r="A173" s="22">
        <v>40472.51</v>
      </c>
      <c r="B173" s="12">
        <v>0.58499999999999996</v>
      </c>
      <c r="C173" s="22" t="s">
        <v>447</v>
      </c>
      <c r="D173" s="22" t="str">
        <f>VLOOKUP(C173,'2) References'!$A$2:$B$6,2)</f>
        <v>Tabulated Number</v>
      </c>
      <c r="E173" s="47" t="s">
        <v>11</v>
      </c>
      <c r="F173" s="22" t="s">
        <v>12</v>
      </c>
      <c r="G173" s="47">
        <f t="shared" si="4"/>
        <v>24</v>
      </c>
      <c r="H173" s="24">
        <v>57.024793388429757</v>
      </c>
      <c r="I173" s="25">
        <v>0</v>
      </c>
      <c r="J173" s="26">
        <v>42.97520661157025</v>
      </c>
      <c r="K173" s="22">
        <v>63</v>
      </c>
    </row>
    <row r="174" spans="1:11" x14ac:dyDescent="0.25">
      <c r="A174" s="22">
        <v>40472.54</v>
      </c>
      <c r="B174" s="12">
        <v>0.60200000000000009</v>
      </c>
      <c r="C174" s="22" t="s">
        <v>447</v>
      </c>
      <c r="D174" s="22" t="str">
        <f>VLOOKUP(C174,'2) References'!$A$2:$B$6,2)</f>
        <v>Tabulated Number</v>
      </c>
      <c r="E174" s="47" t="s">
        <v>11</v>
      </c>
      <c r="F174" s="22" t="s">
        <v>12</v>
      </c>
      <c r="G174" s="47">
        <f t="shared" si="4"/>
        <v>25</v>
      </c>
      <c r="H174" s="24">
        <v>57.456647398843927</v>
      </c>
      <c r="I174" s="25">
        <v>0.11560693641618498</v>
      </c>
      <c r="J174" s="26">
        <v>42.427745664739888</v>
      </c>
      <c r="K174" s="22">
        <v>62</v>
      </c>
    </row>
    <row r="175" spans="1:11" x14ac:dyDescent="0.25">
      <c r="A175" s="22">
        <v>40472.559999999998</v>
      </c>
      <c r="B175" s="12">
        <v>0.61399999999999999</v>
      </c>
      <c r="C175" s="22" t="s">
        <v>447</v>
      </c>
      <c r="D175" s="22" t="str">
        <f>VLOOKUP(C175,'2) References'!$A$2:$B$6,2)</f>
        <v>Tabulated Number</v>
      </c>
      <c r="E175" s="47" t="s">
        <v>11</v>
      </c>
      <c r="F175" s="22" t="s">
        <v>12</v>
      </c>
      <c r="G175" s="47">
        <f t="shared" si="4"/>
        <v>26</v>
      </c>
      <c r="H175" s="24">
        <v>59.955257270693508</v>
      </c>
      <c r="I175" s="25">
        <v>1.1185682326621922</v>
      </c>
      <c r="J175" s="26">
        <v>38.926174496644286</v>
      </c>
      <c r="K175" s="22">
        <v>61</v>
      </c>
    </row>
    <row r="176" spans="1:11" x14ac:dyDescent="0.25">
      <c r="A176" s="22">
        <v>40472.58</v>
      </c>
      <c r="B176" s="12">
        <v>0.58299999999999996</v>
      </c>
      <c r="C176" s="22" t="s">
        <v>447</v>
      </c>
      <c r="D176" s="22" t="str">
        <f>VLOOKUP(C176,'2) References'!$A$2:$B$6,2)</f>
        <v>Tabulated Number</v>
      </c>
      <c r="E176" s="47" t="s">
        <v>11</v>
      </c>
      <c r="F176" s="22" t="s">
        <v>12</v>
      </c>
      <c r="G176" s="47">
        <f t="shared" si="4"/>
        <v>27</v>
      </c>
      <c r="H176" s="24">
        <v>53.426248548199766</v>
      </c>
      <c r="I176" s="25">
        <v>0</v>
      </c>
      <c r="J176" s="26">
        <v>46.573751451800234</v>
      </c>
      <c r="K176" s="22">
        <v>59</v>
      </c>
    </row>
    <row r="177" spans="1:12" x14ac:dyDescent="0.25">
      <c r="A177" s="22">
        <v>40472.6</v>
      </c>
      <c r="B177" s="12">
        <v>0.58100000000000007</v>
      </c>
      <c r="C177" s="22" t="s">
        <v>447</v>
      </c>
      <c r="D177" s="22" t="str">
        <f>VLOOKUP(C177,'2) References'!$A$2:$B$6,2)</f>
        <v>Tabulated Number</v>
      </c>
      <c r="E177" s="47" t="s">
        <v>11</v>
      </c>
      <c r="F177" s="22" t="s">
        <v>12</v>
      </c>
      <c r="G177" s="47">
        <f t="shared" si="4"/>
        <v>28</v>
      </c>
      <c r="H177" s="24">
        <v>53.948832035595103</v>
      </c>
      <c r="I177" s="25">
        <v>0.44493882091212461</v>
      </c>
      <c r="J177" s="26">
        <v>45.606229143492769</v>
      </c>
      <c r="K177" s="22">
        <v>57</v>
      </c>
    </row>
    <row r="178" spans="1:12" x14ac:dyDescent="0.25">
      <c r="A178" s="22">
        <v>40512.300000000003</v>
      </c>
      <c r="B178" s="12">
        <v>0.67</v>
      </c>
      <c r="C178" s="22" t="s">
        <v>447</v>
      </c>
      <c r="D178" s="22" t="str">
        <f>VLOOKUP(C178,'2) References'!$A$2:$B$6,2)</f>
        <v>Tabulated Number</v>
      </c>
      <c r="E178" s="47" t="s">
        <v>11</v>
      </c>
      <c r="F178" s="22" t="s">
        <v>12</v>
      </c>
      <c r="G178" s="47">
        <f t="shared" si="4"/>
        <v>29</v>
      </c>
      <c r="H178" s="24">
        <v>66.469893742621025</v>
      </c>
      <c r="I178" s="25">
        <v>10.153482880755609</v>
      </c>
      <c r="J178" s="26">
        <v>23.376623376623382</v>
      </c>
      <c r="K178" s="22">
        <v>58</v>
      </c>
    </row>
    <row r="179" spans="1:12" x14ac:dyDescent="0.25">
      <c r="A179" s="22">
        <v>40512.800000000003</v>
      </c>
      <c r="B179" s="12">
        <v>0.50600000000000001</v>
      </c>
      <c r="C179" s="22" t="s">
        <v>447</v>
      </c>
      <c r="D179" s="22" t="str">
        <f>VLOOKUP(C179,'2) References'!$A$2:$B$6,2)</f>
        <v>Tabulated Number</v>
      </c>
      <c r="E179" s="47" t="s">
        <v>11</v>
      </c>
      <c r="F179" s="22" t="s">
        <v>12</v>
      </c>
      <c r="G179" s="47">
        <f t="shared" si="4"/>
        <v>30</v>
      </c>
      <c r="H179" s="24">
        <v>33.906071019473082</v>
      </c>
      <c r="I179" s="25">
        <v>0.45819014891179838</v>
      </c>
      <c r="J179" s="26">
        <v>65.635738831615114</v>
      </c>
      <c r="K179" s="22">
        <v>56</v>
      </c>
    </row>
    <row r="180" spans="1:12" x14ac:dyDescent="0.25">
      <c r="A180" s="22">
        <v>40701.14</v>
      </c>
      <c r="B180" s="12">
        <v>0.55500000000000005</v>
      </c>
      <c r="C180" s="22" t="s">
        <v>447</v>
      </c>
      <c r="D180" s="22" t="str">
        <f>VLOOKUP(C180,'2) References'!$A$2:$B$6,2)</f>
        <v>Tabulated Number</v>
      </c>
      <c r="E180" s="47" t="s">
        <v>11</v>
      </c>
      <c r="F180" s="22" t="s">
        <v>12</v>
      </c>
      <c r="G180" s="47">
        <f t="shared" si="4"/>
        <v>31</v>
      </c>
      <c r="H180" s="24">
        <v>60.506329113924053</v>
      </c>
      <c r="I180" s="25">
        <v>1.8987341772151898</v>
      </c>
      <c r="J180" s="26">
        <v>37.594936708860757</v>
      </c>
      <c r="K180" s="22">
        <v>68</v>
      </c>
    </row>
    <row r="181" spans="1:12" x14ac:dyDescent="0.25">
      <c r="A181" s="22">
        <v>40701.15</v>
      </c>
      <c r="B181" s="12">
        <v>0.57000000000000006</v>
      </c>
      <c r="C181" s="22" t="s">
        <v>447</v>
      </c>
      <c r="D181" s="22" t="str">
        <f>VLOOKUP(C181,'2) References'!$A$2:$B$6,2)</f>
        <v>Tabulated Number</v>
      </c>
      <c r="E181" s="47" t="s">
        <v>11</v>
      </c>
      <c r="F181" s="22" t="s">
        <v>12</v>
      </c>
      <c r="G181" s="47">
        <f t="shared" si="4"/>
        <v>32</v>
      </c>
      <c r="H181" s="24">
        <v>56.242274412855373</v>
      </c>
      <c r="I181" s="25">
        <v>0.74165636588380712</v>
      </c>
      <c r="J181" s="26">
        <v>43.016069221260807</v>
      </c>
      <c r="K181" s="22">
        <v>67</v>
      </c>
    </row>
    <row r="182" spans="1:12" x14ac:dyDescent="0.25">
      <c r="A182" s="22">
        <v>40701.18</v>
      </c>
      <c r="B182" s="12">
        <v>0.53700000000000003</v>
      </c>
      <c r="C182" s="22" t="s">
        <v>447</v>
      </c>
      <c r="D182" s="22" t="str">
        <f>VLOOKUP(C182,'2) References'!$A$2:$B$6,2)</f>
        <v>Tabulated Number</v>
      </c>
      <c r="E182" s="47" t="s">
        <v>11</v>
      </c>
      <c r="F182" s="22" t="s">
        <v>12</v>
      </c>
      <c r="G182" s="47">
        <f t="shared" si="4"/>
        <v>33</v>
      </c>
      <c r="H182" s="24">
        <v>53.621346886912328</v>
      </c>
      <c r="I182" s="25">
        <v>0</v>
      </c>
      <c r="J182" s="26">
        <v>46.37865311308768</v>
      </c>
      <c r="K182" s="22">
        <v>65</v>
      </c>
    </row>
    <row r="183" spans="1:12" x14ac:dyDescent="0.25">
      <c r="A183" s="22">
        <v>40701.24</v>
      </c>
      <c r="B183" s="12">
        <v>0.67</v>
      </c>
      <c r="C183" s="22" t="s">
        <v>447</v>
      </c>
      <c r="D183" s="22" t="str">
        <f>VLOOKUP(C183,'2) References'!$A$2:$B$6,2)</f>
        <v>Tabulated Number</v>
      </c>
      <c r="E183" s="47" t="s">
        <v>11</v>
      </c>
      <c r="F183" s="22" t="s">
        <v>12</v>
      </c>
      <c r="G183" s="47">
        <f t="shared" si="4"/>
        <v>34</v>
      </c>
      <c r="H183" s="24">
        <v>75.197294250281857</v>
      </c>
      <c r="I183" s="25">
        <v>0.45095828635851187</v>
      </c>
      <c r="J183" s="26">
        <v>24.351747463359636</v>
      </c>
      <c r="K183" s="22">
        <v>55</v>
      </c>
    </row>
    <row r="184" spans="1:12" x14ac:dyDescent="0.25">
      <c r="A184" s="22" t="s">
        <v>24</v>
      </c>
      <c r="C184" s="22" t="s">
        <v>453</v>
      </c>
      <c r="D184" s="22" t="str">
        <f>VLOOKUP(C184,'2) References'!$A$2:$B$6,2)</f>
        <v>Tabulated Number</v>
      </c>
      <c r="E184" s="47" t="s">
        <v>11</v>
      </c>
      <c r="F184" s="22" t="s">
        <v>12</v>
      </c>
      <c r="G184" s="47">
        <f t="shared" si="4"/>
        <v>35</v>
      </c>
      <c r="H184" s="24">
        <v>83.667334669338672</v>
      </c>
      <c r="I184" s="25">
        <v>0.20040080160320642</v>
      </c>
      <c r="J184" s="26">
        <v>16.132264529058119</v>
      </c>
      <c r="K184" s="22">
        <v>38</v>
      </c>
    </row>
    <row r="185" spans="1:12" x14ac:dyDescent="0.25">
      <c r="A185" s="22" t="s">
        <v>25</v>
      </c>
      <c r="C185" s="22" t="s">
        <v>453</v>
      </c>
      <c r="D185" s="22" t="str">
        <f>VLOOKUP(C185,'2) References'!$A$2:$B$6,2)</f>
        <v>Tabulated Number</v>
      </c>
      <c r="E185" s="47" t="s">
        <v>11</v>
      </c>
      <c r="F185" s="22" t="s">
        <v>12</v>
      </c>
      <c r="G185" s="47">
        <f t="shared" si="4"/>
        <v>36</v>
      </c>
      <c r="H185" s="24">
        <v>84.120603015075375</v>
      </c>
      <c r="I185" s="25">
        <v>4.3216080402010046</v>
      </c>
      <c r="J185" s="26">
        <v>11.557788944723619</v>
      </c>
      <c r="K185" s="22">
        <v>41</v>
      </c>
    </row>
    <row r="186" spans="1:12" x14ac:dyDescent="0.25">
      <c r="A186" s="22" t="s">
        <v>26</v>
      </c>
      <c r="C186" s="22" t="s">
        <v>453</v>
      </c>
      <c r="D186" s="22" t="str">
        <f>VLOOKUP(C186,'2) References'!$A$2:$B$6,2)</f>
        <v>Tabulated Number</v>
      </c>
      <c r="E186" s="47" t="s">
        <v>11</v>
      </c>
      <c r="F186" s="22" t="s">
        <v>12</v>
      </c>
      <c r="G186" s="47">
        <f t="shared" si="4"/>
        <v>37</v>
      </c>
      <c r="H186" s="24">
        <v>79.441117764471073</v>
      </c>
      <c r="I186" s="25">
        <v>0.49900199600798412</v>
      </c>
      <c r="J186" s="26">
        <v>20.059880239520965</v>
      </c>
      <c r="K186" s="22">
        <v>44</v>
      </c>
    </row>
    <row r="187" spans="1:12" x14ac:dyDescent="0.25">
      <c r="A187" s="22" t="s">
        <v>27</v>
      </c>
      <c r="C187" s="22" t="s">
        <v>453</v>
      </c>
      <c r="D187" s="22" t="str">
        <f>VLOOKUP(C187,'2) References'!$A$2:$B$6,2)</f>
        <v>Tabulated Number</v>
      </c>
      <c r="E187" s="47" t="s">
        <v>11</v>
      </c>
      <c r="F187" s="22" t="s">
        <v>12</v>
      </c>
      <c r="G187" s="47">
        <f t="shared" si="4"/>
        <v>38</v>
      </c>
      <c r="H187" s="24">
        <v>56.78391959798995</v>
      </c>
      <c r="I187" s="25">
        <v>2.8140703517587937</v>
      </c>
      <c r="J187" s="26">
        <v>40.402010050251256</v>
      </c>
      <c r="K187" s="22">
        <v>47</v>
      </c>
    </row>
    <row r="188" spans="1:12" x14ac:dyDescent="0.25">
      <c r="A188" s="22" t="s">
        <v>114</v>
      </c>
      <c r="B188" s="12">
        <v>0.05</v>
      </c>
      <c r="C188" s="22" t="s">
        <v>450</v>
      </c>
      <c r="D188" s="22" t="str">
        <f>VLOOKUP(C188,'2) References'!$A$2:$B$6,2)</f>
        <v>Tabulated Number</v>
      </c>
      <c r="E188" s="49" t="s">
        <v>10</v>
      </c>
      <c r="F188" s="22" t="s">
        <v>34</v>
      </c>
      <c r="G188" s="49">
        <v>1</v>
      </c>
      <c r="H188" s="24">
        <v>0</v>
      </c>
      <c r="I188" s="25">
        <v>91</v>
      </c>
      <c r="J188" s="26">
        <v>9</v>
      </c>
      <c r="K188" s="22">
        <v>193</v>
      </c>
      <c r="L188" s="70">
        <v>1.23E-2</v>
      </c>
    </row>
    <row r="189" spans="1:12" x14ac:dyDescent="0.25">
      <c r="A189" s="22" t="s">
        <v>118</v>
      </c>
      <c r="B189" s="12">
        <v>0.09</v>
      </c>
      <c r="C189" s="22" t="s">
        <v>450</v>
      </c>
      <c r="D189" s="22" t="str">
        <f>VLOOKUP(C189,'2) References'!$A$2:$B$6,2)</f>
        <v>Tabulated Number</v>
      </c>
      <c r="E189" s="49" t="s">
        <v>10</v>
      </c>
      <c r="F189" s="22" t="s">
        <v>34</v>
      </c>
      <c r="G189" s="49">
        <f t="shared" ref="G189:G224" si="5">G188+1</f>
        <v>2</v>
      </c>
      <c r="H189" s="24">
        <v>11</v>
      </c>
      <c r="I189" s="25">
        <v>80</v>
      </c>
      <c r="J189" s="26">
        <v>9</v>
      </c>
      <c r="K189" s="22">
        <v>194</v>
      </c>
      <c r="L189" s="70">
        <v>3.5099999999999999E-2</v>
      </c>
    </row>
    <row r="190" spans="1:12" x14ac:dyDescent="0.25">
      <c r="A190" s="22" t="s">
        <v>115</v>
      </c>
      <c r="B190" s="12">
        <v>0.08</v>
      </c>
      <c r="C190" s="22" t="s">
        <v>450</v>
      </c>
      <c r="D190" s="22" t="str">
        <f>VLOOKUP(C190,'2) References'!$A$2:$B$6,2)</f>
        <v>Tabulated Number</v>
      </c>
      <c r="E190" s="49" t="s">
        <v>10</v>
      </c>
      <c r="F190" s="22" t="s">
        <v>34</v>
      </c>
      <c r="G190" s="49">
        <f t="shared" si="5"/>
        <v>3</v>
      </c>
      <c r="H190" s="24">
        <v>3.9603960396039604</v>
      </c>
      <c r="I190" s="25">
        <v>92.079207920792072</v>
      </c>
      <c r="J190" s="26">
        <v>3.9603960396039604</v>
      </c>
      <c r="K190" s="22">
        <v>201</v>
      </c>
      <c r="L190" s="69">
        <v>1.34E-2</v>
      </c>
    </row>
    <row r="191" spans="1:12" x14ac:dyDescent="0.25">
      <c r="A191" s="22" t="s">
        <v>311</v>
      </c>
      <c r="B191" s="12">
        <v>0.1</v>
      </c>
      <c r="C191" s="22" t="s">
        <v>450</v>
      </c>
      <c r="D191" s="22" t="str">
        <f>VLOOKUP(C191,'2) References'!$A$2:$B$6,2)</f>
        <v>Tabulated Number</v>
      </c>
      <c r="E191" s="49" t="s">
        <v>10</v>
      </c>
      <c r="F191" s="22" t="s">
        <v>271</v>
      </c>
      <c r="G191" s="49">
        <f t="shared" si="5"/>
        <v>4</v>
      </c>
      <c r="H191" s="24">
        <v>4</v>
      </c>
      <c r="I191" s="25">
        <v>88</v>
      </c>
      <c r="J191" s="26">
        <v>8</v>
      </c>
      <c r="K191" s="22">
        <v>196</v>
      </c>
      <c r="L191" s="69">
        <v>0.04</v>
      </c>
    </row>
    <row r="192" spans="1:12" x14ac:dyDescent="0.25">
      <c r="A192" s="22" t="s">
        <v>308</v>
      </c>
      <c r="B192" s="12">
        <v>0.02</v>
      </c>
      <c r="C192" s="22" t="s">
        <v>450</v>
      </c>
      <c r="D192" s="22" t="str">
        <f>VLOOKUP(C192,'2) References'!$A$2:$B$6,2)</f>
        <v>Tabulated Number</v>
      </c>
      <c r="E192" s="49" t="s">
        <v>10</v>
      </c>
      <c r="F192" s="22" t="s">
        <v>271</v>
      </c>
      <c r="G192" s="49">
        <f t="shared" si="5"/>
        <v>5</v>
      </c>
      <c r="H192" s="24">
        <v>2</v>
      </c>
      <c r="I192" s="25">
        <v>92</v>
      </c>
      <c r="J192" s="26">
        <v>6</v>
      </c>
      <c r="K192" s="22">
        <v>199</v>
      </c>
      <c r="L192" s="69">
        <v>1.49E-2</v>
      </c>
    </row>
    <row r="193" spans="1:11" x14ac:dyDescent="0.25">
      <c r="A193" s="22" t="s">
        <v>313</v>
      </c>
      <c r="B193" s="12" t="s">
        <v>22</v>
      </c>
      <c r="C193" s="22" t="s">
        <v>450</v>
      </c>
      <c r="D193" s="22" t="str">
        <f>VLOOKUP(C193,'2) References'!$A$2:$B$6,2)</f>
        <v>Tabulated Number</v>
      </c>
      <c r="E193" s="49" t="s">
        <v>10</v>
      </c>
      <c r="F193" s="22" t="s">
        <v>271</v>
      </c>
      <c r="G193" s="49">
        <f t="shared" si="5"/>
        <v>6</v>
      </c>
      <c r="H193" s="24">
        <v>3.9603960396039604</v>
      </c>
      <c r="I193" s="25">
        <v>84.158415841584159</v>
      </c>
      <c r="J193" s="26">
        <v>11.881188118811881</v>
      </c>
      <c r="K193" s="22">
        <v>192</v>
      </c>
    </row>
    <row r="194" spans="1:11" x14ac:dyDescent="0.25">
      <c r="A194" s="22" t="s">
        <v>310</v>
      </c>
      <c r="B194" s="12">
        <v>0.06</v>
      </c>
      <c r="C194" s="22" t="s">
        <v>450</v>
      </c>
      <c r="D194" s="22" t="str">
        <f>VLOOKUP(C194,'2) References'!$A$2:$B$6,2)</f>
        <v>Tabulated Number</v>
      </c>
      <c r="E194" s="49" t="s">
        <v>10</v>
      </c>
      <c r="F194" s="22" t="s">
        <v>271</v>
      </c>
      <c r="G194" s="49">
        <f t="shared" si="5"/>
        <v>7</v>
      </c>
      <c r="H194" s="24">
        <v>4.0404040404040407</v>
      </c>
      <c r="I194" s="25">
        <v>87.878787878787875</v>
      </c>
      <c r="J194" s="26">
        <v>8.0808080808080813</v>
      </c>
      <c r="K194" s="22">
        <v>195</v>
      </c>
    </row>
    <row r="195" spans="1:11" x14ac:dyDescent="0.25">
      <c r="A195" s="22" t="s">
        <v>307</v>
      </c>
      <c r="B195" s="12">
        <v>6.0000000000000001E-3</v>
      </c>
      <c r="C195" s="22" t="s">
        <v>450</v>
      </c>
      <c r="D195" s="22" t="str">
        <f>VLOOKUP(C195,'2) References'!$A$2:$B$6,2)</f>
        <v>Tabulated Number</v>
      </c>
      <c r="E195" s="49" t="s">
        <v>10</v>
      </c>
      <c r="F195" s="22" t="s">
        <v>271</v>
      </c>
      <c r="G195" s="49">
        <f t="shared" si="5"/>
        <v>8</v>
      </c>
      <c r="H195" s="24">
        <v>6.9306930693069306</v>
      </c>
      <c r="I195" s="25">
        <v>92.079207920792072</v>
      </c>
      <c r="J195" s="26">
        <v>0.99009900990099009</v>
      </c>
      <c r="K195" s="22">
        <v>203</v>
      </c>
    </row>
    <row r="196" spans="1:11" x14ac:dyDescent="0.25">
      <c r="A196" s="22" t="s">
        <v>314</v>
      </c>
      <c r="B196" s="12" t="s">
        <v>22</v>
      </c>
      <c r="C196" s="22" t="s">
        <v>450</v>
      </c>
      <c r="D196" s="22" t="str">
        <f>VLOOKUP(C196,'2) References'!$A$2:$B$6,2)</f>
        <v>Tabulated Number</v>
      </c>
      <c r="E196" s="49" t="s">
        <v>10</v>
      </c>
      <c r="F196" s="22" t="s">
        <v>271</v>
      </c>
      <c r="G196" s="49">
        <f t="shared" si="5"/>
        <v>9</v>
      </c>
      <c r="H196" s="24">
        <v>9.183673469387756</v>
      </c>
      <c r="I196" s="25">
        <v>83.673469387755105</v>
      </c>
      <c r="J196" s="26">
        <v>7.1428571428571432</v>
      </c>
      <c r="K196" s="22">
        <v>198</v>
      </c>
    </row>
    <row r="197" spans="1:11" x14ac:dyDescent="0.25">
      <c r="A197" s="22" t="s">
        <v>122</v>
      </c>
      <c r="B197" s="12" t="s">
        <v>22</v>
      </c>
      <c r="C197" s="22" t="s">
        <v>450</v>
      </c>
      <c r="D197" s="22" t="str">
        <f>VLOOKUP(C197,'2) References'!$A$2:$B$6,2)</f>
        <v>Tabulated Number</v>
      </c>
      <c r="E197" s="49" t="s">
        <v>10</v>
      </c>
      <c r="F197" s="22" t="s">
        <v>34</v>
      </c>
      <c r="G197" s="49">
        <f t="shared" si="5"/>
        <v>10</v>
      </c>
      <c r="H197" s="24">
        <v>9</v>
      </c>
      <c r="I197" s="25">
        <v>87</v>
      </c>
      <c r="J197" s="26">
        <v>4</v>
      </c>
      <c r="K197" s="22">
        <v>200</v>
      </c>
    </row>
    <row r="198" spans="1:11" x14ac:dyDescent="0.25">
      <c r="A198" s="22" t="s">
        <v>309</v>
      </c>
      <c r="B198" s="12">
        <v>0.02</v>
      </c>
      <c r="C198" s="22" t="s">
        <v>450</v>
      </c>
      <c r="D198" s="22" t="str">
        <f>VLOOKUP(C198,'2) References'!$A$2:$B$6,2)</f>
        <v>Tabulated Number</v>
      </c>
      <c r="E198" s="49" t="s">
        <v>10</v>
      </c>
      <c r="F198" s="22" t="s">
        <v>271</v>
      </c>
      <c r="G198" s="49">
        <f t="shared" si="5"/>
        <v>11</v>
      </c>
      <c r="H198" s="24">
        <v>1</v>
      </c>
      <c r="I198" s="25">
        <v>98</v>
      </c>
      <c r="J198" s="26">
        <v>1</v>
      </c>
      <c r="K198" s="22">
        <v>202</v>
      </c>
    </row>
    <row r="199" spans="1:11" x14ac:dyDescent="0.25">
      <c r="A199" s="22">
        <v>4517.1000000000004</v>
      </c>
      <c r="B199" s="12">
        <v>4.0999999999999995E-2</v>
      </c>
      <c r="C199" s="22" t="s">
        <v>449</v>
      </c>
      <c r="D199" s="22" t="str">
        <f>VLOOKUP(C199,'2) References'!$A$2:$B$6,2)</f>
        <v>Tabulated Number</v>
      </c>
      <c r="E199" s="49" t="s">
        <v>10</v>
      </c>
      <c r="F199" s="22" t="s">
        <v>34</v>
      </c>
      <c r="G199" s="49">
        <f t="shared" si="5"/>
        <v>12</v>
      </c>
      <c r="H199" s="24">
        <v>2</v>
      </c>
      <c r="I199" s="25">
        <v>97</v>
      </c>
      <c r="J199" s="26">
        <v>1</v>
      </c>
      <c r="K199" s="22">
        <v>3</v>
      </c>
    </row>
    <row r="200" spans="1:11" x14ac:dyDescent="0.25">
      <c r="A200" s="22">
        <v>4588.7</v>
      </c>
      <c r="B200" s="12">
        <v>5.7000000000000002E-2</v>
      </c>
      <c r="C200" s="22" t="s">
        <v>449</v>
      </c>
      <c r="D200" s="22" t="str">
        <f>VLOOKUP(C200,'2) References'!$A$2:$B$6,2)</f>
        <v>Tabulated Number</v>
      </c>
      <c r="E200" s="49" t="s">
        <v>10</v>
      </c>
      <c r="F200" s="22" t="s">
        <v>34</v>
      </c>
      <c r="G200" s="49">
        <f t="shared" si="5"/>
        <v>13</v>
      </c>
      <c r="H200" s="24">
        <v>2.0202020202020203</v>
      </c>
      <c r="I200" s="25">
        <v>96.969696969696969</v>
      </c>
      <c r="J200" s="26">
        <v>1.0101010101010102</v>
      </c>
      <c r="K200" s="22">
        <v>14</v>
      </c>
    </row>
    <row r="201" spans="1:11" x14ac:dyDescent="0.25">
      <c r="A201" s="22">
        <v>4591.5</v>
      </c>
      <c r="B201" s="12">
        <v>8.8000000000000009E-2</v>
      </c>
      <c r="C201" s="22" t="s">
        <v>449</v>
      </c>
      <c r="D201" s="22" t="str">
        <f>VLOOKUP(C201,'2) References'!$A$2:$B$6,2)</f>
        <v>Tabulated Number</v>
      </c>
      <c r="E201" s="49" t="s">
        <v>10</v>
      </c>
      <c r="F201" s="22" t="s">
        <v>34</v>
      </c>
      <c r="G201" s="49">
        <f t="shared" si="5"/>
        <v>14</v>
      </c>
      <c r="H201" s="24">
        <v>17.171717171717173</v>
      </c>
      <c r="I201" s="25">
        <v>82.828282828282823</v>
      </c>
      <c r="J201" s="26">
        <v>0</v>
      </c>
      <c r="K201" s="22">
        <v>15</v>
      </c>
    </row>
    <row r="202" spans="1:11" x14ac:dyDescent="0.25">
      <c r="A202" s="22">
        <v>4656.2</v>
      </c>
      <c r="B202" s="12">
        <v>3.9E-2</v>
      </c>
      <c r="C202" s="22" t="s">
        <v>449</v>
      </c>
      <c r="D202" s="22" t="str">
        <f>VLOOKUP(C202,'2) References'!$A$2:$B$6,2)</f>
        <v>Tabulated Number</v>
      </c>
      <c r="E202" s="49" t="s">
        <v>10</v>
      </c>
      <c r="F202" s="22" t="s">
        <v>271</v>
      </c>
      <c r="G202" s="49">
        <f t="shared" si="5"/>
        <v>15</v>
      </c>
      <c r="H202" s="24">
        <v>3.0303030303030303</v>
      </c>
      <c r="I202" s="25">
        <v>92.929292929292927</v>
      </c>
      <c r="J202" s="26">
        <v>4.0404040404040407</v>
      </c>
      <c r="K202" s="22">
        <v>24</v>
      </c>
    </row>
    <row r="203" spans="1:11" x14ac:dyDescent="0.25">
      <c r="A203" s="22">
        <v>4694.5</v>
      </c>
      <c r="B203" s="12">
        <v>0.14000000000000001</v>
      </c>
      <c r="C203" s="22" t="s">
        <v>449</v>
      </c>
      <c r="D203" s="22" t="str">
        <f>VLOOKUP(C203,'2) References'!$A$2:$B$6,2)</f>
        <v>Tabulated Number</v>
      </c>
      <c r="E203" s="49" t="s">
        <v>10</v>
      </c>
      <c r="F203" s="22" t="s">
        <v>271</v>
      </c>
      <c r="G203" s="49">
        <f t="shared" si="5"/>
        <v>16</v>
      </c>
      <c r="H203" s="24">
        <v>2.0833333333333335</v>
      </c>
      <c r="I203" s="25">
        <v>90.625</v>
      </c>
      <c r="J203" s="26">
        <v>7.291666666666667</v>
      </c>
      <c r="K203" s="22">
        <v>27</v>
      </c>
    </row>
    <row r="204" spans="1:11" x14ac:dyDescent="0.25">
      <c r="A204" s="22">
        <v>4697</v>
      </c>
      <c r="B204" s="12">
        <v>0.127</v>
      </c>
      <c r="C204" s="22" t="s">
        <v>449</v>
      </c>
      <c r="D204" s="22" t="str">
        <f>VLOOKUP(C204,'2) References'!$A$2:$B$6,2)</f>
        <v>Tabulated Number</v>
      </c>
      <c r="E204" s="49" t="s">
        <v>10</v>
      </c>
      <c r="F204" s="22" t="s">
        <v>271</v>
      </c>
      <c r="G204" s="49">
        <f t="shared" si="5"/>
        <v>17</v>
      </c>
      <c r="H204" s="24">
        <v>1.0416666666666667</v>
      </c>
      <c r="I204" s="25">
        <v>94.791666666666671</v>
      </c>
      <c r="J204" s="26">
        <v>4.166666666666667</v>
      </c>
      <c r="K204" s="22">
        <v>29</v>
      </c>
    </row>
    <row r="205" spans="1:11" x14ac:dyDescent="0.25">
      <c r="A205" s="22">
        <v>4712.5</v>
      </c>
      <c r="B205" s="12">
        <v>0.21199999999999999</v>
      </c>
      <c r="C205" s="22" t="s">
        <v>449</v>
      </c>
      <c r="D205" s="22" t="str">
        <f>VLOOKUP(C205,'2) References'!$A$2:$B$6,2)</f>
        <v>Tabulated Number</v>
      </c>
      <c r="E205" s="49" t="s">
        <v>10</v>
      </c>
      <c r="F205" s="22" t="s">
        <v>271</v>
      </c>
      <c r="G205" s="49">
        <f t="shared" si="5"/>
        <v>18</v>
      </c>
      <c r="H205" s="24">
        <v>15.053763440860214</v>
      </c>
      <c r="I205" s="25">
        <v>78.494623655913969</v>
      </c>
      <c r="J205" s="26">
        <v>6.4516129032258061</v>
      </c>
      <c r="K205" s="22">
        <v>30</v>
      </c>
    </row>
    <row r="206" spans="1:11" x14ac:dyDescent="0.25">
      <c r="A206" s="22">
        <v>4724.2</v>
      </c>
      <c r="B206" s="12">
        <v>5.4000000000000006E-2</v>
      </c>
      <c r="C206" s="22" t="s">
        <v>449</v>
      </c>
      <c r="D206" s="22" t="str">
        <f>VLOOKUP(C206,'2) References'!$A$2:$B$6,2)</f>
        <v>Tabulated Number</v>
      </c>
      <c r="E206" s="49" t="s">
        <v>10</v>
      </c>
      <c r="F206" s="22" t="s">
        <v>271</v>
      </c>
      <c r="G206" s="49">
        <f t="shared" si="5"/>
        <v>19</v>
      </c>
      <c r="H206" s="24">
        <v>1.0204081632653061</v>
      </c>
      <c r="I206" s="25">
        <v>95.91836734693878</v>
      </c>
      <c r="J206" s="26">
        <v>3.0612244897959182</v>
      </c>
      <c r="K206" s="22">
        <v>31</v>
      </c>
    </row>
    <row r="207" spans="1:11" x14ac:dyDescent="0.25">
      <c r="A207" s="22">
        <v>4780.6000000000004</v>
      </c>
      <c r="B207" s="12">
        <v>5.7000000000000002E-2</v>
      </c>
      <c r="C207" s="22" t="s">
        <v>449</v>
      </c>
      <c r="D207" s="22" t="str">
        <f>VLOOKUP(C207,'2) References'!$A$2:$B$6,2)</f>
        <v>Tabulated Number</v>
      </c>
      <c r="E207" s="49" t="s">
        <v>10</v>
      </c>
      <c r="F207" s="22" t="s">
        <v>271</v>
      </c>
      <c r="G207" s="49">
        <f t="shared" si="5"/>
        <v>20</v>
      </c>
      <c r="H207" s="24">
        <v>0</v>
      </c>
      <c r="I207" s="25">
        <v>94.897959183673464</v>
      </c>
      <c r="J207" s="26">
        <v>5.1020408163265305</v>
      </c>
      <c r="K207" s="22">
        <v>33</v>
      </c>
    </row>
    <row r="208" spans="1:11" x14ac:dyDescent="0.25">
      <c r="A208" s="22" t="s">
        <v>294</v>
      </c>
      <c r="C208" s="22" t="s">
        <v>451</v>
      </c>
      <c r="D208" s="22" t="str">
        <f>VLOOKUP(C208,'2) References'!$A$2:$B$6,2)</f>
        <v>Digitized Graph Fig. 5</v>
      </c>
      <c r="E208" s="49" t="s">
        <v>10</v>
      </c>
      <c r="F208" s="22" t="s">
        <v>271</v>
      </c>
      <c r="G208" s="49">
        <f t="shared" si="5"/>
        <v>21</v>
      </c>
      <c r="H208" s="24">
        <v>9.7000000000000028</v>
      </c>
      <c r="I208" s="25">
        <v>77.8</v>
      </c>
      <c r="J208" s="26">
        <v>12.5</v>
      </c>
      <c r="K208" s="22">
        <v>483</v>
      </c>
    </row>
    <row r="209" spans="1:11" x14ac:dyDescent="0.25">
      <c r="A209" s="22" t="s">
        <v>294</v>
      </c>
      <c r="C209" s="22" t="s">
        <v>451</v>
      </c>
      <c r="D209" s="22" t="str">
        <f>VLOOKUP(C209,'2) References'!$A$2:$B$6,2)</f>
        <v>Digitized Graph Fig. 5</v>
      </c>
      <c r="E209" s="49" t="s">
        <v>10</v>
      </c>
      <c r="F209" s="22" t="s">
        <v>271</v>
      </c>
      <c r="G209" s="49">
        <f t="shared" si="5"/>
        <v>22</v>
      </c>
      <c r="H209" s="24">
        <v>10</v>
      </c>
      <c r="I209" s="25">
        <v>78</v>
      </c>
      <c r="J209" s="26">
        <v>12</v>
      </c>
      <c r="K209" s="22">
        <v>484</v>
      </c>
    </row>
    <row r="210" spans="1:11" x14ac:dyDescent="0.25">
      <c r="A210" s="22" t="s">
        <v>294</v>
      </c>
      <c r="C210" s="22" t="s">
        <v>451</v>
      </c>
      <c r="D210" s="22" t="str">
        <f>VLOOKUP(C210,'2) References'!$A$2:$B$6,2)</f>
        <v>Digitized Graph Fig. 5</v>
      </c>
      <c r="E210" s="49" t="s">
        <v>10</v>
      </c>
      <c r="F210" s="22" t="s">
        <v>271</v>
      </c>
      <c r="G210" s="49">
        <f t="shared" si="5"/>
        <v>23</v>
      </c>
      <c r="H210" s="24">
        <v>9.7999999999999972</v>
      </c>
      <c r="I210" s="25">
        <v>82</v>
      </c>
      <c r="J210" s="26">
        <v>8.1999999999999993</v>
      </c>
      <c r="K210" s="22">
        <v>485</v>
      </c>
    </row>
    <row r="211" spans="1:11" x14ac:dyDescent="0.25">
      <c r="A211" s="22" t="s">
        <v>294</v>
      </c>
      <c r="C211" s="22" t="s">
        <v>451</v>
      </c>
      <c r="D211" s="22" t="str">
        <f>VLOOKUP(C211,'2) References'!$A$2:$B$6,2)</f>
        <v>Digitized Graph Fig. 5</v>
      </c>
      <c r="E211" s="49" t="s">
        <v>10</v>
      </c>
      <c r="F211" s="22" t="s">
        <v>271</v>
      </c>
      <c r="G211" s="49">
        <f t="shared" si="5"/>
        <v>24</v>
      </c>
      <c r="H211" s="24">
        <v>9.3000000000000114</v>
      </c>
      <c r="I211" s="25">
        <v>82.1</v>
      </c>
      <c r="J211" s="26">
        <v>8.6</v>
      </c>
      <c r="K211" s="22">
        <v>486</v>
      </c>
    </row>
    <row r="212" spans="1:11" x14ac:dyDescent="0.25">
      <c r="A212" s="22" t="s">
        <v>294</v>
      </c>
      <c r="C212" s="22" t="s">
        <v>451</v>
      </c>
      <c r="D212" s="22" t="str">
        <f>VLOOKUP(C212,'2) References'!$A$2:$B$6,2)</f>
        <v>Digitized Graph Fig. 5</v>
      </c>
      <c r="E212" s="49" t="s">
        <v>10</v>
      </c>
      <c r="F212" s="22" t="s">
        <v>271</v>
      </c>
      <c r="G212" s="49">
        <f t="shared" si="5"/>
        <v>25</v>
      </c>
      <c r="H212" s="24">
        <v>9.4000000000000057</v>
      </c>
      <c r="I212" s="25">
        <v>87</v>
      </c>
      <c r="J212" s="26">
        <v>3.6</v>
      </c>
      <c r="K212" s="22">
        <v>487</v>
      </c>
    </row>
    <row r="213" spans="1:11" x14ac:dyDescent="0.25">
      <c r="A213" s="22" t="s">
        <v>294</v>
      </c>
      <c r="C213" s="22" t="s">
        <v>451</v>
      </c>
      <c r="D213" s="22" t="str">
        <f>VLOOKUP(C213,'2) References'!$A$2:$B$6,2)</f>
        <v>Digitized Graph Fig. 5</v>
      </c>
      <c r="E213" s="49" t="s">
        <v>10</v>
      </c>
      <c r="F213" s="22" t="s">
        <v>271</v>
      </c>
      <c r="G213" s="49">
        <f t="shared" si="5"/>
        <v>26</v>
      </c>
      <c r="H213" s="24">
        <v>2</v>
      </c>
      <c r="I213" s="25">
        <v>86</v>
      </c>
      <c r="J213" s="26">
        <v>12</v>
      </c>
      <c r="K213" s="22">
        <v>488</v>
      </c>
    </row>
    <row r="214" spans="1:11" x14ac:dyDescent="0.25">
      <c r="A214" s="22" t="s">
        <v>294</v>
      </c>
      <c r="C214" s="22" t="s">
        <v>451</v>
      </c>
      <c r="D214" s="22" t="str">
        <f>VLOOKUP(C214,'2) References'!$A$2:$B$6,2)</f>
        <v>Digitized Graph Fig. 5</v>
      </c>
      <c r="E214" s="49" t="s">
        <v>10</v>
      </c>
      <c r="F214" s="22" t="s">
        <v>271</v>
      </c>
      <c r="G214" s="49">
        <f t="shared" si="5"/>
        <v>27</v>
      </c>
      <c r="H214" s="24">
        <v>1.4000000000000057</v>
      </c>
      <c r="I214" s="25">
        <v>90.8</v>
      </c>
      <c r="J214" s="26">
        <v>7.8</v>
      </c>
      <c r="K214" s="22">
        <v>489</v>
      </c>
    </row>
    <row r="215" spans="1:11" x14ac:dyDescent="0.25">
      <c r="A215" s="22" t="s">
        <v>294</v>
      </c>
      <c r="C215" s="22" t="s">
        <v>451</v>
      </c>
      <c r="D215" s="22" t="str">
        <f>VLOOKUP(C215,'2) References'!$A$2:$B$6,2)</f>
        <v>Digitized Graph Fig. 5</v>
      </c>
      <c r="E215" s="49" t="s">
        <v>10</v>
      </c>
      <c r="F215" s="22" t="s">
        <v>271</v>
      </c>
      <c r="G215" s="49">
        <f t="shared" si="5"/>
        <v>28</v>
      </c>
      <c r="H215" s="24">
        <v>1</v>
      </c>
      <c r="I215" s="25">
        <v>92.6</v>
      </c>
      <c r="J215" s="26">
        <v>6.4</v>
      </c>
      <c r="K215" s="22">
        <v>490</v>
      </c>
    </row>
    <row r="216" spans="1:11" x14ac:dyDescent="0.25">
      <c r="A216" s="22" t="s">
        <v>294</v>
      </c>
      <c r="C216" s="22" t="s">
        <v>451</v>
      </c>
      <c r="D216" s="22" t="str">
        <f>VLOOKUP(C216,'2) References'!$A$2:$B$6,2)</f>
        <v>Digitized Graph Fig. 5</v>
      </c>
      <c r="E216" s="49" t="s">
        <v>10</v>
      </c>
      <c r="F216" s="22" t="s">
        <v>271</v>
      </c>
      <c r="G216" s="49">
        <f t="shared" si="5"/>
        <v>29</v>
      </c>
      <c r="H216" s="24">
        <v>3.5</v>
      </c>
      <c r="I216" s="25">
        <v>95.5</v>
      </c>
      <c r="J216" s="26">
        <v>1</v>
      </c>
      <c r="K216" s="22">
        <v>491</v>
      </c>
    </row>
    <row r="217" spans="1:11" x14ac:dyDescent="0.25">
      <c r="A217" s="22" t="s">
        <v>294</v>
      </c>
      <c r="C217" s="22" t="s">
        <v>451</v>
      </c>
      <c r="D217" s="22" t="str">
        <f>VLOOKUP(C217,'2) References'!$A$2:$B$6,2)</f>
        <v>Digitized Graph Fig. 5</v>
      </c>
      <c r="E217" s="49" t="s">
        <v>10</v>
      </c>
      <c r="F217" s="22" t="s">
        <v>271</v>
      </c>
      <c r="G217" s="49">
        <f t="shared" si="5"/>
        <v>30</v>
      </c>
      <c r="H217" s="24">
        <v>3.5</v>
      </c>
      <c r="I217" s="25">
        <v>96.5</v>
      </c>
      <c r="J217" s="26">
        <v>0</v>
      </c>
      <c r="K217" s="22">
        <v>492</v>
      </c>
    </row>
    <row r="218" spans="1:11" x14ac:dyDescent="0.25">
      <c r="A218" s="22" t="s">
        <v>294</v>
      </c>
      <c r="C218" s="22" t="s">
        <v>451</v>
      </c>
      <c r="D218" s="22" t="str">
        <f>VLOOKUP(C218,'2) References'!$A$2:$B$6,2)</f>
        <v>Digitized Graph Fig. 5</v>
      </c>
      <c r="E218" s="49" t="s">
        <v>10</v>
      </c>
      <c r="F218" s="22" t="s">
        <v>271</v>
      </c>
      <c r="G218" s="49">
        <f t="shared" si="5"/>
        <v>31</v>
      </c>
      <c r="H218" s="24">
        <v>2.5</v>
      </c>
      <c r="I218" s="25">
        <v>97.5</v>
      </c>
      <c r="J218" s="26">
        <v>0</v>
      </c>
      <c r="K218" s="22">
        <v>493</v>
      </c>
    </row>
    <row r="219" spans="1:11" x14ac:dyDescent="0.25">
      <c r="A219" s="22" t="s">
        <v>294</v>
      </c>
      <c r="C219" s="22" t="s">
        <v>451</v>
      </c>
      <c r="D219" s="22" t="str">
        <f>VLOOKUP(C219,'2) References'!$A$2:$B$6,2)</f>
        <v>Digitized Graph Fig. 5</v>
      </c>
      <c r="E219" s="49" t="s">
        <v>10</v>
      </c>
      <c r="F219" s="22" t="s">
        <v>271</v>
      </c>
      <c r="G219" s="49">
        <f t="shared" si="5"/>
        <v>32</v>
      </c>
      <c r="H219" s="24">
        <v>1.5</v>
      </c>
      <c r="I219" s="25">
        <v>98.5</v>
      </c>
      <c r="J219" s="26">
        <v>0</v>
      </c>
      <c r="K219" s="22">
        <v>494</v>
      </c>
    </row>
    <row r="220" spans="1:11" x14ac:dyDescent="0.25">
      <c r="A220" s="22">
        <v>40472.199999999997</v>
      </c>
      <c r="B220" s="12">
        <v>5.7000000000000002E-2</v>
      </c>
      <c r="C220" s="22" t="s">
        <v>447</v>
      </c>
      <c r="D220" s="22" t="str">
        <f>VLOOKUP(C220,'2) References'!$A$2:$B$6,2)</f>
        <v>Tabulated Number</v>
      </c>
      <c r="E220" s="49" t="s">
        <v>10</v>
      </c>
      <c r="F220" s="22" t="s">
        <v>34</v>
      </c>
      <c r="G220" s="49">
        <f t="shared" si="5"/>
        <v>33</v>
      </c>
      <c r="H220" s="24">
        <v>13.21961620469083</v>
      </c>
      <c r="I220" s="25">
        <v>79.850746268656707</v>
      </c>
      <c r="J220" s="26">
        <v>6.929637526652451</v>
      </c>
      <c r="K220" s="22">
        <v>93</v>
      </c>
    </row>
    <row r="221" spans="1:11" x14ac:dyDescent="0.25">
      <c r="A221" s="22">
        <v>40472.699999999997</v>
      </c>
      <c r="B221" s="12">
        <v>3.6000000000000004E-2</v>
      </c>
      <c r="C221" s="22" t="s">
        <v>447</v>
      </c>
      <c r="D221" s="22" t="str">
        <f>VLOOKUP(C221,'2) References'!$A$2:$B$6,2)</f>
        <v>Tabulated Number</v>
      </c>
      <c r="E221" s="49" t="s">
        <v>10</v>
      </c>
      <c r="F221" s="22" t="s">
        <v>34</v>
      </c>
      <c r="G221" s="49">
        <f t="shared" si="5"/>
        <v>34</v>
      </c>
      <c r="H221" s="24">
        <v>6.9817400644468322</v>
      </c>
      <c r="I221" s="25">
        <v>85.392051557465095</v>
      </c>
      <c r="J221" s="26">
        <v>7.6262083780880783</v>
      </c>
      <c r="K221" s="22">
        <v>87</v>
      </c>
    </row>
    <row r="222" spans="1:11" x14ac:dyDescent="0.25">
      <c r="A222" s="22">
        <v>41744.160000000003</v>
      </c>
      <c r="B222" s="12">
        <v>0.05</v>
      </c>
      <c r="C222" s="22" t="s">
        <v>447</v>
      </c>
      <c r="D222" s="22" t="str">
        <f>VLOOKUP(C222,'2) References'!$A$2:$B$6,2)</f>
        <v>Tabulated Number</v>
      </c>
      <c r="E222" s="49" t="s">
        <v>10</v>
      </c>
      <c r="F222" s="22" t="s">
        <v>34</v>
      </c>
      <c r="G222" s="49">
        <f t="shared" si="5"/>
        <v>35</v>
      </c>
      <c r="H222" s="24">
        <v>13.686131386861312</v>
      </c>
      <c r="I222" s="25">
        <v>84.580291970802918</v>
      </c>
      <c r="J222" s="26">
        <v>1.7335766423357664</v>
      </c>
      <c r="K222" s="22">
        <v>85</v>
      </c>
    </row>
    <row r="223" spans="1:11" x14ac:dyDescent="0.25">
      <c r="A223" s="22">
        <v>41744.300000000003</v>
      </c>
      <c r="B223" s="12">
        <v>0.15</v>
      </c>
      <c r="C223" s="22" t="s">
        <v>447</v>
      </c>
      <c r="D223" s="22" t="str">
        <f>VLOOKUP(C223,'2) References'!$A$2:$B$6,2)</f>
        <v>Tabulated Number</v>
      </c>
      <c r="E223" s="49" t="s">
        <v>10</v>
      </c>
      <c r="F223" s="22" t="s">
        <v>34</v>
      </c>
      <c r="G223" s="49">
        <f t="shared" si="5"/>
        <v>36</v>
      </c>
      <c r="H223" s="24">
        <v>1.4373716632443529</v>
      </c>
      <c r="I223" s="25">
        <v>97.022587268993831</v>
      </c>
      <c r="J223" s="26">
        <v>1.5400410677618068</v>
      </c>
      <c r="K223" s="22">
        <v>74</v>
      </c>
    </row>
    <row r="224" spans="1:11" x14ac:dyDescent="0.25">
      <c r="A224" s="22">
        <v>41744.400000000001</v>
      </c>
      <c r="B224" s="12">
        <v>0.25</v>
      </c>
      <c r="C224" s="22" t="s">
        <v>447</v>
      </c>
      <c r="D224" s="22" t="str">
        <f>VLOOKUP(C224,'2) References'!$A$2:$B$6,2)</f>
        <v>Tabulated Number</v>
      </c>
      <c r="E224" s="49" t="s">
        <v>10</v>
      </c>
      <c r="F224" s="22" t="s">
        <v>10</v>
      </c>
      <c r="G224" s="49">
        <f t="shared" si="5"/>
        <v>37</v>
      </c>
      <c r="H224" s="24">
        <v>12.945973496432211</v>
      </c>
      <c r="I224" s="25">
        <v>77.370030581039757</v>
      </c>
      <c r="J224" s="26">
        <v>9.6839959225280321</v>
      </c>
      <c r="K224" s="22">
        <v>60</v>
      </c>
    </row>
    <row r="225" spans="1:11" x14ac:dyDescent="0.25">
      <c r="A225" s="22">
        <v>41744.5</v>
      </c>
      <c r="B225" s="12">
        <v>0.11</v>
      </c>
      <c r="C225" s="22" t="s">
        <v>447</v>
      </c>
      <c r="D225" s="22" t="str">
        <f>VLOOKUP(C225,'2) References'!$A$2:$B$6,2)</f>
        <v>Tabulated Number</v>
      </c>
      <c r="E225" s="49" t="s">
        <v>10</v>
      </c>
      <c r="F225" s="22" t="s">
        <v>34</v>
      </c>
      <c r="G225" s="49">
        <f t="shared" ref="G225:G288" si="6">G224+1</f>
        <v>38</v>
      </c>
      <c r="H225" s="24">
        <v>4.193548387096774</v>
      </c>
      <c r="I225" s="25">
        <v>79.462365591397841</v>
      </c>
      <c r="J225" s="26">
        <v>16.344086021505372</v>
      </c>
      <c r="K225" s="22">
        <v>92</v>
      </c>
    </row>
    <row r="226" spans="1:11" x14ac:dyDescent="0.25">
      <c r="A226" s="22">
        <v>41744.699999999997</v>
      </c>
      <c r="B226" s="12">
        <v>0.02</v>
      </c>
      <c r="C226" s="22" t="s">
        <v>447</v>
      </c>
      <c r="D226" s="22" t="str">
        <f>VLOOKUP(C226,'2) References'!$A$2:$B$6,2)</f>
        <v>Tabulated Number</v>
      </c>
      <c r="E226" s="49" t="s">
        <v>10</v>
      </c>
      <c r="F226" s="22" t="s">
        <v>34</v>
      </c>
      <c r="G226" s="49">
        <f t="shared" si="6"/>
        <v>39</v>
      </c>
      <c r="H226" s="24">
        <v>13.883299798792756</v>
      </c>
      <c r="I226" s="25">
        <v>84.708249496981878</v>
      </c>
      <c r="J226" s="26">
        <v>1.4084507042253518</v>
      </c>
      <c r="K226" s="22">
        <v>91</v>
      </c>
    </row>
    <row r="227" spans="1:11" x14ac:dyDescent="0.25">
      <c r="A227" s="22">
        <v>41744.9</v>
      </c>
      <c r="B227" s="12">
        <v>0.1</v>
      </c>
      <c r="C227" s="22" t="s">
        <v>447</v>
      </c>
      <c r="D227" s="22" t="str">
        <f>VLOOKUP(C227,'2) References'!$A$2:$B$6,2)</f>
        <v>Tabulated Number</v>
      </c>
      <c r="E227" s="49" t="s">
        <v>10</v>
      </c>
      <c r="F227" s="22" t="s">
        <v>34</v>
      </c>
      <c r="G227" s="49">
        <f t="shared" si="6"/>
        <v>40</v>
      </c>
      <c r="H227" s="24">
        <v>4.6413502109704634</v>
      </c>
      <c r="I227" s="25">
        <v>89.135021097046391</v>
      </c>
      <c r="J227" s="26">
        <v>6.2236286919831203</v>
      </c>
      <c r="K227" s="22">
        <v>89</v>
      </c>
    </row>
    <row r="228" spans="1:11" x14ac:dyDescent="0.25">
      <c r="A228" s="22" t="s">
        <v>120</v>
      </c>
      <c r="B228" s="12">
        <v>0.11</v>
      </c>
      <c r="C228" s="22" t="s">
        <v>447</v>
      </c>
      <c r="D228" s="22" t="str">
        <f>VLOOKUP(C228,'2) References'!$A$2:$B$6,2)</f>
        <v>Tabulated Number</v>
      </c>
      <c r="E228" s="49" t="s">
        <v>10</v>
      </c>
      <c r="F228" s="22" t="s">
        <v>34</v>
      </c>
      <c r="G228" s="49">
        <f t="shared" si="6"/>
        <v>41</v>
      </c>
      <c r="H228" s="24">
        <v>1.9076305220883532</v>
      </c>
      <c r="I228" s="25">
        <v>96.686746987951793</v>
      </c>
      <c r="J228" s="26">
        <v>1.4056224899598391</v>
      </c>
      <c r="K228" s="22">
        <v>73</v>
      </c>
    </row>
    <row r="229" spans="1:11" x14ac:dyDescent="0.25">
      <c r="A229" s="22" t="s">
        <v>116</v>
      </c>
      <c r="B229" s="12">
        <v>0.09</v>
      </c>
      <c r="C229" s="22" t="s">
        <v>447</v>
      </c>
      <c r="D229" s="22" t="str">
        <f>VLOOKUP(C229,'2) References'!$A$2:$B$6,2)</f>
        <v>Tabulated Number</v>
      </c>
      <c r="E229" s="49" t="s">
        <v>10</v>
      </c>
      <c r="F229" s="22" t="s">
        <v>34</v>
      </c>
      <c r="G229" s="49">
        <f t="shared" si="6"/>
        <v>42</v>
      </c>
      <c r="H229" s="24">
        <v>1.9153225806451608</v>
      </c>
      <c r="I229" s="25">
        <v>96.169354838709666</v>
      </c>
      <c r="J229" s="26">
        <v>1.9153225806451608</v>
      </c>
      <c r="K229" s="22">
        <v>71</v>
      </c>
    </row>
    <row r="230" spans="1:11" x14ac:dyDescent="0.25">
      <c r="A230" s="22" t="s">
        <v>117</v>
      </c>
      <c r="B230" s="12">
        <v>0.09</v>
      </c>
      <c r="C230" s="22" t="s">
        <v>447</v>
      </c>
      <c r="D230" s="22" t="str">
        <f>VLOOKUP(C230,'2) References'!$A$2:$B$6,2)</f>
        <v>Tabulated Number</v>
      </c>
      <c r="E230" s="49" t="s">
        <v>10</v>
      </c>
      <c r="F230" s="22" t="s">
        <v>34</v>
      </c>
      <c r="G230" s="49">
        <f t="shared" si="6"/>
        <v>43</v>
      </c>
      <c r="H230" s="24">
        <v>4.5546558704453446</v>
      </c>
      <c r="I230" s="25">
        <v>92.813765182186245</v>
      </c>
      <c r="J230" s="26">
        <v>2.6315789473684212</v>
      </c>
      <c r="K230" s="22">
        <v>75</v>
      </c>
    </row>
    <row r="231" spans="1:11" x14ac:dyDescent="0.25">
      <c r="A231" s="22" t="s">
        <v>119</v>
      </c>
      <c r="B231" s="12">
        <v>0.1</v>
      </c>
      <c r="C231" s="22" t="s">
        <v>447</v>
      </c>
      <c r="D231" s="22" t="str">
        <f>VLOOKUP(C231,'2) References'!$A$2:$B$6,2)</f>
        <v>Tabulated Number</v>
      </c>
      <c r="E231" s="49" t="s">
        <v>10</v>
      </c>
      <c r="F231" s="22" t="s">
        <v>34</v>
      </c>
      <c r="G231" s="49">
        <f t="shared" si="6"/>
        <v>44</v>
      </c>
      <c r="H231" s="24">
        <v>0.6006006006006005</v>
      </c>
      <c r="I231" s="25">
        <v>77.477477477477478</v>
      </c>
      <c r="J231" s="26">
        <v>21.921921921921918</v>
      </c>
      <c r="K231" s="22">
        <v>80</v>
      </c>
    </row>
    <row r="232" spans="1:11" x14ac:dyDescent="0.25">
      <c r="A232" s="22" t="s">
        <v>294</v>
      </c>
      <c r="C232" s="22" t="s">
        <v>451</v>
      </c>
      <c r="D232" s="22" t="str">
        <f>VLOOKUP(C232,'2) References'!$A$2:$B$6,2)</f>
        <v>Digitized Graph Fig. 5</v>
      </c>
      <c r="E232" s="22" t="s">
        <v>315</v>
      </c>
      <c r="F232" s="22" t="s">
        <v>271</v>
      </c>
      <c r="G232" s="22">
        <f t="shared" si="6"/>
        <v>45</v>
      </c>
      <c r="H232" s="24">
        <v>65.900000000000006</v>
      </c>
      <c r="I232" s="25">
        <v>30.5</v>
      </c>
      <c r="J232" s="26">
        <v>3.6</v>
      </c>
      <c r="K232" s="22">
        <v>440</v>
      </c>
    </row>
    <row r="233" spans="1:11" x14ac:dyDescent="0.25">
      <c r="A233" s="22" t="s">
        <v>294</v>
      </c>
      <c r="C233" s="22" t="s">
        <v>451</v>
      </c>
      <c r="D233" s="22" t="str">
        <f>VLOOKUP(C233,'2) References'!$A$2:$B$6,2)</f>
        <v>Digitized Graph Fig. 5</v>
      </c>
      <c r="E233" s="22" t="s">
        <v>315</v>
      </c>
      <c r="F233" s="22" t="s">
        <v>271</v>
      </c>
      <c r="G233" s="22">
        <f t="shared" si="6"/>
        <v>46</v>
      </c>
      <c r="H233" s="24">
        <v>67.3</v>
      </c>
      <c r="I233" s="25">
        <v>31.7</v>
      </c>
      <c r="J233" s="26">
        <v>1</v>
      </c>
      <c r="K233" s="22">
        <v>441</v>
      </c>
    </row>
    <row r="234" spans="1:11" x14ac:dyDescent="0.25">
      <c r="A234" s="22" t="s">
        <v>294</v>
      </c>
      <c r="C234" s="22" t="s">
        <v>451</v>
      </c>
      <c r="D234" s="22" t="str">
        <f>VLOOKUP(C234,'2) References'!$A$2:$B$6,2)</f>
        <v>Digitized Graph Fig. 5</v>
      </c>
      <c r="E234" s="22" t="s">
        <v>315</v>
      </c>
      <c r="F234" s="22" t="s">
        <v>271</v>
      </c>
      <c r="G234" s="22">
        <f t="shared" si="6"/>
        <v>47</v>
      </c>
      <c r="H234" s="24">
        <v>57.9</v>
      </c>
      <c r="I234" s="25">
        <v>37.5</v>
      </c>
      <c r="J234" s="26">
        <v>4.5999999999999996</v>
      </c>
      <c r="K234" s="22">
        <v>455</v>
      </c>
    </row>
    <row r="235" spans="1:11" x14ac:dyDescent="0.25">
      <c r="A235" s="22" t="s">
        <v>294</v>
      </c>
      <c r="C235" s="22" t="s">
        <v>451</v>
      </c>
      <c r="D235" s="22" t="str">
        <f>VLOOKUP(C235,'2) References'!$A$2:$B$6,2)</f>
        <v>Digitized Graph Fig. 5</v>
      </c>
      <c r="E235" s="22" t="s">
        <v>315</v>
      </c>
      <c r="F235" s="22" t="s">
        <v>271</v>
      </c>
      <c r="G235" s="22">
        <f t="shared" si="6"/>
        <v>48</v>
      </c>
      <c r="H235" s="24">
        <v>56.15</v>
      </c>
      <c r="I235" s="25">
        <v>41.75</v>
      </c>
      <c r="J235" s="26">
        <v>2.1</v>
      </c>
      <c r="K235" s="22">
        <v>456</v>
      </c>
    </row>
    <row r="236" spans="1:11" x14ac:dyDescent="0.25">
      <c r="A236" s="22" t="s">
        <v>294</v>
      </c>
      <c r="C236" s="22" t="s">
        <v>451</v>
      </c>
      <c r="D236" s="22" t="str">
        <f>VLOOKUP(C236,'2) References'!$A$2:$B$6,2)</f>
        <v>Digitized Graph Fig. 5</v>
      </c>
      <c r="E236" s="22" t="s">
        <v>315</v>
      </c>
      <c r="F236" s="22" t="s">
        <v>271</v>
      </c>
      <c r="G236" s="22">
        <f t="shared" si="6"/>
        <v>49</v>
      </c>
      <c r="H236" s="24">
        <v>52.5</v>
      </c>
      <c r="I236" s="25">
        <v>45.6</v>
      </c>
      <c r="J236" s="26">
        <v>1.9</v>
      </c>
      <c r="K236" s="22">
        <v>457</v>
      </c>
    </row>
    <row r="237" spans="1:11" x14ac:dyDescent="0.25">
      <c r="A237" s="22" t="s">
        <v>294</v>
      </c>
      <c r="C237" s="22" t="s">
        <v>451</v>
      </c>
      <c r="D237" s="22" t="str">
        <f>VLOOKUP(C237,'2) References'!$A$2:$B$6,2)</f>
        <v>Digitized Graph Fig. 5</v>
      </c>
      <c r="E237" s="22" t="s">
        <v>315</v>
      </c>
      <c r="F237" s="22" t="s">
        <v>271</v>
      </c>
      <c r="G237" s="22">
        <f t="shared" si="6"/>
        <v>50</v>
      </c>
      <c r="H237" s="24">
        <v>51.599999999999994</v>
      </c>
      <c r="I237" s="25">
        <v>43.2</v>
      </c>
      <c r="J237" s="26">
        <v>5.2</v>
      </c>
      <c r="K237" s="22">
        <v>458</v>
      </c>
    </row>
    <row r="238" spans="1:11" x14ac:dyDescent="0.25">
      <c r="A238" s="22" t="s">
        <v>294</v>
      </c>
      <c r="C238" s="22" t="s">
        <v>451</v>
      </c>
      <c r="D238" s="22" t="str">
        <f>VLOOKUP(C238,'2) References'!$A$2:$B$6,2)</f>
        <v>Digitized Graph Fig. 5</v>
      </c>
      <c r="E238" s="22" t="s">
        <v>315</v>
      </c>
      <c r="F238" s="22" t="s">
        <v>271</v>
      </c>
      <c r="G238" s="22">
        <f t="shared" si="6"/>
        <v>51</v>
      </c>
      <c r="H238" s="24">
        <v>50.900000000000006</v>
      </c>
      <c r="I238" s="25">
        <v>44.3</v>
      </c>
      <c r="J238" s="26">
        <v>4.8</v>
      </c>
      <c r="K238" s="22">
        <v>459</v>
      </c>
    </row>
    <row r="239" spans="1:11" x14ac:dyDescent="0.25">
      <c r="A239" s="22" t="s">
        <v>294</v>
      </c>
      <c r="C239" s="22" t="s">
        <v>451</v>
      </c>
      <c r="D239" s="22" t="str">
        <f>VLOOKUP(C239,'2) References'!$A$2:$B$6,2)</f>
        <v>Digitized Graph Fig. 5</v>
      </c>
      <c r="E239" s="22" t="s">
        <v>315</v>
      </c>
      <c r="F239" s="22" t="s">
        <v>271</v>
      </c>
      <c r="G239" s="22">
        <f t="shared" si="6"/>
        <v>52</v>
      </c>
      <c r="H239" s="24">
        <v>44.699999999999996</v>
      </c>
      <c r="I239" s="25">
        <v>54.7</v>
      </c>
      <c r="J239" s="26">
        <v>0.6</v>
      </c>
      <c r="K239" s="22">
        <v>460</v>
      </c>
    </row>
    <row r="240" spans="1:11" x14ac:dyDescent="0.25">
      <c r="A240" s="22" t="s">
        <v>294</v>
      </c>
      <c r="C240" s="22" t="s">
        <v>451</v>
      </c>
      <c r="D240" s="22" t="str">
        <f>VLOOKUP(C240,'2) References'!$A$2:$B$6,2)</f>
        <v>Digitized Graph Fig. 5</v>
      </c>
      <c r="E240" s="22" t="s">
        <v>315</v>
      </c>
      <c r="F240" s="22" t="s">
        <v>271</v>
      </c>
      <c r="G240" s="22">
        <f t="shared" si="6"/>
        <v>53</v>
      </c>
      <c r="H240" s="24">
        <v>42.7</v>
      </c>
      <c r="I240" s="25">
        <v>53.8</v>
      </c>
      <c r="J240" s="26">
        <v>3.5</v>
      </c>
      <c r="K240" s="22">
        <v>461</v>
      </c>
    </row>
    <row r="241" spans="1:12" x14ac:dyDescent="0.25">
      <c r="A241" s="22" t="s">
        <v>294</v>
      </c>
      <c r="C241" s="22" t="s">
        <v>451</v>
      </c>
      <c r="D241" s="22" t="str">
        <f>VLOOKUP(C241,'2) References'!$A$2:$B$6,2)</f>
        <v>Digitized Graph Fig. 5</v>
      </c>
      <c r="E241" s="22" t="s">
        <v>315</v>
      </c>
      <c r="F241" s="22" t="s">
        <v>271</v>
      </c>
      <c r="G241" s="22">
        <f t="shared" si="6"/>
        <v>54</v>
      </c>
      <c r="H241" s="24">
        <v>40.9</v>
      </c>
      <c r="I241" s="25">
        <v>51.6</v>
      </c>
      <c r="J241" s="26">
        <v>7.5</v>
      </c>
      <c r="K241" s="22">
        <v>462</v>
      </c>
    </row>
    <row r="242" spans="1:12" x14ac:dyDescent="0.25">
      <c r="A242" s="22" t="s">
        <v>294</v>
      </c>
      <c r="C242" s="22" t="s">
        <v>451</v>
      </c>
      <c r="D242" s="22" t="str">
        <f>VLOOKUP(C242,'2) References'!$A$2:$B$6,2)</f>
        <v>Digitized Graph Fig. 5</v>
      </c>
      <c r="E242" s="22" t="s">
        <v>316</v>
      </c>
      <c r="F242" s="22" t="s">
        <v>271</v>
      </c>
      <c r="G242" s="22">
        <f t="shared" si="6"/>
        <v>55</v>
      </c>
      <c r="H242" s="24">
        <v>84.3</v>
      </c>
      <c r="I242" s="25">
        <v>6</v>
      </c>
      <c r="J242" s="26">
        <v>9.6999999999999993</v>
      </c>
      <c r="K242" s="22">
        <v>418</v>
      </c>
    </row>
    <row r="243" spans="1:12" x14ac:dyDescent="0.25">
      <c r="A243" s="22" t="s">
        <v>294</v>
      </c>
      <c r="C243" s="22" t="s">
        <v>451</v>
      </c>
      <c r="D243" s="22" t="str">
        <f>VLOOKUP(C243,'2) References'!$A$2:$B$6,2)</f>
        <v>Digitized Graph Fig. 5</v>
      </c>
      <c r="E243" s="22" t="s">
        <v>316</v>
      </c>
      <c r="F243" s="22" t="s">
        <v>271</v>
      </c>
      <c r="G243" s="22">
        <f t="shared" si="6"/>
        <v>56</v>
      </c>
      <c r="H243" s="24">
        <v>84</v>
      </c>
      <c r="I243" s="25">
        <v>8</v>
      </c>
      <c r="J243" s="26">
        <v>8</v>
      </c>
      <c r="K243" s="22">
        <v>419</v>
      </c>
    </row>
    <row r="244" spans="1:12" x14ac:dyDescent="0.25">
      <c r="A244" s="22" t="s">
        <v>294</v>
      </c>
      <c r="C244" s="22" t="s">
        <v>451</v>
      </c>
      <c r="D244" s="22" t="str">
        <f>VLOOKUP(C244,'2) References'!$A$2:$B$6,2)</f>
        <v>Digitized Graph Fig. 5</v>
      </c>
      <c r="E244" s="22" t="s">
        <v>316</v>
      </c>
      <c r="F244" s="22" t="s">
        <v>271</v>
      </c>
      <c r="G244" s="22">
        <f t="shared" si="6"/>
        <v>57</v>
      </c>
      <c r="H244" s="24">
        <v>82.5</v>
      </c>
      <c r="I244" s="25">
        <v>12</v>
      </c>
      <c r="J244" s="26">
        <v>5.5</v>
      </c>
      <c r="K244" s="22">
        <v>420</v>
      </c>
    </row>
    <row r="245" spans="1:12" x14ac:dyDescent="0.25">
      <c r="A245" s="22" t="s">
        <v>294</v>
      </c>
      <c r="C245" s="22" t="s">
        <v>451</v>
      </c>
      <c r="D245" s="22" t="str">
        <f>VLOOKUP(C245,'2) References'!$A$2:$B$6,2)</f>
        <v>Digitized Graph Fig. 5</v>
      </c>
      <c r="E245" s="22" t="s">
        <v>316</v>
      </c>
      <c r="F245" s="22" t="s">
        <v>271</v>
      </c>
      <c r="G245" s="22">
        <f t="shared" si="6"/>
        <v>58</v>
      </c>
      <c r="H245" s="24">
        <v>78.400000000000006</v>
      </c>
      <c r="I245" s="25">
        <v>12.4</v>
      </c>
      <c r="J245" s="26">
        <v>9.1999999999999993</v>
      </c>
      <c r="K245" s="22">
        <v>425</v>
      </c>
    </row>
    <row r="246" spans="1:12" x14ac:dyDescent="0.25">
      <c r="A246" s="22" t="s">
        <v>294</v>
      </c>
      <c r="C246" s="22" t="s">
        <v>451</v>
      </c>
      <c r="D246" s="22" t="str">
        <f>VLOOKUP(C246,'2) References'!$A$2:$B$6,2)</f>
        <v>Digitized Graph Fig. 5</v>
      </c>
      <c r="E246" s="22" t="s">
        <v>316</v>
      </c>
      <c r="F246" s="22" t="s">
        <v>271</v>
      </c>
      <c r="G246" s="22">
        <f t="shared" si="6"/>
        <v>59</v>
      </c>
      <c r="H246" s="24">
        <v>64.2</v>
      </c>
      <c r="I246" s="25">
        <v>22.4</v>
      </c>
      <c r="J246" s="26">
        <v>13.4</v>
      </c>
      <c r="K246" s="22">
        <v>443</v>
      </c>
    </row>
    <row r="247" spans="1:12" x14ac:dyDescent="0.25">
      <c r="A247" s="22">
        <v>4501.2</v>
      </c>
      <c r="B247" s="12">
        <v>0.23800000000000002</v>
      </c>
      <c r="C247" s="22" t="s">
        <v>449</v>
      </c>
      <c r="D247" s="22" t="str">
        <f>VLOOKUP(C247,'2) References'!$A$2:$B$6,2)</f>
        <v>Tabulated Number</v>
      </c>
      <c r="E247" s="50" t="s">
        <v>123</v>
      </c>
      <c r="F247" s="22" t="s">
        <v>34</v>
      </c>
      <c r="G247" s="50">
        <v>1</v>
      </c>
      <c r="H247" s="24">
        <v>15.853658536585368</v>
      </c>
      <c r="I247" s="25">
        <v>4.8780487804878048</v>
      </c>
      <c r="J247" s="26">
        <v>79.268292682926841</v>
      </c>
      <c r="K247" s="22">
        <v>1</v>
      </c>
      <c r="L247" s="69">
        <v>9.6500000000000002E-2</v>
      </c>
    </row>
    <row r="248" spans="1:12" x14ac:dyDescent="0.25">
      <c r="A248" s="22">
        <v>4519</v>
      </c>
      <c r="B248" s="12">
        <v>0.17199999999999999</v>
      </c>
      <c r="C248" s="22" t="s">
        <v>449</v>
      </c>
      <c r="D248" s="22" t="str">
        <f>VLOOKUP(C248,'2) References'!$A$2:$B$6,2)</f>
        <v>Tabulated Number</v>
      </c>
      <c r="E248" s="50" t="s">
        <v>123</v>
      </c>
      <c r="F248" s="22" t="s">
        <v>34</v>
      </c>
      <c r="G248" s="50">
        <f t="shared" si="6"/>
        <v>2</v>
      </c>
      <c r="H248" s="24">
        <v>12.5</v>
      </c>
      <c r="I248" s="25">
        <v>6.25</v>
      </c>
      <c r="J248" s="26">
        <v>81.25</v>
      </c>
      <c r="K248" s="22">
        <v>4</v>
      </c>
      <c r="L248" s="69">
        <v>0.13100000000000001</v>
      </c>
    </row>
    <row r="249" spans="1:12" x14ac:dyDescent="0.25">
      <c r="A249" s="22">
        <v>4525.6000000000004</v>
      </c>
      <c r="B249" s="12">
        <v>0.184</v>
      </c>
      <c r="C249" s="22" t="s">
        <v>449</v>
      </c>
      <c r="D249" s="22" t="str">
        <f>VLOOKUP(C249,'2) References'!$A$2:$B$6,2)</f>
        <v>Tabulated Number</v>
      </c>
      <c r="E249" s="50" t="s">
        <v>123</v>
      </c>
      <c r="F249" s="22" t="s">
        <v>34</v>
      </c>
      <c r="G249" s="50">
        <f t="shared" si="6"/>
        <v>3</v>
      </c>
      <c r="H249" s="24">
        <v>26.25</v>
      </c>
      <c r="I249" s="25">
        <v>2.5</v>
      </c>
      <c r="J249" s="26">
        <v>71.25</v>
      </c>
      <c r="K249" s="22">
        <v>5</v>
      </c>
      <c r="L249" s="69">
        <v>0.152</v>
      </c>
    </row>
    <row r="250" spans="1:12" x14ac:dyDescent="0.25">
      <c r="A250" s="22">
        <v>4537.1000000000004</v>
      </c>
      <c r="B250" s="12">
        <v>0.20899999999999999</v>
      </c>
      <c r="C250" s="22" t="s">
        <v>449</v>
      </c>
      <c r="D250" s="22" t="str">
        <f>VLOOKUP(C250,'2) References'!$A$2:$B$6,2)</f>
        <v>Tabulated Number</v>
      </c>
      <c r="E250" s="50" t="s">
        <v>123</v>
      </c>
      <c r="F250" s="22" t="s">
        <v>34</v>
      </c>
      <c r="G250" s="50">
        <f t="shared" si="6"/>
        <v>4</v>
      </c>
      <c r="H250" s="24">
        <v>9.4117647058823533</v>
      </c>
      <c r="I250" s="25">
        <v>42.352941176470587</v>
      </c>
      <c r="J250" s="26">
        <v>48.235294117647058</v>
      </c>
      <c r="K250" s="22">
        <v>6</v>
      </c>
      <c r="L250" s="69">
        <v>0.105</v>
      </c>
    </row>
    <row r="251" spans="1:12" x14ac:dyDescent="0.25">
      <c r="A251" s="22">
        <v>4546.8999999999996</v>
      </c>
      <c r="B251" s="12">
        <v>0.24199999999999999</v>
      </c>
      <c r="C251" s="22" t="s">
        <v>449</v>
      </c>
      <c r="D251" s="22" t="str">
        <f>VLOOKUP(C251,'2) References'!$A$2:$B$6,2)</f>
        <v>Tabulated Number</v>
      </c>
      <c r="E251" s="50" t="s">
        <v>123</v>
      </c>
      <c r="F251" s="22" t="s">
        <v>34</v>
      </c>
      <c r="G251" s="50">
        <f t="shared" si="6"/>
        <v>5</v>
      </c>
      <c r="H251" s="24">
        <v>8.0459770114942533</v>
      </c>
      <c r="I251" s="25">
        <v>50.574712643678161</v>
      </c>
      <c r="J251" s="26">
        <v>41.379310344827587</v>
      </c>
      <c r="K251" s="22">
        <v>8</v>
      </c>
      <c r="L251" s="69">
        <v>0.11</v>
      </c>
    </row>
    <row r="252" spans="1:12" x14ac:dyDescent="0.25">
      <c r="A252" s="22">
        <v>4572.5</v>
      </c>
      <c r="B252" s="12">
        <v>0.20800000000000002</v>
      </c>
      <c r="C252" s="22" t="s">
        <v>449</v>
      </c>
      <c r="D252" s="22" t="str">
        <f>VLOOKUP(C252,'2) References'!$A$2:$B$6,2)</f>
        <v>Tabulated Number</v>
      </c>
      <c r="E252" s="50" t="s">
        <v>123</v>
      </c>
      <c r="F252" s="22" t="s">
        <v>34</v>
      </c>
      <c r="G252" s="50">
        <f t="shared" si="6"/>
        <v>6</v>
      </c>
      <c r="H252" s="24">
        <v>26.136363636363637</v>
      </c>
      <c r="I252" s="25">
        <v>29.545454545454547</v>
      </c>
      <c r="J252" s="26">
        <v>44.31818181818182</v>
      </c>
      <c r="K252" s="22">
        <v>11</v>
      </c>
      <c r="L252" s="69">
        <v>8.8099999999999998E-2</v>
      </c>
    </row>
    <row r="253" spans="1:12" x14ac:dyDescent="0.25">
      <c r="A253" s="22">
        <v>4585</v>
      </c>
      <c r="B253" s="12">
        <v>0.22399999999999998</v>
      </c>
      <c r="C253" s="22" t="s">
        <v>449</v>
      </c>
      <c r="D253" s="22" t="str">
        <f>VLOOKUP(C253,'2) References'!$A$2:$B$6,2)</f>
        <v>Tabulated Number</v>
      </c>
      <c r="E253" s="50" t="s">
        <v>123</v>
      </c>
      <c r="F253" s="22" t="s">
        <v>34</v>
      </c>
      <c r="G253" s="50">
        <f t="shared" si="6"/>
        <v>7</v>
      </c>
      <c r="H253" s="24">
        <v>17.721518987341771</v>
      </c>
      <c r="I253" s="25">
        <v>1.2658227848101264</v>
      </c>
      <c r="J253" s="26">
        <v>81.012658227848092</v>
      </c>
      <c r="K253" s="22">
        <v>13</v>
      </c>
      <c r="L253" s="69">
        <v>0.16</v>
      </c>
    </row>
    <row r="254" spans="1:12" x14ac:dyDescent="0.25">
      <c r="A254" s="22">
        <v>4597.5</v>
      </c>
      <c r="B254" s="12">
        <v>0.217</v>
      </c>
      <c r="C254" s="22" t="s">
        <v>449</v>
      </c>
      <c r="D254" s="22" t="str">
        <f>VLOOKUP(C254,'2) References'!$A$2:$B$6,2)</f>
        <v>Tabulated Number</v>
      </c>
      <c r="E254" s="50" t="s">
        <v>123</v>
      </c>
      <c r="F254" s="22" t="s">
        <v>34</v>
      </c>
      <c r="G254" s="50">
        <f t="shared" si="6"/>
        <v>8</v>
      </c>
      <c r="H254" s="24">
        <v>29.069767441860467</v>
      </c>
      <c r="I254" s="25">
        <v>2.3255813953488373</v>
      </c>
      <c r="J254" s="26">
        <v>68.604651162790702</v>
      </c>
      <c r="K254" s="22">
        <v>16</v>
      </c>
      <c r="L254" s="69">
        <v>0.1</v>
      </c>
    </row>
    <row r="255" spans="1:12" x14ac:dyDescent="0.25">
      <c r="A255" s="22">
        <v>4608.3</v>
      </c>
      <c r="B255" s="12">
        <v>0.29199999999999998</v>
      </c>
      <c r="C255" s="22" t="s">
        <v>449</v>
      </c>
      <c r="D255" s="22" t="str">
        <f>VLOOKUP(C255,'2) References'!$A$2:$B$6,2)</f>
        <v>Tabulated Number</v>
      </c>
      <c r="E255" s="50" t="s">
        <v>123</v>
      </c>
      <c r="F255" s="22" t="s">
        <v>34</v>
      </c>
      <c r="G255" s="50">
        <f t="shared" si="6"/>
        <v>9</v>
      </c>
      <c r="H255" s="24">
        <v>21.05263157894737</v>
      </c>
      <c r="I255" s="25">
        <v>14.473684210526315</v>
      </c>
      <c r="J255" s="26">
        <v>64.473684210526315</v>
      </c>
      <c r="K255" s="22">
        <v>17</v>
      </c>
      <c r="L255" s="69">
        <v>0.185</v>
      </c>
    </row>
    <row r="256" spans="1:12" x14ac:dyDescent="0.25">
      <c r="A256" s="22">
        <v>4634.6000000000004</v>
      </c>
      <c r="B256" s="12">
        <v>0.22899999999999998</v>
      </c>
      <c r="C256" s="22" t="s">
        <v>449</v>
      </c>
      <c r="D256" s="22" t="str">
        <f>VLOOKUP(C256,'2) References'!$A$2:$B$6,2)</f>
        <v>Tabulated Number</v>
      </c>
      <c r="E256" s="50" t="s">
        <v>123</v>
      </c>
      <c r="F256" s="22" t="s">
        <v>34</v>
      </c>
      <c r="G256" s="50">
        <f t="shared" si="6"/>
        <v>10</v>
      </c>
      <c r="H256" s="24">
        <v>63.75</v>
      </c>
      <c r="I256" s="25">
        <v>0</v>
      </c>
      <c r="J256" s="26">
        <v>36.25</v>
      </c>
      <c r="K256" s="22">
        <v>20</v>
      </c>
      <c r="L256" s="69">
        <v>0.17899999999999999</v>
      </c>
    </row>
    <row r="257" spans="1:12" x14ac:dyDescent="0.25">
      <c r="A257" s="22">
        <v>4645</v>
      </c>
      <c r="B257" s="12">
        <v>0.182</v>
      </c>
      <c r="C257" s="22" t="s">
        <v>449</v>
      </c>
      <c r="D257" s="22" t="str">
        <f>VLOOKUP(C257,'2) References'!$A$2:$B$6,2)</f>
        <v>Tabulated Number</v>
      </c>
      <c r="E257" s="50" t="s">
        <v>123</v>
      </c>
      <c r="F257" s="22" t="s">
        <v>271</v>
      </c>
      <c r="G257" s="50">
        <f t="shared" si="6"/>
        <v>11</v>
      </c>
      <c r="H257" s="24">
        <v>20.930232558139537</v>
      </c>
      <c r="I257" s="25">
        <v>51.162790697674417</v>
      </c>
      <c r="J257" s="26">
        <v>27.906976744186046</v>
      </c>
      <c r="K257" s="22">
        <v>22</v>
      </c>
      <c r="L257" s="69">
        <v>6.2E-2</v>
      </c>
    </row>
    <row r="258" spans="1:12" x14ac:dyDescent="0.25">
      <c r="A258" s="22">
        <v>4655.8999999999996</v>
      </c>
      <c r="B258" s="12">
        <v>0.22600000000000001</v>
      </c>
      <c r="C258" s="22" t="s">
        <v>449</v>
      </c>
      <c r="D258" s="22" t="str">
        <f>VLOOKUP(C258,'2) References'!$A$2:$B$6,2)</f>
        <v>Tabulated Number</v>
      </c>
      <c r="E258" s="50" t="s">
        <v>123</v>
      </c>
      <c r="F258" s="22" t="s">
        <v>271</v>
      </c>
      <c r="G258" s="50">
        <f t="shared" si="6"/>
        <v>12</v>
      </c>
      <c r="H258" s="24">
        <v>33.333333333333336</v>
      </c>
      <c r="I258" s="25">
        <v>6.9444444444444446</v>
      </c>
      <c r="J258" s="26">
        <v>59.722222222222221</v>
      </c>
      <c r="K258" s="22">
        <v>23</v>
      </c>
      <c r="L258" s="69">
        <v>0.151</v>
      </c>
    </row>
    <row r="259" spans="1:12" x14ac:dyDescent="0.25">
      <c r="A259" s="22">
        <v>4661.1000000000004</v>
      </c>
      <c r="B259" s="12">
        <v>0.245</v>
      </c>
      <c r="C259" s="22" t="s">
        <v>449</v>
      </c>
      <c r="D259" s="22" t="str">
        <f>VLOOKUP(C259,'2) References'!$A$2:$B$6,2)</f>
        <v>Tabulated Number</v>
      </c>
      <c r="E259" s="50" t="s">
        <v>123</v>
      </c>
      <c r="F259" s="22" t="s">
        <v>271</v>
      </c>
      <c r="G259" s="50">
        <f t="shared" si="6"/>
        <v>13</v>
      </c>
      <c r="H259" s="24">
        <v>23.287671232876711</v>
      </c>
      <c r="I259" s="25">
        <v>42.465753424657535</v>
      </c>
      <c r="J259" s="26">
        <v>34.246575342465754</v>
      </c>
      <c r="K259" s="22">
        <v>25</v>
      </c>
      <c r="L259" s="69">
        <v>8.1600000000000006E-2</v>
      </c>
    </row>
    <row r="260" spans="1:12" x14ac:dyDescent="0.25">
      <c r="A260" s="22">
        <v>4675.3</v>
      </c>
      <c r="B260" s="12">
        <v>0.31900000000000001</v>
      </c>
      <c r="C260" s="22" t="s">
        <v>449</v>
      </c>
      <c r="D260" s="22" t="str">
        <f>VLOOKUP(C260,'2) References'!$A$2:$B$6,2)</f>
        <v>Tabulated Number</v>
      </c>
      <c r="E260" s="50" t="s">
        <v>123</v>
      </c>
      <c r="F260" s="22" t="s">
        <v>271</v>
      </c>
      <c r="G260" s="50">
        <f t="shared" si="6"/>
        <v>14</v>
      </c>
      <c r="H260" s="24">
        <v>23.80952380952381</v>
      </c>
      <c r="I260" s="25">
        <v>12.698412698412698</v>
      </c>
      <c r="J260" s="26">
        <v>63.492063492063494</v>
      </c>
      <c r="K260" s="22">
        <v>26</v>
      </c>
      <c r="L260" s="69">
        <v>0.184</v>
      </c>
    </row>
    <row r="261" spans="1:12" x14ac:dyDescent="0.25">
      <c r="A261" s="22">
        <v>4696.1000000000004</v>
      </c>
      <c r="B261" s="12">
        <v>0.33299999999999996</v>
      </c>
      <c r="C261" s="22" t="s">
        <v>449</v>
      </c>
      <c r="D261" s="22" t="str">
        <f>VLOOKUP(C261,'2) References'!$A$2:$B$6,2)</f>
        <v>Tabulated Number</v>
      </c>
      <c r="E261" s="50" t="s">
        <v>123</v>
      </c>
      <c r="F261" s="22" t="s">
        <v>271</v>
      </c>
      <c r="G261" s="50">
        <f t="shared" si="6"/>
        <v>15</v>
      </c>
      <c r="H261" s="24">
        <v>11.320754716981131</v>
      </c>
      <c r="I261" s="25">
        <v>3.773584905660377</v>
      </c>
      <c r="J261" s="26">
        <v>84.905660377358487</v>
      </c>
      <c r="K261" s="22">
        <v>28</v>
      </c>
      <c r="L261" s="69">
        <v>0.2112</v>
      </c>
    </row>
    <row r="262" spans="1:12" x14ac:dyDescent="0.25">
      <c r="A262" s="22">
        <v>4778.1000000000004</v>
      </c>
      <c r="B262" s="12">
        <v>0.30199999999999999</v>
      </c>
      <c r="C262" s="22" t="s">
        <v>449</v>
      </c>
      <c r="D262" s="22" t="str">
        <f>VLOOKUP(C262,'2) References'!$A$2:$B$6,2)</f>
        <v>Tabulated Number</v>
      </c>
      <c r="E262" s="50" t="s">
        <v>123</v>
      </c>
      <c r="F262" s="22" t="s">
        <v>271</v>
      </c>
      <c r="G262" s="50">
        <f t="shared" si="6"/>
        <v>16</v>
      </c>
      <c r="H262" s="24">
        <v>15.625</v>
      </c>
      <c r="I262" s="25">
        <v>37.5</v>
      </c>
      <c r="J262" s="26">
        <v>46.875</v>
      </c>
      <c r="K262" s="22">
        <v>32</v>
      </c>
      <c r="L262" s="69">
        <v>7.7899999999999997E-2</v>
      </c>
    </row>
    <row r="263" spans="1:12" x14ac:dyDescent="0.25">
      <c r="A263" s="22">
        <v>4782.5</v>
      </c>
      <c r="B263" s="12">
        <v>0.23300000000000001</v>
      </c>
      <c r="C263" s="22" t="s">
        <v>449</v>
      </c>
      <c r="D263" s="22" t="str">
        <f>VLOOKUP(C263,'2) References'!$A$2:$B$6,2)</f>
        <v>Tabulated Number</v>
      </c>
      <c r="E263" s="50" t="s">
        <v>123</v>
      </c>
      <c r="F263" s="22" t="s">
        <v>271</v>
      </c>
      <c r="G263" s="50">
        <f t="shared" si="6"/>
        <v>17</v>
      </c>
      <c r="H263" s="24">
        <v>21.917808219178081</v>
      </c>
      <c r="I263" s="25">
        <v>21.917808219178081</v>
      </c>
      <c r="J263" s="26">
        <v>56.164383561643838</v>
      </c>
      <c r="K263" s="22">
        <v>34</v>
      </c>
      <c r="L263" s="69">
        <v>8.14E-2</v>
      </c>
    </row>
    <row r="264" spans="1:12" x14ac:dyDescent="0.25">
      <c r="A264" s="22" t="s">
        <v>37</v>
      </c>
      <c r="B264" s="12">
        <v>0.26</v>
      </c>
      <c r="C264" s="22" t="s">
        <v>450</v>
      </c>
      <c r="D264" s="22" t="str">
        <f>VLOOKUP(C264,'2) References'!$A$2:$B$6,2)</f>
        <v>Tabulated Number</v>
      </c>
      <c r="E264" s="50" t="s">
        <v>123</v>
      </c>
      <c r="F264" s="22" t="s">
        <v>34</v>
      </c>
      <c r="G264" s="50">
        <f t="shared" si="6"/>
        <v>18</v>
      </c>
      <c r="H264" s="24">
        <v>16.666666666666668</v>
      </c>
      <c r="I264" s="25">
        <v>23.958333333333336</v>
      </c>
      <c r="J264" s="26">
        <v>59.375</v>
      </c>
      <c r="K264" s="22">
        <v>284</v>
      </c>
      <c r="L264" s="69">
        <v>0.159</v>
      </c>
    </row>
    <row r="265" spans="1:12" x14ac:dyDescent="0.25">
      <c r="A265" s="22" t="s">
        <v>275</v>
      </c>
      <c r="B265" s="12">
        <v>0.17</v>
      </c>
      <c r="C265" s="22" t="s">
        <v>450</v>
      </c>
      <c r="D265" s="22" t="str">
        <f>VLOOKUP(C265,'2) References'!$A$2:$B$6,2)</f>
        <v>Tabulated Number</v>
      </c>
      <c r="E265" s="50" t="s">
        <v>123</v>
      </c>
      <c r="F265" s="22" t="s">
        <v>271</v>
      </c>
      <c r="G265" s="50">
        <f t="shared" si="6"/>
        <v>19</v>
      </c>
      <c r="H265" s="24">
        <v>46.315789473684212</v>
      </c>
      <c r="I265" s="25">
        <v>32.631578947368425</v>
      </c>
      <c r="J265" s="26">
        <v>21.05263157894737</v>
      </c>
      <c r="K265" s="22">
        <v>146</v>
      </c>
      <c r="L265" s="69">
        <v>0.16</v>
      </c>
    </row>
    <row r="266" spans="1:12" x14ac:dyDescent="0.25">
      <c r="A266" s="22" t="s">
        <v>293</v>
      </c>
      <c r="B266" s="12" t="s">
        <v>22</v>
      </c>
      <c r="C266" s="22" t="s">
        <v>450</v>
      </c>
      <c r="D266" s="22" t="str">
        <f>VLOOKUP(C266,'2) References'!$A$2:$B$6,2)</f>
        <v>Tabulated Number</v>
      </c>
      <c r="E266" s="50" t="s">
        <v>123</v>
      </c>
      <c r="F266" s="22" t="s">
        <v>271</v>
      </c>
      <c r="G266" s="50">
        <f t="shared" si="6"/>
        <v>20</v>
      </c>
      <c r="H266" s="24">
        <v>7.291666666666667</v>
      </c>
      <c r="I266" s="25">
        <v>55.208333333333336</v>
      </c>
      <c r="J266" s="26">
        <v>37.5</v>
      </c>
      <c r="K266" s="22">
        <v>106</v>
      </c>
      <c r="L266" s="69">
        <v>8.5099999999999995E-2</v>
      </c>
    </row>
    <row r="267" spans="1:12" x14ac:dyDescent="0.25">
      <c r="A267" s="22" t="s">
        <v>92</v>
      </c>
      <c r="B267" s="12">
        <v>0.15</v>
      </c>
      <c r="C267" s="22" t="s">
        <v>450</v>
      </c>
      <c r="D267" s="22" t="str">
        <f>VLOOKUP(C267,'2) References'!$A$2:$B$6,2)</f>
        <v>Tabulated Number</v>
      </c>
      <c r="E267" s="51" t="s">
        <v>64</v>
      </c>
      <c r="F267" s="22" t="s">
        <v>34</v>
      </c>
      <c r="G267" s="51">
        <v>1</v>
      </c>
      <c r="H267" s="24">
        <v>94.949494949494948</v>
      </c>
      <c r="I267" s="25">
        <v>0</v>
      </c>
      <c r="J267" s="26">
        <v>5.0505050505050502</v>
      </c>
      <c r="K267" s="22">
        <v>185</v>
      </c>
      <c r="L267" s="69">
        <v>1.11E-2</v>
      </c>
    </row>
    <row r="268" spans="1:12" x14ac:dyDescent="0.25">
      <c r="A268" s="22" t="s">
        <v>193</v>
      </c>
      <c r="C268" s="22" t="s">
        <v>450</v>
      </c>
      <c r="D268" s="22" t="str">
        <f>VLOOKUP(C268,'2) References'!$A$2:$B$6,2)</f>
        <v>Tabulated Number</v>
      </c>
      <c r="E268" s="51" t="s">
        <v>64</v>
      </c>
      <c r="F268" s="22" t="s">
        <v>34</v>
      </c>
      <c r="G268" s="51">
        <f t="shared" si="6"/>
        <v>2</v>
      </c>
      <c r="H268" s="24">
        <v>78.787878787878782</v>
      </c>
      <c r="I268" s="25">
        <v>13.131313131313131</v>
      </c>
      <c r="J268" s="26">
        <v>8.0808080808080813</v>
      </c>
      <c r="K268" s="22">
        <v>258</v>
      </c>
    </row>
    <row r="269" spans="1:12" x14ac:dyDescent="0.25">
      <c r="A269" s="22" t="s">
        <v>194</v>
      </c>
      <c r="C269" s="22" t="s">
        <v>450</v>
      </c>
      <c r="D269" s="22" t="str">
        <f>VLOOKUP(C269,'2) References'!$A$2:$B$6,2)</f>
        <v>Tabulated Number</v>
      </c>
      <c r="E269" s="51" t="s">
        <v>64</v>
      </c>
      <c r="F269" s="22" t="s">
        <v>34</v>
      </c>
      <c r="G269" s="51">
        <f t="shared" si="6"/>
        <v>3</v>
      </c>
      <c r="H269" s="24">
        <v>78.21782178217822</v>
      </c>
      <c r="I269" s="25">
        <v>10.891089108910892</v>
      </c>
      <c r="J269" s="26">
        <v>10.891089108910892</v>
      </c>
      <c r="K269" s="22">
        <v>251</v>
      </c>
      <c r="L269" s="69">
        <v>5.0599999999999999E-2</v>
      </c>
    </row>
    <row r="270" spans="1:12" x14ac:dyDescent="0.25">
      <c r="A270" s="22" t="s">
        <v>195</v>
      </c>
      <c r="C270" s="22" t="s">
        <v>450</v>
      </c>
      <c r="D270" s="22" t="str">
        <f>VLOOKUP(C270,'2) References'!$A$2:$B$6,2)</f>
        <v>Tabulated Number</v>
      </c>
      <c r="E270" s="51" t="s">
        <v>64</v>
      </c>
      <c r="F270" s="22" t="s">
        <v>34</v>
      </c>
      <c r="G270" s="51">
        <f t="shared" si="6"/>
        <v>4</v>
      </c>
      <c r="H270" s="24">
        <v>77</v>
      </c>
      <c r="I270" s="25">
        <v>14</v>
      </c>
      <c r="J270" s="26">
        <v>9</v>
      </c>
      <c r="K270" s="22">
        <v>255</v>
      </c>
    </row>
    <row r="271" spans="1:12" x14ac:dyDescent="0.25">
      <c r="A271" s="22" t="s">
        <v>196</v>
      </c>
      <c r="C271" s="22" t="s">
        <v>450</v>
      </c>
      <c r="D271" s="22" t="str">
        <f>VLOOKUP(C271,'2) References'!$A$2:$B$6,2)</f>
        <v>Tabulated Number</v>
      </c>
      <c r="E271" s="51" t="s">
        <v>64</v>
      </c>
      <c r="F271" s="22" t="s">
        <v>34</v>
      </c>
      <c r="G271" s="51">
        <f t="shared" si="6"/>
        <v>5</v>
      </c>
      <c r="H271" s="24">
        <v>72</v>
      </c>
      <c r="I271" s="25">
        <v>19</v>
      </c>
      <c r="J271" s="26">
        <v>9</v>
      </c>
      <c r="K271" s="22">
        <v>404</v>
      </c>
    </row>
    <row r="272" spans="1:12" x14ac:dyDescent="0.25">
      <c r="A272" s="22" t="s">
        <v>197</v>
      </c>
      <c r="C272" s="22" t="s">
        <v>450</v>
      </c>
      <c r="D272" s="22" t="str">
        <f>VLOOKUP(C272,'2) References'!$A$2:$B$6,2)</f>
        <v>Tabulated Number</v>
      </c>
      <c r="E272" s="51" t="s">
        <v>64</v>
      </c>
      <c r="F272" s="22" t="s">
        <v>34</v>
      </c>
      <c r="G272" s="51">
        <f t="shared" si="6"/>
        <v>6</v>
      </c>
      <c r="H272" s="24">
        <v>77</v>
      </c>
      <c r="I272" s="25">
        <v>16</v>
      </c>
      <c r="J272" s="26">
        <v>7</v>
      </c>
      <c r="K272" s="22">
        <v>259</v>
      </c>
    </row>
    <row r="273" spans="1:12" x14ac:dyDescent="0.25">
      <c r="A273" s="22" t="s">
        <v>143</v>
      </c>
      <c r="B273" s="12">
        <v>0.26</v>
      </c>
      <c r="C273" s="22" t="s">
        <v>450</v>
      </c>
      <c r="D273" s="22" t="str">
        <f>VLOOKUP(C273,'2) References'!$A$2:$B$6,2)</f>
        <v>Tabulated Number</v>
      </c>
      <c r="E273" s="51" t="s">
        <v>64</v>
      </c>
      <c r="F273" s="22" t="s">
        <v>34</v>
      </c>
      <c r="G273" s="51">
        <f t="shared" si="6"/>
        <v>7</v>
      </c>
      <c r="H273" s="24">
        <v>70</v>
      </c>
      <c r="I273" s="25">
        <v>23</v>
      </c>
      <c r="J273" s="26">
        <v>7</v>
      </c>
      <c r="K273" s="22">
        <v>408</v>
      </c>
    </row>
    <row r="274" spans="1:12" x14ac:dyDescent="0.25">
      <c r="A274" s="22" t="s">
        <v>166</v>
      </c>
      <c r="B274" s="12" t="s">
        <v>22</v>
      </c>
      <c r="C274" s="22" t="s">
        <v>450</v>
      </c>
      <c r="D274" s="22" t="str">
        <f>VLOOKUP(C274,'2) References'!$A$2:$B$6,2)</f>
        <v>Tabulated Number</v>
      </c>
      <c r="E274" s="51" t="s">
        <v>64</v>
      </c>
      <c r="F274" s="22" t="s">
        <v>34</v>
      </c>
      <c r="G274" s="51">
        <f t="shared" si="6"/>
        <v>8</v>
      </c>
      <c r="H274" s="24">
        <v>65</v>
      </c>
      <c r="I274" s="25">
        <v>21</v>
      </c>
      <c r="J274" s="26">
        <v>14</v>
      </c>
      <c r="K274" s="22">
        <v>398</v>
      </c>
      <c r="L274" s="69">
        <v>5.67E-2</v>
      </c>
    </row>
    <row r="275" spans="1:12" x14ac:dyDescent="0.25">
      <c r="A275" s="22" t="s">
        <v>147</v>
      </c>
      <c r="B275" s="12">
        <v>0.28000000000000003</v>
      </c>
      <c r="C275" s="22" t="s">
        <v>450</v>
      </c>
      <c r="D275" s="22" t="str">
        <f>VLOOKUP(C275,'2) References'!$A$2:$B$6,2)</f>
        <v>Tabulated Number</v>
      </c>
      <c r="E275" s="51" t="s">
        <v>64</v>
      </c>
      <c r="F275" s="22" t="s">
        <v>34</v>
      </c>
      <c r="G275" s="51">
        <f t="shared" si="6"/>
        <v>9</v>
      </c>
      <c r="H275" s="24">
        <v>64</v>
      </c>
      <c r="I275" s="25">
        <v>21</v>
      </c>
      <c r="J275" s="26">
        <v>15</v>
      </c>
      <c r="K275" s="22">
        <v>396</v>
      </c>
      <c r="L275" s="69">
        <v>4.5199999999999997E-2</v>
      </c>
    </row>
    <row r="276" spans="1:12" x14ac:dyDescent="0.25">
      <c r="A276" s="22" t="s">
        <v>133</v>
      </c>
      <c r="B276" s="12">
        <v>0.19</v>
      </c>
      <c r="C276" s="22" t="s">
        <v>450</v>
      </c>
      <c r="D276" s="22" t="str">
        <f>VLOOKUP(C276,'2) References'!$A$2:$B$6,2)</f>
        <v>Tabulated Number</v>
      </c>
      <c r="E276" s="51" t="s">
        <v>64</v>
      </c>
      <c r="F276" s="22" t="s">
        <v>34</v>
      </c>
      <c r="G276" s="51">
        <f t="shared" si="6"/>
        <v>10</v>
      </c>
      <c r="H276" s="24">
        <v>70</v>
      </c>
      <c r="I276" s="25">
        <v>16</v>
      </c>
      <c r="J276" s="26">
        <v>14</v>
      </c>
      <c r="K276" s="22">
        <v>399</v>
      </c>
    </row>
    <row r="277" spans="1:12" x14ac:dyDescent="0.25">
      <c r="A277" s="22" t="s">
        <v>129</v>
      </c>
      <c r="B277" s="12">
        <v>0.15</v>
      </c>
      <c r="C277" s="22" t="s">
        <v>450</v>
      </c>
      <c r="D277" s="22" t="str">
        <f>VLOOKUP(C277,'2) References'!$A$2:$B$6,2)</f>
        <v>Tabulated Number</v>
      </c>
      <c r="E277" s="51" t="s">
        <v>64</v>
      </c>
      <c r="F277" s="22" t="s">
        <v>34</v>
      </c>
      <c r="G277" s="51">
        <f t="shared" si="6"/>
        <v>11</v>
      </c>
      <c r="H277" s="24">
        <v>77.777777777777771</v>
      </c>
      <c r="I277" s="25">
        <v>17.171717171717173</v>
      </c>
      <c r="J277" s="26">
        <v>5.0505050505050502</v>
      </c>
      <c r="K277" s="22">
        <v>262</v>
      </c>
      <c r="L277" s="69">
        <v>1.8799999999999997E-2</v>
      </c>
    </row>
    <row r="278" spans="1:12" x14ac:dyDescent="0.25">
      <c r="A278" s="22" t="s">
        <v>141</v>
      </c>
      <c r="B278" s="12">
        <v>0.23</v>
      </c>
      <c r="C278" s="22" t="s">
        <v>450</v>
      </c>
      <c r="D278" s="22" t="str">
        <f>VLOOKUP(C278,'2) References'!$A$2:$B$6,2)</f>
        <v>Tabulated Number</v>
      </c>
      <c r="E278" s="51" t="s">
        <v>64</v>
      </c>
      <c r="F278" s="22" t="s">
        <v>34</v>
      </c>
      <c r="G278" s="51">
        <f t="shared" si="6"/>
        <v>12</v>
      </c>
      <c r="H278" s="24">
        <v>56.565656565656568</v>
      </c>
      <c r="I278" s="25">
        <v>30.303030303030305</v>
      </c>
      <c r="J278" s="26">
        <v>13.131313131313131</v>
      </c>
      <c r="K278" s="22">
        <v>400</v>
      </c>
      <c r="L278" s="69">
        <v>1.34E-2</v>
      </c>
    </row>
    <row r="279" spans="1:12" x14ac:dyDescent="0.25">
      <c r="A279" s="22" t="s">
        <v>134</v>
      </c>
      <c r="B279" s="12">
        <v>0.19</v>
      </c>
      <c r="C279" s="22" t="s">
        <v>450</v>
      </c>
      <c r="D279" s="22" t="str">
        <f>VLOOKUP(C279,'2) References'!$A$2:$B$6,2)</f>
        <v>Tabulated Number</v>
      </c>
      <c r="E279" s="51" t="s">
        <v>64</v>
      </c>
      <c r="F279" s="22" t="s">
        <v>34</v>
      </c>
      <c r="G279" s="51">
        <f t="shared" si="6"/>
        <v>13</v>
      </c>
      <c r="H279" s="24">
        <v>70</v>
      </c>
      <c r="I279" s="25">
        <v>23</v>
      </c>
      <c r="J279" s="26">
        <v>7</v>
      </c>
      <c r="K279" s="22">
        <v>407</v>
      </c>
    </row>
    <row r="280" spans="1:12" x14ac:dyDescent="0.25">
      <c r="A280" s="22" t="s">
        <v>167</v>
      </c>
      <c r="B280" s="12" t="s">
        <v>22</v>
      </c>
      <c r="C280" s="22" t="s">
        <v>450</v>
      </c>
      <c r="D280" s="22" t="str">
        <f>VLOOKUP(C280,'2) References'!$A$2:$B$6,2)</f>
        <v>Tabulated Number</v>
      </c>
      <c r="E280" s="51" t="s">
        <v>64</v>
      </c>
      <c r="F280" s="22" t="s">
        <v>34</v>
      </c>
      <c r="G280" s="51">
        <f t="shared" si="6"/>
        <v>14</v>
      </c>
      <c r="H280" s="24">
        <v>79</v>
      </c>
      <c r="I280" s="25">
        <v>0</v>
      </c>
      <c r="J280" s="26">
        <v>21</v>
      </c>
      <c r="K280" s="22">
        <v>214</v>
      </c>
      <c r="L280" s="69">
        <v>4.3499999999999997E-2</v>
      </c>
    </row>
    <row r="281" spans="1:12" x14ac:dyDescent="0.25">
      <c r="A281" s="22" t="s">
        <v>321</v>
      </c>
      <c r="B281" s="12">
        <v>0.13</v>
      </c>
      <c r="C281" s="22" t="s">
        <v>450</v>
      </c>
      <c r="D281" s="22" t="str">
        <f>VLOOKUP(C281,'2) References'!$A$2:$B$6,2)</f>
        <v>Tabulated Number</v>
      </c>
      <c r="E281" s="51" t="s">
        <v>64</v>
      </c>
      <c r="F281" s="22" t="s">
        <v>271</v>
      </c>
      <c r="G281" s="51">
        <f t="shared" si="6"/>
        <v>15</v>
      </c>
      <c r="H281" s="24">
        <v>61</v>
      </c>
      <c r="I281" s="25">
        <v>26</v>
      </c>
      <c r="J281" s="26">
        <v>13</v>
      </c>
      <c r="K281" s="22">
        <v>401</v>
      </c>
      <c r="L281" s="69">
        <v>1.7100000000000001E-2</v>
      </c>
    </row>
    <row r="282" spans="1:12" x14ac:dyDescent="0.25">
      <c r="A282" s="22" t="s">
        <v>168</v>
      </c>
      <c r="B282" s="12" t="s">
        <v>22</v>
      </c>
      <c r="C282" s="22" t="s">
        <v>450</v>
      </c>
      <c r="D282" s="22" t="str">
        <f>VLOOKUP(C282,'2) References'!$A$2:$B$6,2)</f>
        <v>Tabulated Number</v>
      </c>
      <c r="E282" s="51" t="s">
        <v>64</v>
      </c>
      <c r="F282" s="22" t="s">
        <v>34</v>
      </c>
      <c r="G282" s="51">
        <f t="shared" si="6"/>
        <v>16</v>
      </c>
      <c r="H282" s="24">
        <v>78.787878787878782</v>
      </c>
      <c r="I282" s="25">
        <v>0</v>
      </c>
      <c r="J282" s="26">
        <v>21.212121212121211</v>
      </c>
      <c r="K282" s="22">
        <v>213</v>
      </c>
    </row>
    <row r="283" spans="1:12" x14ac:dyDescent="0.25">
      <c r="A283" s="22" t="s">
        <v>169</v>
      </c>
      <c r="B283" s="12" t="s">
        <v>22</v>
      </c>
      <c r="C283" s="22" t="s">
        <v>450</v>
      </c>
      <c r="D283" s="22" t="str">
        <f>VLOOKUP(C283,'2) References'!$A$2:$B$6,2)</f>
        <v>Tabulated Number</v>
      </c>
      <c r="E283" s="51" t="s">
        <v>64</v>
      </c>
      <c r="F283" s="22" t="s">
        <v>34</v>
      </c>
      <c r="G283" s="51">
        <f t="shared" si="6"/>
        <v>17</v>
      </c>
      <c r="H283" s="24">
        <v>83</v>
      </c>
      <c r="I283" s="25">
        <v>0</v>
      </c>
      <c r="J283" s="26">
        <v>17</v>
      </c>
      <c r="K283" s="22">
        <v>230</v>
      </c>
      <c r="L283" s="69">
        <v>5.1799999999999999E-2</v>
      </c>
    </row>
    <row r="284" spans="1:12" x14ac:dyDescent="0.25">
      <c r="A284" s="22" t="s">
        <v>324</v>
      </c>
      <c r="B284" s="12" t="s">
        <v>22</v>
      </c>
      <c r="C284" s="22" t="s">
        <v>450</v>
      </c>
      <c r="D284" s="22" t="str">
        <f>VLOOKUP(C284,'2) References'!$A$2:$B$6,2)</f>
        <v>Tabulated Number</v>
      </c>
      <c r="E284" s="51" t="s">
        <v>64</v>
      </c>
      <c r="F284" s="22" t="s">
        <v>271</v>
      </c>
      <c r="G284" s="51">
        <f t="shared" si="6"/>
        <v>18</v>
      </c>
      <c r="H284" s="24">
        <v>84</v>
      </c>
      <c r="I284" s="25">
        <v>0</v>
      </c>
      <c r="J284" s="26">
        <v>16</v>
      </c>
      <c r="K284" s="22">
        <v>235</v>
      </c>
    </row>
    <row r="285" spans="1:12" x14ac:dyDescent="0.25">
      <c r="A285" s="22" t="s">
        <v>325</v>
      </c>
      <c r="B285" s="12" t="s">
        <v>22</v>
      </c>
      <c r="C285" s="22" t="s">
        <v>450</v>
      </c>
      <c r="D285" s="22" t="str">
        <f>VLOOKUP(C285,'2) References'!$A$2:$B$6,2)</f>
        <v>Tabulated Number</v>
      </c>
      <c r="E285" s="51" t="s">
        <v>64</v>
      </c>
      <c r="F285" s="22" t="s">
        <v>271</v>
      </c>
      <c r="G285" s="51">
        <f t="shared" si="6"/>
        <v>19</v>
      </c>
      <c r="H285" s="24">
        <v>84</v>
      </c>
      <c r="I285" s="25">
        <v>0</v>
      </c>
      <c r="J285" s="26">
        <v>16</v>
      </c>
      <c r="K285" s="22">
        <v>236</v>
      </c>
    </row>
    <row r="286" spans="1:12" x14ac:dyDescent="0.25">
      <c r="A286" s="22" t="s">
        <v>170</v>
      </c>
      <c r="B286" s="12" t="s">
        <v>22</v>
      </c>
      <c r="C286" s="22" t="s">
        <v>450</v>
      </c>
      <c r="D286" s="22" t="str">
        <f>VLOOKUP(C286,'2) References'!$A$2:$B$6,2)</f>
        <v>Tabulated Number</v>
      </c>
      <c r="E286" s="51" t="s">
        <v>64</v>
      </c>
      <c r="F286" s="22" t="s">
        <v>34</v>
      </c>
      <c r="G286" s="51">
        <f t="shared" si="6"/>
        <v>20</v>
      </c>
      <c r="H286" s="24">
        <v>84.158415841584159</v>
      </c>
      <c r="I286" s="25">
        <v>0</v>
      </c>
      <c r="J286" s="26">
        <v>15.841584158415841</v>
      </c>
      <c r="K286" s="22">
        <v>238</v>
      </c>
      <c r="L286" s="69">
        <v>2.0799999999999999E-2</v>
      </c>
    </row>
    <row r="287" spans="1:12" x14ac:dyDescent="0.25">
      <c r="A287" s="22" t="s">
        <v>144</v>
      </c>
      <c r="B287" s="12">
        <v>0.26</v>
      </c>
      <c r="C287" s="22" t="s">
        <v>450</v>
      </c>
      <c r="D287" s="22" t="str">
        <f>VLOOKUP(C287,'2) References'!$A$2:$B$6,2)</f>
        <v>Tabulated Number</v>
      </c>
      <c r="E287" s="51" t="s">
        <v>64</v>
      </c>
      <c r="F287" s="22" t="s">
        <v>34</v>
      </c>
      <c r="G287" s="51">
        <f t="shared" si="6"/>
        <v>21</v>
      </c>
      <c r="H287" s="24">
        <v>68</v>
      </c>
      <c r="I287" s="25">
        <v>24</v>
      </c>
      <c r="J287" s="26">
        <v>8</v>
      </c>
      <c r="K287" s="22">
        <v>406</v>
      </c>
    </row>
    <row r="288" spans="1:12" x14ac:dyDescent="0.25">
      <c r="A288" s="22" t="s">
        <v>171</v>
      </c>
      <c r="B288" s="12" t="s">
        <v>22</v>
      </c>
      <c r="C288" s="22" t="s">
        <v>450</v>
      </c>
      <c r="D288" s="22" t="str">
        <f>VLOOKUP(C288,'2) References'!$A$2:$B$6,2)</f>
        <v>Tabulated Number</v>
      </c>
      <c r="E288" s="51" t="s">
        <v>64</v>
      </c>
      <c r="F288" s="22" t="s">
        <v>34</v>
      </c>
      <c r="G288" s="51">
        <f t="shared" si="6"/>
        <v>22</v>
      </c>
      <c r="H288" s="24">
        <v>77</v>
      </c>
      <c r="I288" s="25">
        <v>0</v>
      </c>
      <c r="J288" s="26">
        <v>23</v>
      </c>
      <c r="K288" s="22">
        <v>209</v>
      </c>
    </row>
    <row r="289" spans="1:11" x14ac:dyDescent="0.25">
      <c r="A289" s="22" t="s">
        <v>137</v>
      </c>
      <c r="B289" s="12">
        <v>0.21</v>
      </c>
      <c r="C289" s="22" t="s">
        <v>450</v>
      </c>
      <c r="D289" s="22" t="str">
        <f>VLOOKUP(C289,'2) References'!$A$2:$B$6,2)</f>
        <v>Tabulated Number</v>
      </c>
      <c r="E289" s="51" t="s">
        <v>64</v>
      </c>
      <c r="F289" s="22" t="s">
        <v>34</v>
      </c>
      <c r="G289" s="51">
        <f t="shared" ref="G289:G352" si="7">G288+1</f>
        <v>23</v>
      </c>
      <c r="H289" s="24">
        <v>80.198019801980195</v>
      </c>
      <c r="I289" s="25">
        <v>4.9504950495049505</v>
      </c>
      <c r="J289" s="26">
        <v>14.851485148514852</v>
      </c>
      <c r="K289" s="22">
        <v>240</v>
      </c>
    </row>
    <row r="290" spans="1:11" x14ac:dyDescent="0.25">
      <c r="A290" s="22" t="s">
        <v>148</v>
      </c>
      <c r="B290" s="12">
        <v>0.28000000000000003</v>
      </c>
      <c r="C290" s="22" t="s">
        <v>450</v>
      </c>
      <c r="D290" s="22" t="str">
        <f>VLOOKUP(C290,'2) References'!$A$2:$B$6,2)</f>
        <v>Tabulated Number</v>
      </c>
      <c r="E290" s="51" t="s">
        <v>64</v>
      </c>
      <c r="F290" s="22" t="s">
        <v>34</v>
      </c>
      <c r="G290" s="51">
        <f t="shared" si="7"/>
        <v>24</v>
      </c>
      <c r="H290" s="24">
        <v>75.247524752475243</v>
      </c>
      <c r="I290" s="25">
        <v>8.9108910891089117</v>
      </c>
      <c r="J290" s="26">
        <v>15.841584158415841</v>
      </c>
      <c r="K290" s="22">
        <v>393</v>
      </c>
    </row>
    <row r="291" spans="1:11" x14ac:dyDescent="0.25">
      <c r="A291" s="22" t="s">
        <v>138</v>
      </c>
      <c r="B291" s="12">
        <v>0.22</v>
      </c>
      <c r="C291" s="22" t="s">
        <v>450</v>
      </c>
      <c r="D291" s="22" t="str">
        <f>VLOOKUP(C291,'2) References'!$A$2:$B$6,2)</f>
        <v>Tabulated Number</v>
      </c>
      <c r="E291" s="51" t="s">
        <v>64</v>
      </c>
      <c r="F291" s="22" t="s">
        <v>34</v>
      </c>
      <c r="G291" s="51">
        <f t="shared" si="7"/>
        <v>25</v>
      </c>
      <c r="H291" s="24">
        <v>71</v>
      </c>
      <c r="I291" s="25">
        <v>11</v>
      </c>
      <c r="J291" s="26">
        <v>18</v>
      </c>
      <c r="K291" s="22">
        <v>388</v>
      </c>
    </row>
    <row r="292" spans="1:11" x14ac:dyDescent="0.25">
      <c r="A292" s="22" t="s">
        <v>131</v>
      </c>
      <c r="B292" s="12">
        <v>0.17</v>
      </c>
      <c r="C292" s="22" t="s">
        <v>450</v>
      </c>
      <c r="D292" s="22" t="str">
        <f>VLOOKUP(C292,'2) References'!$A$2:$B$6,2)</f>
        <v>Tabulated Number</v>
      </c>
      <c r="E292" s="51" t="s">
        <v>64</v>
      </c>
      <c r="F292" s="22" t="s">
        <v>34</v>
      </c>
      <c r="G292" s="51">
        <f t="shared" si="7"/>
        <v>26</v>
      </c>
      <c r="H292" s="24">
        <v>62</v>
      </c>
      <c r="I292" s="25">
        <v>34</v>
      </c>
      <c r="J292" s="26">
        <v>4</v>
      </c>
      <c r="K292" s="22">
        <v>176</v>
      </c>
    </row>
    <row r="293" spans="1:11" x14ac:dyDescent="0.25">
      <c r="A293" s="22" t="s">
        <v>172</v>
      </c>
      <c r="B293" s="12" t="s">
        <v>22</v>
      </c>
      <c r="C293" s="22" t="s">
        <v>450</v>
      </c>
      <c r="D293" s="22" t="str">
        <f>VLOOKUP(C293,'2) References'!$A$2:$B$6,2)</f>
        <v>Tabulated Number</v>
      </c>
      <c r="E293" s="51" t="s">
        <v>64</v>
      </c>
      <c r="F293" s="22" t="s">
        <v>34</v>
      </c>
      <c r="G293" s="51">
        <f t="shared" si="7"/>
        <v>27</v>
      </c>
      <c r="H293" s="24">
        <v>82</v>
      </c>
      <c r="I293" s="25">
        <v>0</v>
      </c>
      <c r="J293" s="26">
        <v>18</v>
      </c>
      <c r="K293" s="22">
        <v>222</v>
      </c>
    </row>
    <row r="294" spans="1:11" x14ac:dyDescent="0.25">
      <c r="A294" s="22" t="s">
        <v>173</v>
      </c>
      <c r="B294" s="12" t="s">
        <v>22</v>
      </c>
      <c r="C294" s="22" t="s">
        <v>450</v>
      </c>
      <c r="D294" s="22" t="str">
        <f>VLOOKUP(C294,'2) References'!$A$2:$B$6,2)</f>
        <v>Tabulated Number</v>
      </c>
      <c r="E294" s="51" t="s">
        <v>64</v>
      </c>
      <c r="F294" s="22" t="s">
        <v>34</v>
      </c>
      <c r="G294" s="51">
        <f t="shared" si="7"/>
        <v>28</v>
      </c>
      <c r="H294" s="24">
        <v>83</v>
      </c>
      <c r="I294" s="25">
        <v>0</v>
      </c>
      <c r="J294" s="26">
        <v>17</v>
      </c>
      <c r="K294" s="22">
        <v>225</v>
      </c>
    </row>
    <row r="295" spans="1:11" x14ac:dyDescent="0.25">
      <c r="A295" s="22" t="s">
        <v>174</v>
      </c>
      <c r="B295" s="12" t="s">
        <v>22</v>
      </c>
      <c r="C295" s="22" t="s">
        <v>450</v>
      </c>
      <c r="D295" s="22" t="str">
        <f>VLOOKUP(C295,'2) References'!$A$2:$B$6,2)</f>
        <v>Tabulated Number</v>
      </c>
      <c r="E295" s="51" t="s">
        <v>64</v>
      </c>
      <c r="F295" s="22" t="s">
        <v>34</v>
      </c>
      <c r="G295" s="51">
        <f t="shared" si="7"/>
        <v>29</v>
      </c>
      <c r="H295" s="24">
        <v>86</v>
      </c>
      <c r="I295" s="25">
        <v>0</v>
      </c>
      <c r="J295" s="26">
        <v>14</v>
      </c>
      <c r="K295" s="22">
        <v>242</v>
      </c>
    </row>
    <row r="296" spans="1:11" x14ac:dyDescent="0.25">
      <c r="A296" s="22" t="s">
        <v>175</v>
      </c>
      <c r="B296" s="12" t="s">
        <v>22</v>
      </c>
      <c r="C296" s="22" t="s">
        <v>450</v>
      </c>
      <c r="D296" s="22" t="str">
        <f>VLOOKUP(C296,'2) References'!$A$2:$B$6,2)</f>
        <v>Tabulated Number</v>
      </c>
      <c r="E296" s="51" t="s">
        <v>64</v>
      </c>
      <c r="F296" s="22" t="s">
        <v>34</v>
      </c>
      <c r="G296" s="51">
        <f t="shared" si="7"/>
        <v>30</v>
      </c>
      <c r="H296" s="24">
        <v>83</v>
      </c>
      <c r="I296" s="25">
        <v>0</v>
      </c>
      <c r="J296" s="26">
        <v>17</v>
      </c>
      <c r="K296" s="22">
        <v>226</v>
      </c>
    </row>
    <row r="297" spans="1:11" x14ac:dyDescent="0.25">
      <c r="A297" s="22" t="s">
        <v>176</v>
      </c>
      <c r="B297" s="12" t="s">
        <v>22</v>
      </c>
      <c r="C297" s="22" t="s">
        <v>450</v>
      </c>
      <c r="D297" s="22" t="str">
        <f>VLOOKUP(C297,'2) References'!$A$2:$B$6,2)</f>
        <v>Tabulated Number</v>
      </c>
      <c r="E297" s="51" t="s">
        <v>64</v>
      </c>
      <c r="F297" s="22" t="s">
        <v>34</v>
      </c>
      <c r="G297" s="51">
        <f t="shared" si="7"/>
        <v>31</v>
      </c>
      <c r="H297" s="24">
        <v>55</v>
      </c>
      <c r="I297" s="25">
        <v>41</v>
      </c>
      <c r="J297" s="26">
        <v>4</v>
      </c>
      <c r="K297" s="22">
        <v>175</v>
      </c>
    </row>
    <row r="298" spans="1:11" x14ac:dyDescent="0.25">
      <c r="A298" s="22" t="s">
        <v>177</v>
      </c>
      <c r="B298" s="12" t="s">
        <v>22</v>
      </c>
      <c r="C298" s="22" t="s">
        <v>450</v>
      </c>
      <c r="D298" s="22" t="str">
        <f>VLOOKUP(C298,'2) References'!$A$2:$B$6,2)</f>
        <v>Tabulated Number</v>
      </c>
      <c r="E298" s="51" t="s">
        <v>64</v>
      </c>
      <c r="F298" s="22" t="s">
        <v>34</v>
      </c>
      <c r="G298" s="51">
        <f t="shared" si="7"/>
        <v>32</v>
      </c>
      <c r="H298" s="24">
        <v>80.198019801980195</v>
      </c>
      <c r="I298" s="25">
        <v>12.871287128712872</v>
      </c>
      <c r="J298" s="26">
        <v>6.9306930693069306</v>
      </c>
      <c r="K298" s="22">
        <v>260</v>
      </c>
    </row>
    <row r="299" spans="1:11" x14ac:dyDescent="0.25">
      <c r="A299" s="22" t="s">
        <v>178</v>
      </c>
      <c r="B299" s="12" t="s">
        <v>22</v>
      </c>
      <c r="C299" s="22" t="s">
        <v>450</v>
      </c>
      <c r="D299" s="22" t="str">
        <f>VLOOKUP(C299,'2) References'!$A$2:$B$6,2)</f>
        <v>Tabulated Number</v>
      </c>
      <c r="E299" s="51" t="s">
        <v>64</v>
      </c>
      <c r="F299" s="22" t="s">
        <v>34</v>
      </c>
      <c r="G299" s="51">
        <f t="shared" si="7"/>
        <v>33</v>
      </c>
      <c r="H299" s="24">
        <v>79</v>
      </c>
      <c r="I299" s="25">
        <v>5</v>
      </c>
      <c r="J299" s="26">
        <v>16</v>
      </c>
      <c r="K299" s="22">
        <v>232</v>
      </c>
    </row>
    <row r="300" spans="1:11" x14ac:dyDescent="0.25">
      <c r="A300" s="22" t="s">
        <v>136</v>
      </c>
      <c r="B300" s="12">
        <v>0.2</v>
      </c>
      <c r="C300" s="22" t="s">
        <v>450</v>
      </c>
      <c r="D300" s="22" t="str">
        <f>VLOOKUP(C300,'2) References'!$A$2:$B$6,2)</f>
        <v>Tabulated Number</v>
      </c>
      <c r="E300" s="51" t="s">
        <v>64</v>
      </c>
      <c r="F300" s="22" t="s">
        <v>34</v>
      </c>
      <c r="G300" s="51">
        <f t="shared" si="7"/>
        <v>34</v>
      </c>
      <c r="H300" s="24">
        <v>79.207920792079207</v>
      </c>
      <c r="I300" s="25">
        <v>4.9504950495049505</v>
      </c>
      <c r="J300" s="26">
        <v>15.841584158415841</v>
      </c>
      <c r="K300" s="22">
        <v>237</v>
      </c>
    </row>
    <row r="301" spans="1:11" x14ac:dyDescent="0.25">
      <c r="A301" s="22" t="s">
        <v>135</v>
      </c>
      <c r="B301" s="12">
        <v>0.19</v>
      </c>
      <c r="C301" s="22" t="s">
        <v>450</v>
      </c>
      <c r="D301" s="22" t="str">
        <f>VLOOKUP(C301,'2) References'!$A$2:$B$6,2)</f>
        <v>Tabulated Number</v>
      </c>
      <c r="E301" s="51" t="s">
        <v>64</v>
      </c>
      <c r="F301" s="22" t="s">
        <v>34</v>
      </c>
      <c r="G301" s="51">
        <f t="shared" si="7"/>
        <v>35</v>
      </c>
      <c r="H301" s="24">
        <v>78</v>
      </c>
      <c r="I301" s="25">
        <v>2</v>
      </c>
      <c r="J301" s="26">
        <v>20</v>
      </c>
      <c r="K301" s="22">
        <v>217</v>
      </c>
    </row>
    <row r="302" spans="1:11" x14ac:dyDescent="0.25">
      <c r="A302" s="22" t="s">
        <v>151</v>
      </c>
      <c r="B302" s="12">
        <v>0.3</v>
      </c>
      <c r="C302" s="22" t="s">
        <v>450</v>
      </c>
      <c r="D302" s="22" t="str">
        <f>VLOOKUP(C302,'2) References'!$A$2:$B$6,2)</f>
        <v>Tabulated Number</v>
      </c>
      <c r="E302" s="51" t="s">
        <v>64</v>
      </c>
      <c r="F302" s="22" t="s">
        <v>34</v>
      </c>
      <c r="G302" s="51">
        <f t="shared" si="7"/>
        <v>36</v>
      </c>
      <c r="H302" s="24">
        <v>81.188118811881182</v>
      </c>
      <c r="I302" s="25">
        <v>0</v>
      </c>
      <c r="J302" s="26">
        <v>18.811881188118811</v>
      </c>
      <c r="K302" s="22">
        <v>220</v>
      </c>
    </row>
    <row r="303" spans="1:11" x14ac:dyDescent="0.25">
      <c r="A303" s="22" t="s">
        <v>179</v>
      </c>
      <c r="B303" s="12" t="s">
        <v>22</v>
      </c>
      <c r="C303" s="22" t="s">
        <v>450</v>
      </c>
      <c r="D303" s="22" t="str">
        <f>VLOOKUP(C303,'2) References'!$A$2:$B$6,2)</f>
        <v>Tabulated Number</v>
      </c>
      <c r="E303" s="51" t="s">
        <v>64</v>
      </c>
      <c r="F303" s="22" t="s">
        <v>34</v>
      </c>
      <c r="G303" s="51">
        <f t="shared" si="7"/>
        <v>37</v>
      </c>
      <c r="H303" s="24">
        <v>77.227722772277232</v>
      </c>
      <c r="I303" s="25">
        <v>0</v>
      </c>
      <c r="J303" s="26">
        <v>22.772277227722771</v>
      </c>
      <c r="K303" s="22">
        <v>210</v>
      </c>
    </row>
    <row r="304" spans="1:11" x14ac:dyDescent="0.25">
      <c r="A304" s="22" t="s">
        <v>142</v>
      </c>
      <c r="B304" s="12">
        <v>0.23</v>
      </c>
      <c r="C304" s="22" t="s">
        <v>450</v>
      </c>
      <c r="D304" s="22" t="str">
        <f>VLOOKUP(C304,'2) References'!$A$2:$B$6,2)</f>
        <v>Tabulated Number</v>
      </c>
      <c r="E304" s="51" t="s">
        <v>64</v>
      </c>
      <c r="F304" s="22" t="s">
        <v>34</v>
      </c>
      <c r="G304" s="51">
        <f t="shared" si="7"/>
        <v>38</v>
      </c>
      <c r="H304" s="24">
        <v>83</v>
      </c>
      <c r="I304" s="25">
        <v>0</v>
      </c>
      <c r="J304" s="26">
        <v>17</v>
      </c>
      <c r="K304" s="22">
        <v>228</v>
      </c>
    </row>
    <row r="305" spans="1:11" x14ac:dyDescent="0.25">
      <c r="A305" s="22" t="s">
        <v>180</v>
      </c>
      <c r="B305" s="12" t="s">
        <v>22</v>
      </c>
      <c r="C305" s="22" t="s">
        <v>450</v>
      </c>
      <c r="D305" s="22" t="str">
        <f>VLOOKUP(C305,'2) References'!$A$2:$B$6,2)</f>
        <v>Tabulated Number</v>
      </c>
      <c r="E305" s="51" t="s">
        <v>64</v>
      </c>
      <c r="F305" s="22" t="s">
        <v>34</v>
      </c>
      <c r="G305" s="51">
        <f t="shared" si="7"/>
        <v>39</v>
      </c>
      <c r="H305" s="24">
        <v>83</v>
      </c>
      <c r="I305" s="25">
        <v>0</v>
      </c>
      <c r="J305" s="26">
        <v>17</v>
      </c>
      <c r="K305" s="22">
        <v>229</v>
      </c>
    </row>
    <row r="306" spans="1:11" x14ac:dyDescent="0.25">
      <c r="A306" s="22" t="s">
        <v>130</v>
      </c>
      <c r="B306" s="12">
        <v>0.15</v>
      </c>
      <c r="C306" s="22" t="s">
        <v>450</v>
      </c>
      <c r="D306" s="22" t="str">
        <f>VLOOKUP(C306,'2) References'!$A$2:$B$6,2)</f>
        <v>Tabulated Number</v>
      </c>
      <c r="E306" s="51" t="s">
        <v>64</v>
      </c>
      <c r="F306" s="22" t="s">
        <v>34</v>
      </c>
      <c r="G306" s="51">
        <f t="shared" si="7"/>
        <v>40</v>
      </c>
      <c r="H306" s="24">
        <v>78</v>
      </c>
      <c r="I306" s="25">
        <v>11</v>
      </c>
      <c r="J306" s="26">
        <v>11</v>
      </c>
      <c r="K306" s="22">
        <v>249</v>
      </c>
    </row>
    <row r="307" spans="1:11" x14ac:dyDescent="0.25">
      <c r="A307" s="22" t="s">
        <v>125</v>
      </c>
      <c r="B307" s="12">
        <v>0.16</v>
      </c>
      <c r="C307" s="22" t="s">
        <v>450</v>
      </c>
      <c r="D307" s="22" t="str">
        <f>VLOOKUP(C307,'2) References'!$A$2:$B$6,2)</f>
        <v>Tabulated Number</v>
      </c>
      <c r="E307" s="51" t="s">
        <v>64</v>
      </c>
      <c r="F307" s="22" t="s">
        <v>34</v>
      </c>
      <c r="G307" s="51">
        <f t="shared" si="7"/>
        <v>41</v>
      </c>
      <c r="H307" s="24">
        <v>77</v>
      </c>
      <c r="I307" s="25">
        <v>12</v>
      </c>
      <c r="J307" s="26">
        <v>11</v>
      </c>
      <c r="K307" s="22">
        <v>248</v>
      </c>
    </row>
    <row r="308" spans="1:11" x14ac:dyDescent="0.25">
      <c r="A308" s="22" t="s">
        <v>181</v>
      </c>
      <c r="B308" s="12" t="s">
        <v>22</v>
      </c>
      <c r="C308" s="22" t="s">
        <v>450</v>
      </c>
      <c r="D308" s="22" t="str">
        <f>VLOOKUP(C308,'2) References'!$A$2:$B$6,2)</f>
        <v>Tabulated Number</v>
      </c>
      <c r="E308" s="51" t="s">
        <v>64</v>
      </c>
      <c r="F308" s="22" t="s">
        <v>34</v>
      </c>
      <c r="G308" s="51">
        <f t="shared" si="7"/>
        <v>42</v>
      </c>
      <c r="H308" s="24">
        <v>57</v>
      </c>
      <c r="I308" s="25">
        <v>38</v>
      </c>
      <c r="J308" s="26">
        <v>5</v>
      </c>
      <c r="K308" s="22">
        <v>173</v>
      </c>
    </row>
    <row r="309" spans="1:11" x14ac:dyDescent="0.25">
      <c r="A309" s="22" t="s">
        <v>182</v>
      </c>
      <c r="B309" s="12" t="s">
        <v>22</v>
      </c>
      <c r="C309" s="22" t="s">
        <v>450</v>
      </c>
      <c r="D309" s="22" t="str">
        <f>VLOOKUP(C309,'2) References'!$A$2:$B$6,2)</f>
        <v>Tabulated Number</v>
      </c>
      <c r="E309" s="51" t="s">
        <v>64</v>
      </c>
      <c r="F309" s="22" t="s">
        <v>34</v>
      </c>
      <c r="G309" s="51">
        <f t="shared" si="7"/>
        <v>43</v>
      </c>
      <c r="H309" s="24">
        <v>76</v>
      </c>
      <c r="I309" s="25">
        <v>0</v>
      </c>
      <c r="J309" s="26">
        <v>24</v>
      </c>
      <c r="K309" s="22">
        <v>207</v>
      </c>
    </row>
    <row r="310" spans="1:11" x14ac:dyDescent="0.25">
      <c r="A310" s="22" t="s">
        <v>145</v>
      </c>
      <c r="B310" s="12">
        <v>0.27</v>
      </c>
      <c r="C310" s="22" t="s">
        <v>450</v>
      </c>
      <c r="D310" s="22" t="str">
        <f>VLOOKUP(C310,'2) References'!$A$2:$B$6,2)</f>
        <v>Tabulated Number</v>
      </c>
      <c r="E310" s="51" t="s">
        <v>64</v>
      </c>
      <c r="F310" s="22" t="s">
        <v>34</v>
      </c>
      <c r="G310" s="51">
        <f t="shared" si="7"/>
        <v>44</v>
      </c>
      <c r="H310" s="24">
        <v>83</v>
      </c>
      <c r="I310" s="25">
        <v>0</v>
      </c>
      <c r="J310" s="26">
        <v>17</v>
      </c>
      <c r="K310" s="22">
        <v>227</v>
      </c>
    </row>
    <row r="311" spans="1:11" x14ac:dyDescent="0.25">
      <c r="A311" s="22" t="s">
        <v>146</v>
      </c>
      <c r="B311" s="12">
        <v>0.27</v>
      </c>
      <c r="C311" s="22" t="s">
        <v>450</v>
      </c>
      <c r="D311" s="22" t="str">
        <f>VLOOKUP(C311,'2) References'!$A$2:$B$6,2)</f>
        <v>Tabulated Number</v>
      </c>
      <c r="E311" s="51" t="s">
        <v>64</v>
      </c>
      <c r="F311" s="22" t="s">
        <v>34</v>
      </c>
      <c r="G311" s="51">
        <f t="shared" si="7"/>
        <v>45</v>
      </c>
      <c r="H311" s="24">
        <v>82.828282828282823</v>
      </c>
      <c r="I311" s="25">
        <v>0</v>
      </c>
      <c r="J311" s="26">
        <v>17.171717171717173</v>
      </c>
      <c r="K311" s="22">
        <v>224</v>
      </c>
    </row>
    <row r="312" spans="1:11" x14ac:dyDescent="0.25">
      <c r="A312" s="22" t="s">
        <v>183</v>
      </c>
      <c r="B312" s="12" t="s">
        <v>22</v>
      </c>
      <c r="C312" s="22" t="s">
        <v>450</v>
      </c>
      <c r="D312" s="22" t="str">
        <f>VLOOKUP(C312,'2) References'!$A$2:$B$6,2)</f>
        <v>Tabulated Number</v>
      </c>
      <c r="E312" s="51" t="s">
        <v>64</v>
      </c>
      <c r="F312" s="22" t="s">
        <v>34</v>
      </c>
      <c r="G312" s="51">
        <f t="shared" si="7"/>
        <v>46</v>
      </c>
      <c r="H312" s="24">
        <v>59</v>
      </c>
      <c r="I312" s="25">
        <v>27</v>
      </c>
      <c r="J312" s="26">
        <v>14</v>
      </c>
      <c r="K312" s="22">
        <v>397</v>
      </c>
    </row>
    <row r="313" spans="1:11" x14ac:dyDescent="0.25">
      <c r="A313" s="22" t="s">
        <v>139</v>
      </c>
      <c r="B313" s="12">
        <v>0.22</v>
      </c>
      <c r="C313" s="22" t="s">
        <v>450</v>
      </c>
      <c r="D313" s="22" t="str">
        <f>VLOOKUP(C313,'2) References'!$A$2:$B$6,2)</f>
        <v>Tabulated Number</v>
      </c>
      <c r="E313" s="51" t="s">
        <v>64</v>
      </c>
      <c r="F313" s="22" t="s">
        <v>34</v>
      </c>
      <c r="G313" s="51">
        <f t="shared" si="7"/>
        <v>47</v>
      </c>
      <c r="H313" s="24">
        <v>81.818181818181813</v>
      </c>
      <c r="I313" s="25">
        <v>9.0909090909090917</v>
      </c>
      <c r="J313" s="26">
        <v>9.0909090909090917</v>
      </c>
      <c r="K313" s="22">
        <v>253</v>
      </c>
    </row>
    <row r="314" spans="1:11" x14ac:dyDescent="0.25">
      <c r="A314" s="22" t="s">
        <v>140</v>
      </c>
      <c r="B314" s="12">
        <v>0.22</v>
      </c>
      <c r="C314" s="22" t="s">
        <v>450</v>
      </c>
      <c r="D314" s="22" t="str">
        <f>VLOOKUP(C314,'2) References'!$A$2:$B$6,2)</f>
        <v>Tabulated Number</v>
      </c>
      <c r="E314" s="51" t="s">
        <v>64</v>
      </c>
      <c r="F314" s="22" t="s">
        <v>34</v>
      </c>
      <c r="G314" s="51">
        <f t="shared" si="7"/>
        <v>48</v>
      </c>
      <c r="H314" s="24">
        <v>75</v>
      </c>
      <c r="I314" s="25">
        <v>14</v>
      </c>
      <c r="J314" s="26">
        <v>11</v>
      </c>
      <c r="K314" s="22">
        <v>402</v>
      </c>
    </row>
    <row r="315" spans="1:11" x14ac:dyDescent="0.25">
      <c r="A315" s="22" t="s">
        <v>198</v>
      </c>
      <c r="C315" s="22" t="s">
        <v>450</v>
      </c>
      <c r="D315" s="22" t="str">
        <f>VLOOKUP(C315,'2) References'!$A$2:$B$6,2)</f>
        <v>Tabulated Number</v>
      </c>
      <c r="E315" s="51" t="s">
        <v>64</v>
      </c>
      <c r="F315" s="22" t="s">
        <v>34</v>
      </c>
      <c r="G315" s="51">
        <f t="shared" si="7"/>
        <v>49</v>
      </c>
      <c r="H315" s="24">
        <v>83.838383838383834</v>
      </c>
      <c r="I315" s="25">
        <v>0</v>
      </c>
      <c r="J315" s="26">
        <v>16.161616161616163</v>
      </c>
      <c r="K315" s="22">
        <v>231</v>
      </c>
    </row>
    <row r="316" spans="1:11" x14ac:dyDescent="0.25">
      <c r="A316" s="22" t="s">
        <v>184</v>
      </c>
      <c r="B316" s="12" t="s">
        <v>22</v>
      </c>
      <c r="C316" s="22" t="s">
        <v>450</v>
      </c>
      <c r="D316" s="22" t="str">
        <f>VLOOKUP(C316,'2) References'!$A$2:$B$6,2)</f>
        <v>Tabulated Number</v>
      </c>
      <c r="E316" s="51" t="s">
        <v>64</v>
      </c>
      <c r="F316" s="22" t="s">
        <v>34</v>
      </c>
      <c r="G316" s="51">
        <f t="shared" si="7"/>
        <v>50</v>
      </c>
      <c r="H316" s="24">
        <v>64</v>
      </c>
      <c r="I316" s="25">
        <v>21</v>
      </c>
      <c r="J316" s="26">
        <v>15</v>
      </c>
      <c r="K316" s="22">
        <v>395</v>
      </c>
    </row>
    <row r="317" spans="1:11" x14ac:dyDescent="0.25">
      <c r="A317" s="22" t="s">
        <v>149</v>
      </c>
      <c r="B317" s="12">
        <v>0.28999999999999998</v>
      </c>
      <c r="C317" s="22" t="s">
        <v>450</v>
      </c>
      <c r="D317" s="22" t="str">
        <f>VLOOKUP(C317,'2) References'!$A$2:$B$6,2)</f>
        <v>Tabulated Number</v>
      </c>
      <c r="E317" s="51" t="s">
        <v>64</v>
      </c>
      <c r="F317" s="22" t="s">
        <v>34</v>
      </c>
      <c r="G317" s="51">
        <f t="shared" si="7"/>
        <v>51</v>
      </c>
      <c r="H317" s="24">
        <v>84</v>
      </c>
      <c r="I317" s="25">
        <v>0</v>
      </c>
      <c r="J317" s="26">
        <v>16</v>
      </c>
      <c r="K317" s="22">
        <v>234</v>
      </c>
    </row>
    <row r="318" spans="1:11" x14ac:dyDescent="0.25">
      <c r="A318" s="22" t="s">
        <v>150</v>
      </c>
      <c r="B318" s="12">
        <v>0.28999999999999998</v>
      </c>
      <c r="C318" s="22" t="s">
        <v>450</v>
      </c>
      <c r="D318" s="22" t="str">
        <f>VLOOKUP(C318,'2) References'!$A$2:$B$6,2)</f>
        <v>Tabulated Number</v>
      </c>
      <c r="E318" s="51" t="s">
        <v>64</v>
      </c>
      <c r="F318" s="22" t="s">
        <v>34</v>
      </c>
      <c r="G318" s="51">
        <f t="shared" si="7"/>
        <v>52</v>
      </c>
      <c r="H318" s="24">
        <v>82</v>
      </c>
      <c r="I318" s="25">
        <v>0</v>
      </c>
      <c r="J318" s="26">
        <v>18</v>
      </c>
      <c r="K318" s="22">
        <v>221</v>
      </c>
    </row>
    <row r="319" spans="1:11" x14ac:dyDescent="0.25">
      <c r="A319" s="22" t="s">
        <v>124</v>
      </c>
      <c r="B319" s="12">
        <v>0.28000000000000003</v>
      </c>
      <c r="C319" s="22" t="s">
        <v>450</v>
      </c>
      <c r="D319" s="22" t="str">
        <f>VLOOKUP(C319,'2) References'!$A$2:$B$6,2)</f>
        <v>Tabulated Number</v>
      </c>
      <c r="E319" s="51" t="s">
        <v>64</v>
      </c>
      <c r="F319" s="22" t="s">
        <v>34</v>
      </c>
      <c r="G319" s="51">
        <f t="shared" si="7"/>
        <v>53</v>
      </c>
      <c r="H319" s="24">
        <v>85.148514851485146</v>
      </c>
      <c r="I319" s="25">
        <v>0</v>
      </c>
      <c r="J319" s="26">
        <v>14.851485148514852</v>
      </c>
      <c r="K319" s="22">
        <v>241</v>
      </c>
    </row>
    <row r="320" spans="1:11" x14ac:dyDescent="0.25">
      <c r="A320" s="22" t="s">
        <v>152</v>
      </c>
      <c r="B320" s="12">
        <v>0.3</v>
      </c>
      <c r="C320" s="22" t="s">
        <v>450</v>
      </c>
      <c r="D320" s="22" t="str">
        <f>VLOOKUP(C320,'2) References'!$A$2:$B$6,2)</f>
        <v>Tabulated Number</v>
      </c>
      <c r="E320" s="51" t="s">
        <v>64</v>
      </c>
      <c r="F320" s="22" t="s">
        <v>34</v>
      </c>
      <c r="G320" s="51">
        <f t="shared" si="7"/>
        <v>54</v>
      </c>
      <c r="H320" s="24">
        <v>84</v>
      </c>
      <c r="I320" s="25">
        <v>0</v>
      </c>
      <c r="J320" s="26">
        <v>16</v>
      </c>
      <c r="K320" s="22">
        <v>233</v>
      </c>
    </row>
    <row r="321" spans="1:11" x14ac:dyDescent="0.25">
      <c r="A321" s="22" t="s">
        <v>185</v>
      </c>
      <c r="B321" s="12" t="s">
        <v>22</v>
      </c>
      <c r="C321" s="22" t="s">
        <v>450</v>
      </c>
      <c r="D321" s="22" t="str">
        <f>VLOOKUP(C321,'2) References'!$A$2:$B$6,2)</f>
        <v>Tabulated Number</v>
      </c>
      <c r="E321" s="51" t="s">
        <v>64</v>
      </c>
      <c r="F321" s="22" t="s">
        <v>34</v>
      </c>
      <c r="G321" s="51">
        <f t="shared" si="7"/>
        <v>55</v>
      </c>
      <c r="H321" s="24">
        <v>58.585858585858588</v>
      </c>
      <c r="I321" s="25">
        <v>26.262626262626263</v>
      </c>
      <c r="J321" s="26">
        <v>15.151515151515152</v>
      </c>
      <c r="K321" s="22">
        <v>394</v>
      </c>
    </row>
    <row r="322" spans="1:11" x14ac:dyDescent="0.25">
      <c r="A322" s="22" t="s">
        <v>186</v>
      </c>
      <c r="B322" s="12" t="s">
        <v>22</v>
      </c>
      <c r="C322" s="22" t="s">
        <v>450</v>
      </c>
      <c r="D322" s="22" t="str">
        <f>VLOOKUP(C322,'2) References'!$A$2:$B$6,2)</f>
        <v>Tabulated Number</v>
      </c>
      <c r="E322" s="51" t="s">
        <v>64</v>
      </c>
      <c r="F322" s="22" t="s">
        <v>34</v>
      </c>
      <c r="G322" s="51">
        <f t="shared" si="7"/>
        <v>56</v>
      </c>
      <c r="H322" s="24">
        <v>77</v>
      </c>
      <c r="I322" s="25">
        <v>14</v>
      </c>
      <c r="J322" s="26">
        <v>9</v>
      </c>
      <c r="K322" s="22">
        <v>254</v>
      </c>
    </row>
    <row r="323" spans="1:11" x14ac:dyDescent="0.25">
      <c r="A323" s="22" t="s">
        <v>132</v>
      </c>
      <c r="B323" s="12">
        <v>0.18</v>
      </c>
      <c r="C323" s="22" t="s">
        <v>450</v>
      </c>
      <c r="D323" s="22" t="str">
        <f>VLOOKUP(C323,'2) References'!$A$2:$B$6,2)</f>
        <v>Tabulated Number</v>
      </c>
      <c r="E323" s="51" t="s">
        <v>64</v>
      </c>
      <c r="F323" s="22" t="s">
        <v>34</v>
      </c>
      <c r="G323" s="51">
        <f t="shared" si="7"/>
        <v>57</v>
      </c>
      <c r="H323" s="24">
        <v>81</v>
      </c>
      <c r="I323" s="25">
        <v>10</v>
      </c>
      <c r="J323" s="26">
        <v>9</v>
      </c>
      <c r="K323" s="22">
        <v>256</v>
      </c>
    </row>
    <row r="324" spans="1:11" x14ac:dyDescent="0.25">
      <c r="A324" s="22" t="s">
        <v>187</v>
      </c>
      <c r="B324" s="12" t="s">
        <v>22</v>
      </c>
      <c r="C324" s="22" t="s">
        <v>450</v>
      </c>
      <c r="D324" s="22" t="str">
        <f>VLOOKUP(C324,'2) References'!$A$2:$B$6,2)</f>
        <v>Tabulated Number</v>
      </c>
      <c r="E324" s="51" t="s">
        <v>64</v>
      </c>
      <c r="F324" s="22" t="s">
        <v>34</v>
      </c>
      <c r="G324" s="51">
        <f t="shared" si="7"/>
        <v>58</v>
      </c>
      <c r="H324" s="24">
        <v>83.168316831683171</v>
      </c>
      <c r="I324" s="25">
        <v>5.9405940594059405</v>
      </c>
      <c r="J324" s="26">
        <v>10.891089108910892</v>
      </c>
      <c r="K324" s="22">
        <v>252</v>
      </c>
    </row>
    <row r="325" spans="1:11" x14ac:dyDescent="0.25">
      <c r="A325" s="22" t="s">
        <v>128</v>
      </c>
      <c r="B325" s="12">
        <v>0.12</v>
      </c>
      <c r="C325" s="22" t="s">
        <v>450</v>
      </c>
      <c r="D325" s="22" t="str">
        <f>VLOOKUP(C325,'2) References'!$A$2:$B$6,2)</f>
        <v>Tabulated Number</v>
      </c>
      <c r="E325" s="51" t="s">
        <v>64</v>
      </c>
      <c r="F325" s="22" t="s">
        <v>34</v>
      </c>
      <c r="G325" s="51">
        <f t="shared" si="7"/>
        <v>59</v>
      </c>
      <c r="H325" s="24">
        <v>76</v>
      </c>
      <c r="I325" s="25">
        <v>0</v>
      </c>
      <c r="J325" s="26">
        <v>24</v>
      </c>
      <c r="K325" s="22">
        <v>204</v>
      </c>
    </row>
    <row r="326" spans="1:11" x14ac:dyDescent="0.25">
      <c r="A326" s="22" t="s">
        <v>188</v>
      </c>
      <c r="B326" s="12" t="s">
        <v>22</v>
      </c>
      <c r="C326" s="22" t="s">
        <v>450</v>
      </c>
      <c r="D326" s="22" t="str">
        <f>VLOOKUP(C326,'2) References'!$A$2:$B$6,2)</f>
        <v>Tabulated Number</v>
      </c>
      <c r="E326" s="51" t="s">
        <v>64</v>
      </c>
      <c r="F326" s="22" t="s">
        <v>34</v>
      </c>
      <c r="G326" s="51">
        <f t="shared" si="7"/>
        <v>60</v>
      </c>
      <c r="H326" s="24">
        <v>76</v>
      </c>
      <c r="I326" s="25">
        <v>0</v>
      </c>
      <c r="J326" s="26">
        <v>24</v>
      </c>
      <c r="K326" s="22">
        <v>205</v>
      </c>
    </row>
    <row r="327" spans="1:11" x14ac:dyDescent="0.25">
      <c r="A327" s="22" t="s">
        <v>127</v>
      </c>
      <c r="B327" s="12">
        <v>0.11</v>
      </c>
      <c r="C327" s="22" t="s">
        <v>450</v>
      </c>
      <c r="D327" s="22" t="str">
        <f>VLOOKUP(C327,'2) References'!$A$2:$B$6,2)</f>
        <v>Tabulated Number</v>
      </c>
      <c r="E327" s="51" t="s">
        <v>64</v>
      </c>
      <c r="F327" s="22" t="s">
        <v>34</v>
      </c>
      <c r="G327" s="51">
        <f t="shared" si="7"/>
        <v>61</v>
      </c>
      <c r="H327" s="24">
        <v>70</v>
      </c>
      <c r="I327" s="25">
        <v>10</v>
      </c>
      <c r="J327" s="26">
        <v>20</v>
      </c>
      <c r="K327" s="22">
        <v>385</v>
      </c>
    </row>
    <row r="328" spans="1:11" x14ac:dyDescent="0.25">
      <c r="A328" s="22" t="s">
        <v>189</v>
      </c>
      <c r="B328" s="12" t="s">
        <v>22</v>
      </c>
      <c r="C328" s="22" t="s">
        <v>450</v>
      </c>
      <c r="D328" s="22" t="str">
        <f>VLOOKUP(C328,'2) References'!$A$2:$B$6,2)</f>
        <v>Tabulated Number</v>
      </c>
      <c r="E328" s="51" t="s">
        <v>64</v>
      </c>
      <c r="F328" s="22" t="s">
        <v>34</v>
      </c>
      <c r="G328" s="51">
        <f t="shared" si="7"/>
        <v>62</v>
      </c>
      <c r="H328" s="24">
        <v>74</v>
      </c>
      <c r="I328" s="25">
        <v>17</v>
      </c>
      <c r="J328" s="26">
        <v>9</v>
      </c>
      <c r="K328" s="22">
        <v>405</v>
      </c>
    </row>
    <row r="329" spans="1:11" x14ac:dyDescent="0.25">
      <c r="A329" s="22" t="s">
        <v>190</v>
      </c>
      <c r="B329" s="12" t="s">
        <v>22</v>
      </c>
      <c r="C329" s="22" t="s">
        <v>450</v>
      </c>
      <c r="D329" s="22" t="str">
        <f>VLOOKUP(C329,'2) References'!$A$2:$B$6,2)</f>
        <v>Tabulated Number</v>
      </c>
      <c r="E329" s="51" t="s">
        <v>64</v>
      </c>
      <c r="F329" s="22" t="s">
        <v>34</v>
      </c>
      <c r="G329" s="51">
        <f t="shared" si="7"/>
        <v>63</v>
      </c>
      <c r="H329" s="24">
        <v>76</v>
      </c>
      <c r="I329" s="25">
        <v>0</v>
      </c>
      <c r="J329" s="26">
        <v>24</v>
      </c>
      <c r="K329" s="22">
        <v>208</v>
      </c>
    </row>
    <row r="330" spans="1:11" x14ac:dyDescent="0.25">
      <c r="A330" s="22" t="s">
        <v>191</v>
      </c>
      <c r="B330" s="12" t="s">
        <v>22</v>
      </c>
      <c r="C330" s="22" t="s">
        <v>450</v>
      </c>
      <c r="D330" s="22" t="str">
        <f>VLOOKUP(C330,'2) References'!$A$2:$B$6,2)</f>
        <v>Tabulated Number</v>
      </c>
      <c r="E330" s="51" t="s">
        <v>64</v>
      </c>
      <c r="F330" s="22" t="s">
        <v>34</v>
      </c>
      <c r="G330" s="51">
        <f t="shared" si="7"/>
        <v>64</v>
      </c>
      <c r="H330" s="24">
        <v>77.227722772277232</v>
      </c>
      <c r="I330" s="25">
        <v>0</v>
      </c>
      <c r="J330" s="26">
        <v>22.772277227722771</v>
      </c>
      <c r="K330" s="22">
        <v>211</v>
      </c>
    </row>
    <row r="331" spans="1:11" x14ac:dyDescent="0.25">
      <c r="A331" s="22" t="s">
        <v>323</v>
      </c>
      <c r="B331" s="12">
        <v>0.16</v>
      </c>
      <c r="C331" s="22" t="s">
        <v>450</v>
      </c>
      <c r="D331" s="22" t="str">
        <f>VLOOKUP(C331,'2) References'!$A$2:$B$6,2)</f>
        <v>Tabulated Number</v>
      </c>
      <c r="E331" s="51" t="s">
        <v>64</v>
      </c>
      <c r="F331" s="22" t="s">
        <v>271</v>
      </c>
      <c r="G331" s="51">
        <f t="shared" si="7"/>
        <v>65</v>
      </c>
      <c r="H331" s="24">
        <v>60</v>
      </c>
      <c r="I331" s="25">
        <v>20</v>
      </c>
      <c r="J331" s="26">
        <v>20</v>
      </c>
      <c r="K331" s="22">
        <v>384</v>
      </c>
    </row>
    <row r="332" spans="1:11" x14ac:dyDescent="0.25">
      <c r="A332" s="22" t="s">
        <v>322</v>
      </c>
      <c r="B332" s="12">
        <v>0.15</v>
      </c>
      <c r="C332" s="22" t="s">
        <v>450</v>
      </c>
      <c r="D332" s="22" t="str">
        <f>VLOOKUP(C332,'2) References'!$A$2:$B$6,2)</f>
        <v>Tabulated Number</v>
      </c>
      <c r="E332" s="51" t="s">
        <v>64</v>
      </c>
      <c r="F332" s="22" t="s">
        <v>271</v>
      </c>
      <c r="G332" s="51">
        <f t="shared" si="7"/>
        <v>66</v>
      </c>
      <c r="H332" s="24">
        <v>61.616161616161619</v>
      </c>
      <c r="I332" s="25">
        <v>29.292929292929294</v>
      </c>
      <c r="J332" s="26">
        <v>9.0909090909090917</v>
      </c>
      <c r="K332" s="22">
        <v>403</v>
      </c>
    </row>
    <row r="333" spans="1:11" x14ac:dyDescent="0.25">
      <c r="A333" s="22" t="s">
        <v>319</v>
      </c>
      <c r="B333" s="12">
        <v>7.0000000000000007E-2</v>
      </c>
      <c r="C333" s="22" t="s">
        <v>450</v>
      </c>
      <c r="D333" s="22" t="str">
        <f>VLOOKUP(C333,'2) References'!$A$2:$B$6,2)</f>
        <v>Tabulated Number</v>
      </c>
      <c r="E333" s="51" t="s">
        <v>64</v>
      </c>
      <c r="F333" s="22" t="s">
        <v>271</v>
      </c>
      <c r="G333" s="51">
        <f t="shared" si="7"/>
        <v>67</v>
      </c>
      <c r="H333" s="24">
        <v>74.489795918367349</v>
      </c>
      <c r="I333" s="25">
        <v>1.0204081632653061</v>
      </c>
      <c r="J333" s="26">
        <v>24.489795918367346</v>
      </c>
      <c r="K333" s="22">
        <v>375</v>
      </c>
    </row>
    <row r="334" spans="1:11" x14ac:dyDescent="0.25">
      <c r="A334" s="22" t="s">
        <v>326</v>
      </c>
      <c r="B334" s="12" t="s">
        <v>22</v>
      </c>
      <c r="C334" s="22" t="s">
        <v>450</v>
      </c>
      <c r="D334" s="22" t="str">
        <f>VLOOKUP(C334,'2) References'!$A$2:$B$6,2)</f>
        <v>Tabulated Number</v>
      </c>
      <c r="E334" s="51" t="s">
        <v>64</v>
      </c>
      <c r="F334" s="22" t="s">
        <v>271</v>
      </c>
      <c r="G334" s="51">
        <f t="shared" si="7"/>
        <v>68</v>
      </c>
      <c r="H334" s="24">
        <v>83.168316831683171</v>
      </c>
      <c r="I334" s="25">
        <v>9.9009900990099009</v>
      </c>
      <c r="J334" s="26">
        <v>6.9306930693069306</v>
      </c>
      <c r="K334" s="22">
        <v>261</v>
      </c>
    </row>
    <row r="335" spans="1:11" x14ac:dyDescent="0.25">
      <c r="A335" s="22" t="s">
        <v>327</v>
      </c>
      <c r="B335" s="12" t="s">
        <v>22</v>
      </c>
      <c r="C335" s="22" t="s">
        <v>450</v>
      </c>
      <c r="D335" s="22" t="str">
        <f>VLOOKUP(C335,'2) References'!$A$2:$B$6,2)</f>
        <v>Tabulated Number</v>
      </c>
      <c r="E335" s="51" t="s">
        <v>64</v>
      </c>
      <c r="F335" s="22" t="s">
        <v>271</v>
      </c>
      <c r="G335" s="51">
        <f t="shared" si="7"/>
        <v>69</v>
      </c>
      <c r="H335" s="24">
        <v>63</v>
      </c>
      <c r="I335" s="25">
        <v>20</v>
      </c>
      <c r="J335" s="26">
        <v>17</v>
      </c>
      <c r="K335" s="22">
        <v>390</v>
      </c>
    </row>
    <row r="336" spans="1:11" x14ac:dyDescent="0.25">
      <c r="A336" s="22" t="s">
        <v>318</v>
      </c>
      <c r="B336" s="12">
        <v>0.06</v>
      </c>
      <c r="C336" s="22" t="s">
        <v>450</v>
      </c>
      <c r="D336" s="22" t="str">
        <f>VLOOKUP(C336,'2) References'!$A$2:$B$6,2)</f>
        <v>Tabulated Number</v>
      </c>
      <c r="E336" s="51" t="s">
        <v>64</v>
      </c>
      <c r="F336" s="22" t="s">
        <v>271</v>
      </c>
      <c r="G336" s="51">
        <f t="shared" si="7"/>
        <v>70</v>
      </c>
      <c r="H336" s="24">
        <v>55</v>
      </c>
      <c r="I336" s="25">
        <v>26</v>
      </c>
      <c r="J336" s="26">
        <v>19</v>
      </c>
      <c r="K336" s="22">
        <v>386</v>
      </c>
    </row>
    <row r="337" spans="1:11" x14ac:dyDescent="0.25">
      <c r="A337" s="22" t="s">
        <v>192</v>
      </c>
      <c r="B337" s="12" t="s">
        <v>22</v>
      </c>
      <c r="C337" s="22" t="s">
        <v>450</v>
      </c>
      <c r="D337" s="22" t="str">
        <f>VLOOKUP(C337,'2) References'!$A$2:$B$6,2)</f>
        <v>Tabulated Number</v>
      </c>
      <c r="E337" s="51" t="s">
        <v>64</v>
      </c>
      <c r="F337" s="22" t="s">
        <v>34</v>
      </c>
      <c r="G337" s="51">
        <f t="shared" si="7"/>
        <v>71</v>
      </c>
      <c r="H337" s="24">
        <v>80</v>
      </c>
      <c r="I337" s="25">
        <v>9</v>
      </c>
      <c r="J337" s="26">
        <v>11</v>
      </c>
      <c r="K337" s="22">
        <v>250</v>
      </c>
    </row>
    <row r="338" spans="1:11" x14ac:dyDescent="0.25">
      <c r="A338" s="22" t="s">
        <v>320</v>
      </c>
      <c r="B338" s="12">
        <v>0.12</v>
      </c>
      <c r="C338" s="22" t="s">
        <v>450</v>
      </c>
      <c r="D338" s="22" t="str">
        <f>VLOOKUP(C338,'2) References'!$A$2:$B$6,2)</f>
        <v>Tabulated Number</v>
      </c>
      <c r="E338" s="51" t="s">
        <v>64</v>
      </c>
      <c r="F338" s="22" t="s">
        <v>271</v>
      </c>
      <c r="G338" s="51">
        <f t="shared" si="7"/>
        <v>72</v>
      </c>
      <c r="H338" s="24">
        <v>80.808080808080803</v>
      </c>
      <c r="I338" s="25">
        <v>7.0707070707070709</v>
      </c>
      <c r="J338" s="26">
        <v>12.121212121212121</v>
      </c>
      <c r="K338" s="22">
        <v>246</v>
      </c>
    </row>
    <row r="339" spans="1:11" x14ac:dyDescent="0.25">
      <c r="A339" s="22" t="s">
        <v>328</v>
      </c>
      <c r="B339" s="12" t="s">
        <v>22</v>
      </c>
      <c r="C339" s="22" t="s">
        <v>450</v>
      </c>
      <c r="D339" s="22" t="str">
        <f>VLOOKUP(C339,'2) References'!$A$2:$B$6,2)</f>
        <v>Tabulated Number</v>
      </c>
      <c r="E339" s="51" t="s">
        <v>64</v>
      </c>
      <c r="F339" s="22" t="s">
        <v>271</v>
      </c>
      <c r="G339" s="51">
        <f t="shared" si="7"/>
        <v>73</v>
      </c>
      <c r="H339" s="24">
        <v>83</v>
      </c>
      <c r="I339" s="25">
        <v>5</v>
      </c>
      <c r="J339" s="26">
        <v>12</v>
      </c>
      <c r="K339" s="22">
        <v>247</v>
      </c>
    </row>
    <row r="340" spans="1:11" x14ac:dyDescent="0.25">
      <c r="A340" s="22">
        <v>4509.2</v>
      </c>
      <c r="B340" s="12">
        <v>0.22500000000000001</v>
      </c>
      <c r="C340" s="22" t="s">
        <v>449</v>
      </c>
      <c r="D340" s="22" t="str">
        <f>VLOOKUP(C340,'2) References'!$A$2:$B$6,2)</f>
        <v>Tabulated Number</v>
      </c>
      <c r="E340" s="51" t="s">
        <v>64</v>
      </c>
      <c r="F340" s="22" t="s">
        <v>34</v>
      </c>
      <c r="G340" s="51">
        <f t="shared" si="7"/>
        <v>74</v>
      </c>
      <c r="H340" s="24">
        <v>87.628865979381445</v>
      </c>
      <c r="I340" s="25">
        <v>0</v>
      </c>
      <c r="J340" s="26">
        <v>12.371134020618557</v>
      </c>
      <c r="K340" s="22">
        <v>2</v>
      </c>
    </row>
    <row r="341" spans="1:11" x14ac:dyDescent="0.25">
      <c r="A341" s="22">
        <v>4538.1000000000004</v>
      </c>
      <c r="B341" s="12">
        <v>9.8000000000000004E-2</v>
      </c>
      <c r="C341" s="22" t="s">
        <v>449</v>
      </c>
      <c r="D341" s="22" t="str">
        <f>VLOOKUP(C341,'2) References'!$A$2:$B$6,2)</f>
        <v>Tabulated Number</v>
      </c>
      <c r="E341" s="51" t="s">
        <v>64</v>
      </c>
      <c r="F341" s="22" t="s">
        <v>34</v>
      </c>
      <c r="G341" s="51">
        <f t="shared" si="7"/>
        <v>75</v>
      </c>
      <c r="H341" s="24">
        <v>91.75257731958763</v>
      </c>
      <c r="I341" s="25">
        <v>0</v>
      </c>
      <c r="J341" s="26">
        <v>8.247422680412372</v>
      </c>
      <c r="K341" s="22">
        <v>7</v>
      </c>
    </row>
    <row r="342" spans="1:11" x14ac:dyDescent="0.25">
      <c r="A342" s="22">
        <v>4557.8999999999996</v>
      </c>
      <c r="B342" s="12">
        <v>0.13600000000000001</v>
      </c>
      <c r="C342" s="22" t="s">
        <v>449</v>
      </c>
      <c r="D342" s="22" t="str">
        <f>VLOOKUP(C342,'2) References'!$A$2:$B$6,2)</f>
        <v>Tabulated Number</v>
      </c>
      <c r="E342" s="51" t="s">
        <v>64</v>
      </c>
      <c r="F342" s="22" t="s">
        <v>34</v>
      </c>
      <c r="G342" s="51">
        <f t="shared" si="7"/>
        <v>76</v>
      </c>
      <c r="H342" s="24">
        <v>96.938775510204081</v>
      </c>
      <c r="I342" s="25">
        <v>0</v>
      </c>
      <c r="J342" s="26">
        <v>3.0612244897959182</v>
      </c>
      <c r="K342" s="22">
        <v>10</v>
      </c>
    </row>
    <row r="343" spans="1:11" x14ac:dyDescent="0.25">
      <c r="A343" s="22">
        <v>4576</v>
      </c>
      <c r="B343" s="12">
        <v>0.14899999999999999</v>
      </c>
      <c r="C343" s="22" t="s">
        <v>449</v>
      </c>
      <c r="D343" s="22" t="str">
        <f>VLOOKUP(C343,'2) References'!$A$2:$B$6,2)</f>
        <v>Tabulated Number</v>
      </c>
      <c r="E343" s="51" t="s">
        <v>64</v>
      </c>
      <c r="F343" s="22" t="s">
        <v>34</v>
      </c>
      <c r="G343" s="51">
        <f t="shared" si="7"/>
        <v>77</v>
      </c>
      <c r="H343" s="24">
        <v>95.91836734693878</v>
      </c>
      <c r="I343" s="25">
        <v>0</v>
      </c>
      <c r="J343" s="26">
        <v>4.0816326530612246</v>
      </c>
      <c r="K343" s="22">
        <v>12</v>
      </c>
    </row>
    <row r="344" spans="1:11" x14ac:dyDescent="0.25">
      <c r="A344" s="22">
        <v>4618</v>
      </c>
      <c r="B344" s="12">
        <v>9.8000000000000004E-2</v>
      </c>
      <c r="C344" s="22" t="s">
        <v>449</v>
      </c>
      <c r="D344" s="22" t="str">
        <f>VLOOKUP(C344,'2) References'!$A$2:$B$6,2)</f>
        <v>Tabulated Number</v>
      </c>
      <c r="E344" s="51" t="s">
        <v>64</v>
      </c>
      <c r="F344" s="22" t="s">
        <v>34</v>
      </c>
      <c r="G344" s="51">
        <f t="shared" si="7"/>
        <v>78</v>
      </c>
      <c r="H344" s="24">
        <v>94.897959183673464</v>
      </c>
      <c r="I344" s="25">
        <v>0</v>
      </c>
      <c r="J344" s="26">
        <v>5.1020408163265305</v>
      </c>
      <c r="K344" s="22">
        <v>18</v>
      </c>
    </row>
    <row r="345" spans="1:11" x14ac:dyDescent="0.25">
      <c r="A345" s="22" t="s">
        <v>294</v>
      </c>
      <c r="C345" s="22" t="s">
        <v>451</v>
      </c>
      <c r="D345" s="22" t="str">
        <f>VLOOKUP(C345,'2) References'!$A$2:$B$6,2)</f>
        <v>Digitized Graph Fig. 5</v>
      </c>
      <c r="E345" s="51" t="s">
        <v>64</v>
      </c>
      <c r="F345" s="22" t="s">
        <v>271</v>
      </c>
      <c r="G345" s="51">
        <f t="shared" si="7"/>
        <v>79</v>
      </c>
      <c r="H345" s="24">
        <v>84</v>
      </c>
      <c r="I345" s="25">
        <v>4.5</v>
      </c>
      <c r="J345" s="26">
        <v>11.5</v>
      </c>
      <c r="K345" s="22">
        <v>411</v>
      </c>
    </row>
    <row r="346" spans="1:11" x14ac:dyDescent="0.25">
      <c r="A346" s="22" t="s">
        <v>294</v>
      </c>
      <c r="C346" s="22" t="s">
        <v>451</v>
      </c>
      <c r="D346" s="22" t="str">
        <f>VLOOKUP(C346,'2) References'!$A$2:$B$6,2)</f>
        <v>Digitized Graph Fig. 5</v>
      </c>
      <c r="E346" s="51" t="s">
        <v>64</v>
      </c>
      <c r="F346" s="22" t="s">
        <v>271</v>
      </c>
      <c r="G346" s="51">
        <f t="shared" si="7"/>
        <v>80</v>
      </c>
      <c r="H346" s="24">
        <v>79.900000000000006</v>
      </c>
      <c r="I346" s="25">
        <v>9.4</v>
      </c>
      <c r="J346" s="26">
        <v>10.7</v>
      </c>
      <c r="K346" s="22">
        <v>426</v>
      </c>
    </row>
    <row r="347" spans="1:11" x14ac:dyDescent="0.25">
      <c r="A347" s="22" t="s">
        <v>294</v>
      </c>
      <c r="C347" s="22" t="s">
        <v>451</v>
      </c>
      <c r="D347" s="22" t="str">
        <f>VLOOKUP(C347,'2) References'!$A$2:$B$6,2)</f>
        <v>Digitized Graph Fig. 5</v>
      </c>
      <c r="E347" s="51" t="s">
        <v>64</v>
      </c>
      <c r="F347" s="22" t="s">
        <v>271</v>
      </c>
      <c r="G347" s="51">
        <f t="shared" si="7"/>
        <v>81</v>
      </c>
      <c r="H347" s="24">
        <v>78.8</v>
      </c>
      <c r="I347" s="25">
        <v>6.7</v>
      </c>
      <c r="J347" s="26">
        <v>14.5</v>
      </c>
      <c r="K347" s="22">
        <v>427</v>
      </c>
    </row>
    <row r="348" spans="1:11" x14ac:dyDescent="0.25">
      <c r="A348" s="22" t="s">
        <v>294</v>
      </c>
      <c r="C348" s="22" t="s">
        <v>451</v>
      </c>
      <c r="D348" s="22" t="str">
        <f>VLOOKUP(C348,'2) References'!$A$2:$B$6,2)</f>
        <v>Digitized Graph Fig. 5</v>
      </c>
      <c r="E348" s="51" t="s">
        <v>64</v>
      </c>
      <c r="F348" s="22" t="s">
        <v>271</v>
      </c>
      <c r="G348" s="51">
        <f t="shared" si="7"/>
        <v>82</v>
      </c>
      <c r="H348" s="24">
        <v>78</v>
      </c>
      <c r="I348" s="25">
        <v>4.5</v>
      </c>
      <c r="J348" s="26">
        <v>17.5</v>
      </c>
      <c r="K348" s="22">
        <v>428</v>
      </c>
    </row>
    <row r="349" spans="1:11" x14ac:dyDescent="0.25">
      <c r="A349" s="22" t="s">
        <v>294</v>
      </c>
      <c r="C349" s="22" t="s">
        <v>451</v>
      </c>
      <c r="D349" s="22" t="str">
        <f>VLOOKUP(C349,'2) References'!$A$2:$B$6,2)</f>
        <v>Digitized Graph Fig. 5</v>
      </c>
      <c r="E349" s="51" t="s">
        <v>64</v>
      </c>
      <c r="F349" s="22" t="s">
        <v>271</v>
      </c>
      <c r="G349" s="51">
        <f t="shared" si="7"/>
        <v>83</v>
      </c>
      <c r="H349" s="24">
        <v>74.900000000000006</v>
      </c>
      <c r="I349" s="25">
        <v>2.6</v>
      </c>
      <c r="J349" s="26">
        <v>22.5</v>
      </c>
      <c r="K349" s="22">
        <v>429</v>
      </c>
    </row>
    <row r="350" spans="1:11" x14ac:dyDescent="0.25">
      <c r="A350" s="22" t="s">
        <v>294</v>
      </c>
      <c r="C350" s="22" t="s">
        <v>451</v>
      </c>
      <c r="D350" s="22" t="str">
        <f>VLOOKUP(C350,'2) References'!$A$2:$B$6,2)</f>
        <v>Digitized Graph Fig. 5</v>
      </c>
      <c r="E350" s="51" t="s">
        <v>64</v>
      </c>
      <c r="F350" s="22" t="s">
        <v>271</v>
      </c>
      <c r="G350" s="51">
        <f t="shared" si="7"/>
        <v>84</v>
      </c>
      <c r="H350" s="24">
        <v>76.099999999999994</v>
      </c>
      <c r="I350" s="25">
        <v>0.5</v>
      </c>
      <c r="J350" s="26">
        <v>23.4</v>
      </c>
      <c r="K350" s="22">
        <v>430</v>
      </c>
    </row>
    <row r="351" spans="1:11" x14ac:dyDescent="0.25">
      <c r="A351" s="22" t="s">
        <v>294</v>
      </c>
      <c r="C351" s="22" t="s">
        <v>451</v>
      </c>
      <c r="D351" s="22" t="str">
        <f>VLOOKUP(C351,'2) References'!$A$2:$B$6,2)</f>
        <v>Digitized Graph Fig. 5</v>
      </c>
      <c r="E351" s="51" t="s">
        <v>64</v>
      </c>
      <c r="F351" s="22" t="s">
        <v>271</v>
      </c>
      <c r="G351" s="51">
        <f t="shared" si="7"/>
        <v>85</v>
      </c>
      <c r="H351" s="24">
        <v>70.7</v>
      </c>
      <c r="I351" s="25">
        <v>6.1</v>
      </c>
      <c r="J351" s="26">
        <v>23.2</v>
      </c>
      <c r="K351" s="22">
        <v>432</v>
      </c>
    </row>
    <row r="352" spans="1:11" x14ac:dyDescent="0.25">
      <c r="A352" s="22" t="s">
        <v>294</v>
      </c>
      <c r="C352" s="22" t="s">
        <v>451</v>
      </c>
      <c r="D352" s="22" t="str">
        <f>VLOOKUP(C352,'2) References'!$A$2:$B$6,2)</f>
        <v>Digitized Graph Fig. 5</v>
      </c>
      <c r="E352" s="51" t="s">
        <v>64</v>
      </c>
      <c r="F352" s="22" t="s">
        <v>271</v>
      </c>
      <c r="G352" s="51">
        <f t="shared" si="7"/>
        <v>86</v>
      </c>
      <c r="H352" s="24">
        <v>73</v>
      </c>
      <c r="I352" s="25">
        <v>12</v>
      </c>
      <c r="J352" s="26">
        <v>15</v>
      </c>
      <c r="K352" s="22">
        <v>433</v>
      </c>
    </row>
    <row r="353" spans="1:11" x14ac:dyDescent="0.25">
      <c r="A353" s="22" t="s">
        <v>294</v>
      </c>
      <c r="C353" s="22" t="s">
        <v>451</v>
      </c>
      <c r="D353" s="22" t="str">
        <f>VLOOKUP(C353,'2) References'!$A$2:$B$6,2)</f>
        <v>Digitized Graph Fig. 5</v>
      </c>
      <c r="E353" s="51" t="s">
        <v>64</v>
      </c>
      <c r="F353" s="22" t="s">
        <v>271</v>
      </c>
      <c r="G353" s="51">
        <f t="shared" ref="G353:G416" si="8">G352+1</f>
        <v>87</v>
      </c>
      <c r="H353" s="24">
        <v>76.400000000000006</v>
      </c>
      <c r="I353" s="25">
        <v>13.1</v>
      </c>
      <c r="J353" s="26">
        <v>10.5</v>
      </c>
      <c r="K353" s="22">
        <v>434</v>
      </c>
    </row>
    <row r="354" spans="1:11" x14ac:dyDescent="0.25">
      <c r="A354" s="22" t="s">
        <v>294</v>
      </c>
      <c r="C354" s="22" t="s">
        <v>451</v>
      </c>
      <c r="D354" s="22" t="str">
        <f>VLOOKUP(C354,'2) References'!$A$2:$B$6,2)</f>
        <v>Digitized Graph Fig. 5</v>
      </c>
      <c r="E354" s="51" t="s">
        <v>64</v>
      </c>
      <c r="F354" s="22" t="s">
        <v>271</v>
      </c>
      <c r="G354" s="51">
        <f t="shared" si="8"/>
        <v>88</v>
      </c>
      <c r="H354" s="24">
        <v>68.8</v>
      </c>
      <c r="I354" s="25">
        <v>19.3</v>
      </c>
      <c r="J354" s="26">
        <v>11.9</v>
      </c>
      <c r="K354" s="22">
        <v>442</v>
      </c>
    </row>
    <row r="355" spans="1:11" x14ac:dyDescent="0.25">
      <c r="A355" s="22" t="s">
        <v>294</v>
      </c>
      <c r="C355" s="22" t="s">
        <v>451</v>
      </c>
      <c r="D355" s="22" t="str">
        <f>VLOOKUP(C355,'2) References'!$A$2:$B$6,2)</f>
        <v>Digitized Graph Fig. 5</v>
      </c>
      <c r="E355" s="51" t="s">
        <v>64</v>
      </c>
      <c r="F355" s="22" t="s">
        <v>271</v>
      </c>
      <c r="G355" s="51">
        <f t="shared" si="8"/>
        <v>89</v>
      </c>
      <c r="H355" s="24">
        <v>65.2</v>
      </c>
      <c r="I355" s="25">
        <v>23</v>
      </c>
      <c r="J355" s="26">
        <v>11.8</v>
      </c>
      <c r="K355" s="22">
        <v>444</v>
      </c>
    </row>
    <row r="356" spans="1:11" x14ac:dyDescent="0.25">
      <c r="A356" s="22" t="s">
        <v>294</v>
      </c>
      <c r="C356" s="22" t="s">
        <v>451</v>
      </c>
      <c r="D356" s="22" t="str">
        <f>VLOOKUP(C356,'2) References'!$A$2:$B$6,2)</f>
        <v>Digitized Graph Fig. 5</v>
      </c>
      <c r="E356" s="51" t="s">
        <v>64</v>
      </c>
      <c r="F356" s="22" t="s">
        <v>271</v>
      </c>
      <c r="G356" s="51">
        <f t="shared" si="8"/>
        <v>90</v>
      </c>
      <c r="H356" s="24">
        <v>63.5</v>
      </c>
      <c r="I356" s="25">
        <v>14.9</v>
      </c>
      <c r="J356" s="26">
        <v>21.6</v>
      </c>
      <c r="K356" s="22">
        <v>445</v>
      </c>
    </row>
    <row r="357" spans="1:11" x14ac:dyDescent="0.25">
      <c r="A357" s="22" t="s">
        <v>294</v>
      </c>
      <c r="C357" s="22" t="s">
        <v>451</v>
      </c>
      <c r="D357" s="22" t="str">
        <f>VLOOKUP(C357,'2) References'!$A$2:$B$6,2)</f>
        <v>Digitized Graph Fig. 5</v>
      </c>
      <c r="E357" s="51" t="s">
        <v>64</v>
      </c>
      <c r="F357" s="22" t="s">
        <v>271</v>
      </c>
      <c r="G357" s="51">
        <f t="shared" si="8"/>
        <v>91</v>
      </c>
      <c r="H357" s="24">
        <v>58.5</v>
      </c>
      <c r="I357" s="25">
        <v>26.5</v>
      </c>
      <c r="J357" s="26">
        <v>15</v>
      </c>
      <c r="K357" s="22">
        <v>450</v>
      </c>
    </row>
    <row r="358" spans="1:11" x14ac:dyDescent="0.25">
      <c r="A358" s="22" t="s">
        <v>294</v>
      </c>
      <c r="C358" s="22" t="s">
        <v>451</v>
      </c>
      <c r="D358" s="22" t="str">
        <f>VLOOKUP(C358,'2) References'!$A$2:$B$6,2)</f>
        <v>Digitized Graph Fig. 5</v>
      </c>
      <c r="E358" s="51" t="s">
        <v>64</v>
      </c>
      <c r="F358" s="22" t="s">
        <v>271</v>
      </c>
      <c r="G358" s="51">
        <f t="shared" si="8"/>
        <v>92</v>
      </c>
      <c r="H358" s="24">
        <v>56.2</v>
      </c>
      <c r="I358" s="25">
        <v>26.1</v>
      </c>
      <c r="J358" s="26">
        <v>17.7</v>
      </c>
      <c r="K358" s="22">
        <v>451</v>
      </c>
    </row>
    <row r="359" spans="1:11" x14ac:dyDescent="0.25">
      <c r="A359" s="22">
        <v>40472.14</v>
      </c>
      <c r="B359" s="12">
        <v>9.0999999999999998E-2</v>
      </c>
      <c r="C359" s="22" t="s">
        <v>447</v>
      </c>
      <c r="D359" s="22" t="str">
        <f>VLOOKUP(C359,'2) References'!$A$2:$B$6,2)</f>
        <v>Tabulated Number</v>
      </c>
      <c r="E359" s="51" t="s">
        <v>64</v>
      </c>
      <c r="F359" s="22" t="s">
        <v>34</v>
      </c>
      <c r="G359" s="51">
        <f t="shared" si="8"/>
        <v>93</v>
      </c>
      <c r="H359" s="24">
        <v>91.248665955176094</v>
      </c>
      <c r="I359" s="25">
        <v>0</v>
      </c>
      <c r="J359" s="26">
        <v>8.7513340448239045</v>
      </c>
      <c r="K359" s="22">
        <v>82</v>
      </c>
    </row>
    <row r="360" spans="1:11" x14ac:dyDescent="0.25">
      <c r="A360" s="22">
        <v>41744.269999999997</v>
      </c>
      <c r="B360" s="12">
        <v>0.1</v>
      </c>
      <c r="C360" s="22" t="s">
        <v>447</v>
      </c>
      <c r="D360" s="22" t="str">
        <f>VLOOKUP(C360,'2) References'!$A$2:$B$6,2)</f>
        <v>Tabulated Number</v>
      </c>
      <c r="E360" s="51" t="s">
        <v>64</v>
      </c>
      <c r="F360" s="22" t="s">
        <v>34</v>
      </c>
      <c r="G360" s="51">
        <f t="shared" si="8"/>
        <v>94</v>
      </c>
      <c r="H360" s="24">
        <v>89.746543778801836</v>
      </c>
      <c r="I360" s="25">
        <v>0</v>
      </c>
      <c r="J360" s="26">
        <v>10.253456221198157</v>
      </c>
      <c r="K360" s="22">
        <v>81</v>
      </c>
    </row>
    <row r="361" spans="1:11" x14ac:dyDescent="0.25">
      <c r="A361" s="22">
        <v>41744.32</v>
      </c>
      <c r="B361" s="12">
        <v>0.24</v>
      </c>
      <c r="C361" s="22" t="s">
        <v>447</v>
      </c>
      <c r="D361" s="22" t="str">
        <f>VLOOKUP(C361,'2) References'!$A$2:$B$6,2)</f>
        <v>Tabulated Number</v>
      </c>
      <c r="E361" s="51" t="s">
        <v>64</v>
      </c>
      <c r="F361" s="22" t="s">
        <v>34</v>
      </c>
      <c r="G361" s="51">
        <f t="shared" si="8"/>
        <v>95</v>
      </c>
      <c r="H361" s="24">
        <v>88.063063063063069</v>
      </c>
      <c r="I361" s="25">
        <v>0</v>
      </c>
      <c r="J361" s="26">
        <v>11.936936936936936</v>
      </c>
      <c r="K361" s="22">
        <v>77</v>
      </c>
    </row>
    <row r="362" spans="1:11" x14ac:dyDescent="0.25">
      <c r="A362" s="22" t="s">
        <v>199</v>
      </c>
      <c r="C362" s="22" t="s">
        <v>453</v>
      </c>
      <c r="D362" s="22" t="str">
        <f>VLOOKUP(C362,'2) References'!$A$2:$B$6,2)</f>
        <v>Tabulated Number</v>
      </c>
      <c r="E362" s="51" t="s">
        <v>64</v>
      </c>
      <c r="F362" s="22" t="s">
        <v>34</v>
      </c>
      <c r="G362" s="51">
        <f t="shared" si="8"/>
        <v>96</v>
      </c>
      <c r="H362" s="24">
        <v>80.861723446893791</v>
      </c>
      <c r="I362" s="25">
        <v>2.1042084168336674</v>
      </c>
      <c r="J362" s="26">
        <v>17.034068136272545</v>
      </c>
      <c r="K362" s="22">
        <v>46</v>
      </c>
    </row>
    <row r="363" spans="1:11" x14ac:dyDescent="0.25">
      <c r="A363" s="22" t="s">
        <v>203</v>
      </c>
      <c r="C363" s="22" t="s">
        <v>450</v>
      </c>
      <c r="D363" s="22" t="str">
        <f>VLOOKUP(C363,'2) References'!$A$2:$B$6,2)</f>
        <v>Tabulated Number</v>
      </c>
      <c r="E363" s="50" t="s">
        <v>201</v>
      </c>
      <c r="F363" s="22" t="s">
        <v>34</v>
      </c>
      <c r="G363" s="50">
        <v>1</v>
      </c>
      <c r="H363" s="24">
        <v>35</v>
      </c>
      <c r="I363" s="25">
        <v>54</v>
      </c>
      <c r="J363" s="26">
        <v>11</v>
      </c>
      <c r="K363" s="22">
        <v>168</v>
      </c>
    </row>
    <row r="364" spans="1:11" x14ac:dyDescent="0.25">
      <c r="A364" s="22" t="s">
        <v>333</v>
      </c>
      <c r="B364" s="12">
        <v>0.27</v>
      </c>
      <c r="C364" s="22" t="s">
        <v>450</v>
      </c>
      <c r="D364" s="22" t="str">
        <f>VLOOKUP(C364,'2) References'!$A$2:$B$6,2)</f>
        <v>Tabulated Number</v>
      </c>
      <c r="E364" s="50" t="s">
        <v>201</v>
      </c>
      <c r="F364" s="22" t="s">
        <v>271</v>
      </c>
      <c r="G364" s="50">
        <f t="shared" si="8"/>
        <v>2</v>
      </c>
      <c r="H364" s="24">
        <v>12.5</v>
      </c>
      <c r="I364" s="25">
        <v>71.25</v>
      </c>
      <c r="J364" s="26">
        <v>16.25</v>
      </c>
      <c r="K364" s="22">
        <v>156</v>
      </c>
    </row>
    <row r="365" spans="1:11" x14ac:dyDescent="0.25">
      <c r="A365" s="22" t="s">
        <v>329</v>
      </c>
      <c r="B365" s="12">
        <v>0.04</v>
      </c>
      <c r="C365" s="22" t="s">
        <v>450</v>
      </c>
      <c r="D365" s="22" t="str">
        <f>VLOOKUP(C365,'2) References'!$A$2:$B$6,2)</f>
        <v>Tabulated Number</v>
      </c>
      <c r="E365" s="50" t="s">
        <v>201</v>
      </c>
      <c r="F365" s="22" t="s">
        <v>271</v>
      </c>
      <c r="G365" s="50">
        <f t="shared" si="8"/>
        <v>3</v>
      </c>
      <c r="H365" s="24">
        <v>29.473684210526319</v>
      </c>
      <c r="I365" s="25">
        <v>54.736842105263158</v>
      </c>
      <c r="J365" s="26">
        <v>15.789473684210527</v>
      </c>
      <c r="K365" s="22">
        <v>160</v>
      </c>
    </row>
    <row r="366" spans="1:11" x14ac:dyDescent="0.25">
      <c r="A366" s="22" t="s">
        <v>270</v>
      </c>
      <c r="B366" s="12">
        <v>0.08</v>
      </c>
      <c r="C366" s="22" t="s">
        <v>450</v>
      </c>
      <c r="D366" s="22" t="str">
        <f>VLOOKUP(C366,'2) References'!$A$2:$B$6,2)</f>
        <v>Tabulated Number</v>
      </c>
      <c r="E366" s="50" t="s">
        <v>201</v>
      </c>
      <c r="F366" s="22" t="s">
        <v>271</v>
      </c>
      <c r="G366" s="50">
        <f t="shared" si="8"/>
        <v>4</v>
      </c>
      <c r="H366" s="24">
        <v>22.680412371134022</v>
      </c>
      <c r="I366" s="25">
        <v>56.701030927835056</v>
      </c>
      <c r="J366" s="26">
        <v>20.618556701030929</v>
      </c>
      <c r="K366" s="22">
        <v>149</v>
      </c>
    </row>
    <row r="367" spans="1:11" x14ac:dyDescent="0.25">
      <c r="A367" s="22" t="s">
        <v>272</v>
      </c>
      <c r="B367" s="12">
        <v>0.09</v>
      </c>
      <c r="C367" s="22" t="s">
        <v>450</v>
      </c>
      <c r="D367" s="22" t="str">
        <f>VLOOKUP(C367,'2) References'!$A$2:$B$6,2)</f>
        <v>Tabulated Number</v>
      </c>
      <c r="E367" s="50" t="s">
        <v>201</v>
      </c>
      <c r="F367" s="22" t="s">
        <v>271</v>
      </c>
      <c r="G367" s="50">
        <f t="shared" si="8"/>
        <v>5</v>
      </c>
      <c r="H367" s="24">
        <v>27.551020408163264</v>
      </c>
      <c r="I367" s="25">
        <v>40.816326530612244</v>
      </c>
      <c r="J367" s="26">
        <v>31.632653061224492</v>
      </c>
      <c r="K367" s="22">
        <v>118</v>
      </c>
    </row>
    <row r="368" spans="1:11" x14ac:dyDescent="0.25">
      <c r="A368" s="22" t="s">
        <v>330</v>
      </c>
      <c r="B368" s="12">
        <v>0.05</v>
      </c>
      <c r="C368" s="22" t="s">
        <v>450</v>
      </c>
      <c r="D368" s="22" t="str">
        <f>VLOOKUP(C368,'2) References'!$A$2:$B$6,2)</f>
        <v>Tabulated Number</v>
      </c>
      <c r="E368" s="50" t="s">
        <v>201</v>
      </c>
      <c r="F368" s="22" t="s">
        <v>271</v>
      </c>
      <c r="G368" s="50">
        <f t="shared" si="8"/>
        <v>6</v>
      </c>
      <c r="H368" s="24">
        <v>32</v>
      </c>
      <c r="I368" s="25">
        <v>55</v>
      </c>
      <c r="J368" s="26">
        <v>13</v>
      </c>
      <c r="K368" s="22">
        <v>163</v>
      </c>
    </row>
    <row r="369" spans="1:12" x14ac:dyDescent="0.25">
      <c r="A369" s="22" t="s">
        <v>202</v>
      </c>
      <c r="B369" s="12" t="s">
        <v>22</v>
      </c>
      <c r="C369" s="22" t="s">
        <v>450</v>
      </c>
      <c r="D369" s="22" t="str">
        <f>VLOOKUP(C369,'2) References'!$A$2:$B$6,2)</f>
        <v>Tabulated Number</v>
      </c>
      <c r="E369" s="50" t="s">
        <v>201</v>
      </c>
      <c r="F369" s="22" t="s">
        <v>34</v>
      </c>
      <c r="G369" s="50">
        <f t="shared" si="8"/>
        <v>7</v>
      </c>
      <c r="H369" s="24">
        <v>35</v>
      </c>
      <c r="I369" s="25">
        <v>55</v>
      </c>
      <c r="J369" s="26">
        <v>10</v>
      </c>
      <c r="K369" s="22">
        <v>170</v>
      </c>
    </row>
    <row r="370" spans="1:12" x14ac:dyDescent="0.25">
      <c r="A370" s="22" t="s">
        <v>32</v>
      </c>
      <c r="B370" s="12">
        <v>0.09</v>
      </c>
      <c r="C370" s="22" t="s">
        <v>450</v>
      </c>
      <c r="D370" s="22" t="str">
        <f>VLOOKUP(C370,'2) References'!$A$2:$B$6,2)</f>
        <v>Tabulated Number</v>
      </c>
      <c r="E370" s="50" t="s">
        <v>201</v>
      </c>
      <c r="F370" s="22" t="s">
        <v>34</v>
      </c>
      <c r="G370" s="50">
        <f t="shared" si="8"/>
        <v>8</v>
      </c>
      <c r="H370" s="24">
        <v>25</v>
      </c>
      <c r="I370" s="25">
        <v>58</v>
      </c>
      <c r="J370" s="26">
        <v>17</v>
      </c>
      <c r="K370" s="22">
        <v>153</v>
      </c>
    </row>
    <row r="371" spans="1:12" x14ac:dyDescent="0.25">
      <c r="A371" s="22" t="s">
        <v>331</v>
      </c>
      <c r="B371" s="12">
        <v>0.05</v>
      </c>
      <c r="C371" s="22" t="s">
        <v>450</v>
      </c>
      <c r="D371" s="22" t="str">
        <f>VLOOKUP(C371,'2) References'!$A$2:$B$6,2)</f>
        <v>Tabulated Number</v>
      </c>
      <c r="E371" s="50" t="s">
        <v>201</v>
      </c>
      <c r="F371" s="22" t="s">
        <v>271</v>
      </c>
      <c r="G371" s="50">
        <f t="shared" si="8"/>
        <v>9</v>
      </c>
      <c r="H371" s="24">
        <v>27.551020408163264</v>
      </c>
      <c r="I371" s="25">
        <v>65.306122448979593</v>
      </c>
      <c r="J371" s="26">
        <v>7.1428571428571432</v>
      </c>
      <c r="K371" s="22">
        <v>171</v>
      </c>
    </row>
    <row r="372" spans="1:12" x14ac:dyDescent="0.25">
      <c r="A372" s="22" t="s">
        <v>332</v>
      </c>
      <c r="B372" s="12">
        <v>0.19</v>
      </c>
      <c r="C372" s="22" t="s">
        <v>450</v>
      </c>
      <c r="D372" s="22" t="str">
        <f>VLOOKUP(C372,'2) References'!$A$2:$B$6,2)</f>
        <v>Tabulated Number</v>
      </c>
      <c r="E372" s="50" t="s">
        <v>201</v>
      </c>
      <c r="F372" s="22" t="s">
        <v>271</v>
      </c>
      <c r="G372" s="50">
        <f t="shared" si="8"/>
        <v>10</v>
      </c>
      <c r="H372" s="24">
        <v>32.323232323232325</v>
      </c>
      <c r="I372" s="25">
        <v>55.555555555555557</v>
      </c>
      <c r="J372" s="26">
        <v>12.121212121212121</v>
      </c>
      <c r="K372" s="22">
        <v>166</v>
      </c>
    </row>
    <row r="373" spans="1:12" x14ac:dyDescent="0.25">
      <c r="A373" s="22" t="s">
        <v>317</v>
      </c>
      <c r="B373" s="12">
        <v>0.01</v>
      </c>
      <c r="C373" s="22" t="s">
        <v>450</v>
      </c>
      <c r="D373" s="22" t="str">
        <f>VLOOKUP(C373,'2) References'!$A$2:$B$6,2)</f>
        <v>Tabulated Number</v>
      </c>
      <c r="E373" s="50" t="s">
        <v>201</v>
      </c>
      <c r="F373" s="22" t="s">
        <v>271</v>
      </c>
      <c r="G373" s="50">
        <f t="shared" si="8"/>
        <v>11</v>
      </c>
      <c r="H373" s="24">
        <v>52</v>
      </c>
      <c r="I373" s="25">
        <v>44</v>
      </c>
      <c r="J373" s="26">
        <v>4</v>
      </c>
      <c r="K373" s="22">
        <v>174</v>
      </c>
    </row>
    <row r="374" spans="1:12" x14ac:dyDescent="0.25">
      <c r="A374" s="22">
        <v>4555.1000000000004</v>
      </c>
      <c r="B374" s="12">
        <v>0.21199999999999999</v>
      </c>
      <c r="C374" s="22" t="s">
        <v>449</v>
      </c>
      <c r="D374" s="22" t="str">
        <f>VLOOKUP(C374,'2) References'!$A$2:$B$6,2)</f>
        <v>Tabulated Number</v>
      </c>
      <c r="E374" s="50" t="s">
        <v>201</v>
      </c>
      <c r="F374" s="22" t="s">
        <v>34</v>
      </c>
      <c r="G374" s="50">
        <f t="shared" si="8"/>
        <v>12</v>
      </c>
      <c r="H374" s="24">
        <v>26.262626262626263</v>
      </c>
      <c r="I374" s="25">
        <v>68.686868686868692</v>
      </c>
      <c r="J374" s="26">
        <v>5.0505050505050502</v>
      </c>
      <c r="K374" s="22">
        <v>9</v>
      </c>
    </row>
    <row r="375" spans="1:12" x14ac:dyDescent="0.25">
      <c r="A375" s="22" t="s">
        <v>294</v>
      </c>
      <c r="C375" s="22" t="s">
        <v>451</v>
      </c>
      <c r="D375" s="22" t="str">
        <f>VLOOKUP(C375,'2) References'!$A$2:$B$6,2)</f>
        <v>Digitized Graph Fig. 5</v>
      </c>
      <c r="E375" s="50" t="s">
        <v>201</v>
      </c>
      <c r="F375" s="22" t="s">
        <v>271</v>
      </c>
      <c r="G375" s="50">
        <f t="shared" si="8"/>
        <v>13</v>
      </c>
      <c r="H375" s="24">
        <v>29.100000000000009</v>
      </c>
      <c r="I375" s="25">
        <v>56.3</v>
      </c>
      <c r="J375" s="26">
        <v>14.6</v>
      </c>
      <c r="K375" s="22">
        <v>476</v>
      </c>
    </row>
    <row r="376" spans="1:12" x14ac:dyDescent="0.25">
      <c r="A376" s="22" t="s">
        <v>294</v>
      </c>
      <c r="C376" s="22" t="s">
        <v>451</v>
      </c>
      <c r="D376" s="22" t="str">
        <f>VLOOKUP(C376,'2) References'!$A$2:$B$6,2)</f>
        <v>Digitized Graph Fig. 5</v>
      </c>
      <c r="E376" s="50" t="s">
        <v>201</v>
      </c>
      <c r="F376" s="22" t="s">
        <v>271</v>
      </c>
      <c r="G376" s="50">
        <f t="shared" si="8"/>
        <v>14</v>
      </c>
      <c r="H376" s="24">
        <v>24.099999999999994</v>
      </c>
      <c r="I376" s="25">
        <v>65.900000000000006</v>
      </c>
      <c r="J376" s="26">
        <v>10</v>
      </c>
      <c r="K376" s="22">
        <v>477</v>
      </c>
    </row>
    <row r="377" spans="1:12" x14ac:dyDescent="0.25">
      <c r="A377" s="22" t="s">
        <v>294</v>
      </c>
      <c r="C377" s="22" t="s">
        <v>451</v>
      </c>
      <c r="D377" s="22" t="str">
        <f>VLOOKUP(C377,'2) References'!$A$2:$B$6,2)</f>
        <v>Digitized Graph Fig. 5</v>
      </c>
      <c r="E377" s="50" t="s">
        <v>201</v>
      </c>
      <c r="F377" s="22" t="s">
        <v>271</v>
      </c>
      <c r="G377" s="50">
        <f t="shared" si="8"/>
        <v>15</v>
      </c>
      <c r="H377" s="24">
        <v>18.600000000000009</v>
      </c>
      <c r="I377" s="25">
        <v>70.099999999999994</v>
      </c>
      <c r="J377" s="26">
        <v>11.3</v>
      </c>
      <c r="K377" s="22">
        <v>479</v>
      </c>
    </row>
    <row r="378" spans="1:12" x14ac:dyDescent="0.25">
      <c r="A378" s="22" t="s">
        <v>294</v>
      </c>
      <c r="C378" s="22" t="s">
        <v>451</v>
      </c>
      <c r="D378" s="22" t="str">
        <f>VLOOKUP(C378,'2) References'!$A$2:$B$6,2)</f>
        <v>Digitized Graph Fig. 5</v>
      </c>
      <c r="E378" s="50" t="s">
        <v>201</v>
      </c>
      <c r="F378" s="22" t="s">
        <v>271</v>
      </c>
      <c r="G378" s="50">
        <f t="shared" si="8"/>
        <v>16</v>
      </c>
      <c r="H378" s="24">
        <v>19.5</v>
      </c>
      <c r="I378" s="25">
        <v>73</v>
      </c>
      <c r="J378" s="26">
        <v>7.5</v>
      </c>
      <c r="K378" s="22">
        <v>481</v>
      </c>
    </row>
    <row r="379" spans="1:12" x14ac:dyDescent="0.25">
      <c r="A379" s="22" t="s">
        <v>294</v>
      </c>
      <c r="C379" s="22" t="s">
        <v>451</v>
      </c>
      <c r="D379" s="22" t="str">
        <f>VLOOKUP(C379,'2) References'!$A$2:$B$6,2)</f>
        <v>Digitized Graph Fig. 5</v>
      </c>
      <c r="E379" s="50" t="s">
        <v>201</v>
      </c>
      <c r="F379" s="22" t="s">
        <v>271</v>
      </c>
      <c r="G379" s="50">
        <f t="shared" si="8"/>
        <v>17</v>
      </c>
      <c r="H379" s="24">
        <v>23.600000000000009</v>
      </c>
      <c r="I379" s="25">
        <v>73.099999999999994</v>
      </c>
      <c r="J379" s="26">
        <v>3.3</v>
      </c>
      <c r="K379" s="22">
        <v>482</v>
      </c>
    </row>
    <row r="380" spans="1:12" x14ac:dyDescent="0.25">
      <c r="A380" s="22" t="s">
        <v>200</v>
      </c>
      <c r="B380" s="12">
        <v>0.13</v>
      </c>
      <c r="C380" s="22" t="s">
        <v>447</v>
      </c>
      <c r="D380" s="22" t="str">
        <f>VLOOKUP(C380,'2) References'!$A$2:$B$6,2)</f>
        <v>Tabulated Number</v>
      </c>
      <c r="E380" s="50" t="s">
        <v>201</v>
      </c>
      <c r="F380" s="22" t="s">
        <v>34</v>
      </c>
      <c r="G380" s="50">
        <f t="shared" si="8"/>
        <v>18</v>
      </c>
      <c r="H380" s="24">
        <v>38.766519823788542</v>
      </c>
      <c r="I380" s="25">
        <v>58.590308370044049</v>
      </c>
      <c r="J380" s="26">
        <v>2.6431718061674006</v>
      </c>
      <c r="K380" s="22">
        <v>76</v>
      </c>
    </row>
    <row r="381" spans="1:12" x14ac:dyDescent="0.25">
      <c r="A381" s="22" t="s">
        <v>204</v>
      </c>
      <c r="C381" s="22" t="s">
        <v>453</v>
      </c>
      <c r="D381" s="22" t="str">
        <f>VLOOKUP(C381,'2) References'!$A$2:$B$6,2)</f>
        <v>Tabulated Number</v>
      </c>
      <c r="E381" s="50" t="s">
        <v>201</v>
      </c>
      <c r="F381" s="22" t="s">
        <v>34</v>
      </c>
      <c r="G381" s="50">
        <f t="shared" si="8"/>
        <v>19</v>
      </c>
      <c r="H381" s="24">
        <v>41.741741741741748</v>
      </c>
      <c r="I381" s="25">
        <v>57.957957957957966</v>
      </c>
      <c r="J381" s="26">
        <v>0.3003003003003003</v>
      </c>
      <c r="K381" s="22">
        <v>49</v>
      </c>
    </row>
    <row r="382" spans="1:12" x14ac:dyDescent="0.25">
      <c r="A382" s="22" t="s">
        <v>225</v>
      </c>
      <c r="B382" s="12">
        <v>0.34</v>
      </c>
      <c r="C382" s="22" t="s">
        <v>450</v>
      </c>
      <c r="D382" s="22" t="str">
        <f>VLOOKUP(C382,'2) References'!$A$2:$B$6,2)</f>
        <v>Tabulated Number</v>
      </c>
      <c r="E382" s="46" t="s">
        <v>206</v>
      </c>
      <c r="F382" s="22" t="s">
        <v>34</v>
      </c>
      <c r="G382" s="46">
        <v>1</v>
      </c>
      <c r="H382" s="24">
        <v>74</v>
      </c>
      <c r="I382" s="25">
        <v>0</v>
      </c>
      <c r="J382" s="26">
        <v>26</v>
      </c>
      <c r="K382" s="22">
        <v>370</v>
      </c>
      <c r="L382" s="69">
        <v>6.13E-2</v>
      </c>
    </row>
    <row r="383" spans="1:12" x14ac:dyDescent="0.25">
      <c r="A383" s="22" t="s">
        <v>244</v>
      </c>
      <c r="B383" s="12" t="s">
        <v>22</v>
      </c>
      <c r="C383" s="22" t="s">
        <v>450</v>
      </c>
      <c r="D383" s="22" t="str">
        <f>VLOOKUP(C383,'2) References'!$A$2:$B$6,2)</f>
        <v>Tabulated Number</v>
      </c>
      <c r="E383" s="46" t="s">
        <v>206</v>
      </c>
      <c r="F383" s="22" t="s">
        <v>34</v>
      </c>
      <c r="G383" s="46">
        <f t="shared" si="8"/>
        <v>2</v>
      </c>
      <c r="H383" s="24">
        <v>60.824742268041241</v>
      </c>
      <c r="I383" s="25">
        <v>0</v>
      </c>
      <c r="J383" s="26">
        <v>39.175257731958766</v>
      </c>
      <c r="K383" s="22">
        <v>332</v>
      </c>
      <c r="L383" s="69">
        <v>3.8199999999999998E-2</v>
      </c>
    </row>
    <row r="384" spans="1:12" x14ac:dyDescent="0.25">
      <c r="A384" s="22" t="s">
        <v>245</v>
      </c>
      <c r="B384" s="12" t="s">
        <v>22</v>
      </c>
      <c r="C384" s="22" t="s">
        <v>450</v>
      </c>
      <c r="D384" s="22" t="str">
        <f>VLOOKUP(C384,'2) References'!$A$2:$B$6,2)</f>
        <v>Tabulated Number</v>
      </c>
      <c r="E384" s="46" t="s">
        <v>206</v>
      </c>
      <c r="F384" s="22" t="s">
        <v>34</v>
      </c>
      <c r="G384" s="46">
        <f t="shared" si="8"/>
        <v>3</v>
      </c>
      <c r="H384" s="24">
        <v>50</v>
      </c>
      <c r="I384" s="25">
        <v>0</v>
      </c>
      <c r="J384" s="26">
        <v>50</v>
      </c>
      <c r="K384" s="22">
        <v>310</v>
      </c>
      <c r="L384" s="69">
        <v>7.51E-2</v>
      </c>
    </row>
    <row r="385" spans="1:12" x14ac:dyDescent="0.25">
      <c r="A385" s="22" t="s">
        <v>210</v>
      </c>
      <c r="B385" s="12">
        <v>0.25</v>
      </c>
      <c r="C385" s="22" t="s">
        <v>450</v>
      </c>
      <c r="D385" s="22" t="str">
        <f>VLOOKUP(C385,'2) References'!$A$2:$B$6,2)</f>
        <v>Tabulated Number</v>
      </c>
      <c r="E385" s="46" t="s">
        <v>206</v>
      </c>
      <c r="F385" s="22" t="s">
        <v>34</v>
      </c>
      <c r="G385" s="46">
        <f t="shared" si="8"/>
        <v>4</v>
      </c>
      <c r="H385" s="24">
        <v>33</v>
      </c>
      <c r="I385" s="25">
        <v>0</v>
      </c>
      <c r="J385" s="26">
        <v>67</v>
      </c>
      <c r="K385" s="22">
        <v>270</v>
      </c>
      <c r="L385" s="69">
        <v>4.7699999999999992E-2</v>
      </c>
    </row>
    <row r="386" spans="1:12" x14ac:dyDescent="0.25">
      <c r="A386" s="22" t="s">
        <v>246</v>
      </c>
      <c r="B386" s="12" t="s">
        <v>22</v>
      </c>
      <c r="C386" s="22" t="s">
        <v>450</v>
      </c>
      <c r="D386" s="22" t="str">
        <f>VLOOKUP(C386,'2) References'!$A$2:$B$6,2)</f>
        <v>Tabulated Number</v>
      </c>
      <c r="E386" s="46" t="s">
        <v>206</v>
      </c>
      <c r="F386" s="22" t="s">
        <v>34</v>
      </c>
      <c r="G386" s="46">
        <f t="shared" si="8"/>
        <v>5</v>
      </c>
      <c r="H386" s="24">
        <v>33</v>
      </c>
      <c r="I386" s="25">
        <v>0</v>
      </c>
      <c r="J386" s="26">
        <v>67</v>
      </c>
      <c r="K386" s="22">
        <v>271</v>
      </c>
      <c r="L386" s="69">
        <v>3.1099999999999999E-2</v>
      </c>
    </row>
    <row r="387" spans="1:12" x14ac:dyDescent="0.25">
      <c r="A387" s="22" t="s">
        <v>247</v>
      </c>
      <c r="B387" s="12" t="s">
        <v>22</v>
      </c>
      <c r="C387" s="22" t="s">
        <v>450</v>
      </c>
      <c r="D387" s="22" t="str">
        <f>VLOOKUP(C387,'2) References'!$A$2:$B$6,2)</f>
        <v>Tabulated Number</v>
      </c>
      <c r="E387" s="46" t="s">
        <v>206</v>
      </c>
      <c r="F387" s="22" t="s">
        <v>34</v>
      </c>
      <c r="G387" s="46">
        <f t="shared" si="8"/>
        <v>6</v>
      </c>
      <c r="H387" s="24">
        <v>46</v>
      </c>
      <c r="I387" s="25">
        <v>0</v>
      </c>
      <c r="J387" s="26">
        <v>54</v>
      </c>
      <c r="K387" s="22">
        <v>299</v>
      </c>
      <c r="L387" s="69">
        <v>5.7500000000000002E-2</v>
      </c>
    </row>
    <row r="388" spans="1:12" x14ac:dyDescent="0.25">
      <c r="A388" s="22" t="s">
        <v>242</v>
      </c>
      <c r="B388" s="12">
        <v>0.39</v>
      </c>
      <c r="C388" s="22" t="s">
        <v>450</v>
      </c>
      <c r="D388" s="22" t="str">
        <f>VLOOKUP(C388,'2) References'!$A$2:$B$6,2)</f>
        <v>Tabulated Number</v>
      </c>
      <c r="E388" s="46" t="s">
        <v>206</v>
      </c>
      <c r="F388" s="22" t="s">
        <v>34</v>
      </c>
      <c r="G388" s="46">
        <f t="shared" si="8"/>
        <v>7</v>
      </c>
      <c r="H388" s="24">
        <v>60</v>
      </c>
      <c r="I388" s="25">
        <v>0</v>
      </c>
      <c r="J388" s="26">
        <v>40</v>
      </c>
      <c r="K388" s="22">
        <v>330</v>
      </c>
    </row>
    <row r="389" spans="1:12" x14ac:dyDescent="0.25">
      <c r="A389" s="22" t="s">
        <v>226</v>
      </c>
      <c r="B389" s="12">
        <v>0.34</v>
      </c>
      <c r="C389" s="22" t="s">
        <v>450</v>
      </c>
      <c r="D389" s="22" t="str">
        <f>VLOOKUP(C389,'2) References'!$A$2:$B$6,2)</f>
        <v>Tabulated Number</v>
      </c>
      <c r="E389" s="46" t="s">
        <v>206</v>
      </c>
      <c r="F389" s="22" t="s">
        <v>34</v>
      </c>
      <c r="G389" s="46">
        <f t="shared" si="8"/>
        <v>8</v>
      </c>
      <c r="H389" s="24">
        <v>44</v>
      </c>
      <c r="I389" s="25">
        <v>0</v>
      </c>
      <c r="J389" s="26">
        <v>56</v>
      </c>
      <c r="K389" s="22">
        <v>295</v>
      </c>
      <c r="L389" s="69">
        <v>4.5499999999999999E-2</v>
      </c>
    </row>
    <row r="390" spans="1:12" x14ac:dyDescent="0.25">
      <c r="A390" s="22" t="s">
        <v>248</v>
      </c>
      <c r="B390" s="12" t="s">
        <v>22</v>
      </c>
      <c r="C390" s="22" t="s">
        <v>450</v>
      </c>
      <c r="D390" s="22" t="str">
        <f>VLOOKUP(C390,'2) References'!$A$2:$B$6,2)</f>
        <v>Tabulated Number</v>
      </c>
      <c r="E390" s="46" t="s">
        <v>206</v>
      </c>
      <c r="F390" s="22" t="s">
        <v>34</v>
      </c>
      <c r="G390" s="46">
        <f t="shared" si="8"/>
        <v>9</v>
      </c>
      <c r="H390" s="24">
        <v>49</v>
      </c>
      <c r="I390" s="25">
        <v>0</v>
      </c>
      <c r="J390" s="26">
        <v>51</v>
      </c>
      <c r="K390" s="22">
        <v>308</v>
      </c>
      <c r="L390" s="69">
        <v>5.8200000000000002E-2</v>
      </c>
    </row>
    <row r="391" spans="1:12" x14ac:dyDescent="0.25">
      <c r="A391" s="22" t="s">
        <v>348</v>
      </c>
      <c r="B391" s="12">
        <v>0.28000000000000003</v>
      </c>
      <c r="C391" s="22" t="s">
        <v>450</v>
      </c>
      <c r="D391" s="22" t="str">
        <f>VLOOKUP(C391,'2) References'!$A$2:$B$6,2)</f>
        <v>Tabulated Number</v>
      </c>
      <c r="E391" s="46" t="s">
        <v>206</v>
      </c>
      <c r="F391" s="22" t="s">
        <v>271</v>
      </c>
      <c r="G391" s="46">
        <f t="shared" si="8"/>
        <v>10</v>
      </c>
      <c r="H391" s="24">
        <v>37</v>
      </c>
      <c r="I391" s="25">
        <v>0</v>
      </c>
      <c r="J391" s="26">
        <v>63</v>
      </c>
      <c r="K391" s="22">
        <v>280</v>
      </c>
      <c r="L391" s="69">
        <v>2.0199999999999999E-2</v>
      </c>
    </row>
    <row r="392" spans="1:12" x14ac:dyDescent="0.25">
      <c r="A392" s="22" t="s">
        <v>352</v>
      </c>
      <c r="B392" s="12" t="s">
        <v>22</v>
      </c>
      <c r="C392" s="22" t="s">
        <v>450</v>
      </c>
      <c r="D392" s="22" t="str">
        <f>VLOOKUP(C392,'2) References'!$A$2:$B$6,2)</f>
        <v>Tabulated Number</v>
      </c>
      <c r="E392" s="46" t="s">
        <v>206</v>
      </c>
      <c r="F392" s="22" t="s">
        <v>271</v>
      </c>
      <c r="G392" s="46">
        <f t="shared" si="8"/>
        <v>11</v>
      </c>
      <c r="H392" s="24">
        <v>63</v>
      </c>
      <c r="I392" s="25">
        <v>0</v>
      </c>
      <c r="J392" s="26">
        <v>37</v>
      </c>
      <c r="K392" s="22">
        <v>336</v>
      </c>
      <c r="L392" s="69">
        <v>1.2500000000000001E-2</v>
      </c>
    </row>
    <row r="393" spans="1:12" x14ac:dyDescent="0.25">
      <c r="A393" s="22" t="s">
        <v>353</v>
      </c>
      <c r="B393" s="12" t="s">
        <v>22</v>
      </c>
      <c r="C393" s="22" t="s">
        <v>450</v>
      </c>
      <c r="D393" s="22" t="str">
        <f>VLOOKUP(C393,'2) References'!$A$2:$B$6,2)</f>
        <v>Tabulated Number</v>
      </c>
      <c r="E393" s="46" t="s">
        <v>206</v>
      </c>
      <c r="F393" s="22" t="s">
        <v>271</v>
      </c>
      <c r="G393" s="46">
        <f t="shared" si="8"/>
        <v>12</v>
      </c>
      <c r="H393" s="24">
        <v>71</v>
      </c>
      <c r="I393" s="25">
        <v>0</v>
      </c>
      <c r="J393" s="26">
        <v>29</v>
      </c>
      <c r="K393" s="22">
        <v>358</v>
      </c>
      <c r="L393" s="69">
        <v>3.1699999999999999E-2</v>
      </c>
    </row>
    <row r="394" spans="1:12" x14ac:dyDescent="0.25">
      <c r="A394" s="22" t="s">
        <v>354</v>
      </c>
      <c r="B394" s="12" t="s">
        <v>22</v>
      </c>
      <c r="C394" s="22" t="s">
        <v>450</v>
      </c>
      <c r="D394" s="22" t="str">
        <f>VLOOKUP(C394,'2) References'!$A$2:$B$6,2)</f>
        <v>Tabulated Number</v>
      </c>
      <c r="E394" s="46" t="s">
        <v>206</v>
      </c>
      <c r="F394" s="22" t="s">
        <v>271</v>
      </c>
      <c r="G394" s="46">
        <f t="shared" si="8"/>
        <v>13</v>
      </c>
      <c r="H394" s="24">
        <v>56</v>
      </c>
      <c r="I394" s="25">
        <v>0</v>
      </c>
      <c r="J394" s="26">
        <v>44</v>
      </c>
      <c r="K394" s="22">
        <v>324</v>
      </c>
      <c r="L394" s="69">
        <v>5.3499999999999999E-2</v>
      </c>
    </row>
    <row r="395" spans="1:12" x14ac:dyDescent="0.25">
      <c r="A395" s="22" t="s">
        <v>339</v>
      </c>
      <c r="B395" s="12">
        <v>0.15</v>
      </c>
      <c r="C395" s="22" t="s">
        <v>450</v>
      </c>
      <c r="D395" s="22" t="str">
        <f>VLOOKUP(C395,'2) References'!$A$2:$B$6,2)</f>
        <v>Tabulated Number</v>
      </c>
      <c r="E395" s="46" t="s">
        <v>206</v>
      </c>
      <c r="F395" s="22" t="s">
        <v>271</v>
      </c>
      <c r="G395" s="46">
        <f t="shared" si="8"/>
        <v>14</v>
      </c>
      <c r="H395" s="24">
        <v>47</v>
      </c>
      <c r="I395" s="25">
        <v>0</v>
      </c>
      <c r="J395" s="26">
        <v>53</v>
      </c>
      <c r="K395" s="22">
        <v>300</v>
      </c>
    </row>
    <row r="396" spans="1:12" x14ac:dyDescent="0.25">
      <c r="A396" s="22" t="s">
        <v>337</v>
      </c>
      <c r="B396" s="12">
        <v>0.14000000000000001</v>
      </c>
      <c r="C396" s="22" t="s">
        <v>450</v>
      </c>
      <c r="D396" s="22" t="str">
        <f>VLOOKUP(C396,'2) References'!$A$2:$B$6,2)</f>
        <v>Tabulated Number</v>
      </c>
      <c r="E396" s="46" t="s">
        <v>206</v>
      </c>
      <c r="F396" s="22" t="s">
        <v>271</v>
      </c>
      <c r="G396" s="46">
        <f t="shared" si="8"/>
        <v>15</v>
      </c>
      <c r="H396" s="24">
        <v>49</v>
      </c>
      <c r="I396" s="25">
        <v>0</v>
      </c>
      <c r="J396" s="26">
        <v>51</v>
      </c>
      <c r="K396" s="22">
        <v>309</v>
      </c>
      <c r="L396" s="69">
        <v>2.8500000000000001E-2</v>
      </c>
    </row>
    <row r="397" spans="1:12" x14ac:dyDescent="0.25">
      <c r="A397" s="22" t="s">
        <v>340</v>
      </c>
      <c r="B397" s="12">
        <v>0.15</v>
      </c>
      <c r="C397" s="22" t="s">
        <v>450</v>
      </c>
      <c r="D397" s="22" t="str">
        <f>VLOOKUP(C397,'2) References'!$A$2:$B$6,2)</f>
        <v>Tabulated Number</v>
      </c>
      <c r="E397" s="46" t="s">
        <v>206</v>
      </c>
      <c r="F397" s="22" t="s">
        <v>271</v>
      </c>
      <c r="G397" s="46">
        <f t="shared" si="8"/>
        <v>16</v>
      </c>
      <c r="H397" s="24">
        <v>48</v>
      </c>
      <c r="I397" s="25">
        <v>0</v>
      </c>
      <c r="J397" s="26">
        <v>52</v>
      </c>
      <c r="K397" s="22">
        <v>305</v>
      </c>
      <c r="L397" s="69">
        <v>4.0399999999999998E-2</v>
      </c>
    </row>
    <row r="398" spans="1:12" x14ac:dyDescent="0.25">
      <c r="A398" s="22" t="s">
        <v>355</v>
      </c>
      <c r="B398" s="12" t="s">
        <v>22</v>
      </c>
      <c r="C398" s="22" t="s">
        <v>450</v>
      </c>
      <c r="D398" s="22" t="str">
        <f>VLOOKUP(C398,'2) References'!$A$2:$B$6,2)</f>
        <v>Tabulated Number</v>
      </c>
      <c r="E398" s="46" t="s">
        <v>206</v>
      </c>
      <c r="F398" s="22" t="s">
        <v>271</v>
      </c>
      <c r="G398" s="46">
        <f t="shared" si="8"/>
        <v>17</v>
      </c>
      <c r="H398" s="24">
        <v>38</v>
      </c>
      <c r="I398" s="25">
        <v>0</v>
      </c>
      <c r="J398" s="26">
        <v>62</v>
      </c>
      <c r="K398" s="22">
        <v>282</v>
      </c>
      <c r="L398" s="69">
        <v>0.01</v>
      </c>
    </row>
    <row r="399" spans="1:12" x14ac:dyDescent="0.25">
      <c r="A399" s="22" t="s">
        <v>249</v>
      </c>
      <c r="B399" s="12" t="s">
        <v>22</v>
      </c>
      <c r="C399" s="22" t="s">
        <v>450</v>
      </c>
      <c r="D399" s="22" t="str">
        <f>VLOOKUP(C399,'2) References'!$A$2:$B$6,2)</f>
        <v>Tabulated Number</v>
      </c>
      <c r="E399" s="46" t="s">
        <v>206</v>
      </c>
      <c r="F399" s="22" t="s">
        <v>34</v>
      </c>
      <c r="G399" s="46">
        <f t="shared" si="8"/>
        <v>18</v>
      </c>
      <c r="H399" s="24">
        <v>68</v>
      </c>
      <c r="I399" s="25">
        <v>0</v>
      </c>
      <c r="J399" s="26">
        <v>32</v>
      </c>
      <c r="K399" s="22">
        <v>351</v>
      </c>
    </row>
    <row r="400" spans="1:12" x14ac:dyDescent="0.25">
      <c r="A400" s="22" t="s">
        <v>227</v>
      </c>
      <c r="B400" s="12">
        <v>0.34</v>
      </c>
      <c r="C400" s="22" t="s">
        <v>450</v>
      </c>
      <c r="D400" s="22" t="str">
        <f>VLOOKUP(C400,'2) References'!$A$2:$B$6,2)</f>
        <v>Tabulated Number</v>
      </c>
      <c r="E400" s="46" t="s">
        <v>206</v>
      </c>
      <c r="F400" s="22" t="s">
        <v>34</v>
      </c>
      <c r="G400" s="46">
        <f t="shared" si="8"/>
        <v>19</v>
      </c>
      <c r="H400" s="24">
        <v>59</v>
      </c>
      <c r="I400" s="25">
        <v>0</v>
      </c>
      <c r="J400" s="26">
        <v>41</v>
      </c>
      <c r="K400" s="22">
        <v>327</v>
      </c>
    </row>
    <row r="401" spans="1:12" x14ac:dyDescent="0.25">
      <c r="A401" s="22" t="s">
        <v>342</v>
      </c>
      <c r="B401" s="12">
        <v>0.2</v>
      </c>
      <c r="C401" s="22" t="s">
        <v>450</v>
      </c>
      <c r="D401" s="22" t="str">
        <f>VLOOKUP(C401,'2) References'!$A$2:$B$6,2)</f>
        <v>Tabulated Number</v>
      </c>
      <c r="E401" s="46" t="s">
        <v>206</v>
      </c>
      <c r="F401" s="22" t="s">
        <v>271</v>
      </c>
      <c r="G401" s="46">
        <f t="shared" si="8"/>
        <v>20</v>
      </c>
      <c r="H401" s="24">
        <v>52</v>
      </c>
      <c r="I401" s="25">
        <v>0</v>
      </c>
      <c r="J401" s="26">
        <v>48</v>
      </c>
      <c r="K401" s="22">
        <v>317</v>
      </c>
    </row>
    <row r="402" spans="1:12" x14ac:dyDescent="0.25">
      <c r="A402" s="22" t="s">
        <v>356</v>
      </c>
      <c r="B402" s="12" t="s">
        <v>22</v>
      </c>
      <c r="C402" s="22" t="s">
        <v>450</v>
      </c>
      <c r="D402" s="22" t="str">
        <f>VLOOKUP(C402,'2) References'!$A$2:$B$6,2)</f>
        <v>Tabulated Number</v>
      </c>
      <c r="E402" s="46" t="s">
        <v>206</v>
      </c>
      <c r="F402" s="22" t="s">
        <v>271</v>
      </c>
      <c r="G402" s="46">
        <f t="shared" si="8"/>
        <v>21</v>
      </c>
      <c r="H402" s="24">
        <v>60</v>
      </c>
      <c r="I402" s="25">
        <v>0</v>
      </c>
      <c r="J402" s="26">
        <v>40</v>
      </c>
      <c r="K402" s="22">
        <v>331</v>
      </c>
      <c r="L402" s="69">
        <v>2.4799999999999999E-2</v>
      </c>
    </row>
    <row r="403" spans="1:12" x14ac:dyDescent="0.25">
      <c r="A403" s="22" t="s">
        <v>357</v>
      </c>
      <c r="B403" s="12" t="s">
        <v>22</v>
      </c>
      <c r="C403" s="22" t="s">
        <v>450</v>
      </c>
      <c r="D403" s="22" t="str">
        <f>VLOOKUP(C403,'2) References'!$A$2:$B$6,2)</f>
        <v>Tabulated Number</v>
      </c>
      <c r="E403" s="46" t="s">
        <v>206</v>
      </c>
      <c r="F403" s="22" t="s">
        <v>271</v>
      </c>
      <c r="G403" s="46">
        <f t="shared" si="8"/>
        <v>22</v>
      </c>
      <c r="H403" s="24">
        <v>68</v>
      </c>
      <c r="I403" s="25">
        <v>0</v>
      </c>
      <c r="J403" s="26">
        <v>32</v>
      </c>
      <c r="K403" s="22">
        <v>352</v>
      </c>
      <c r="L403" s="69">
        <v>4.4800000000000006E-2</v>
      </c>
    </row>
    <row r="404" spans="1:12" x14ac:dyDescent="0.25">
      <c r="A404" s="22" t="s">
        <v>358</v>
      </c>
      <c r="B404" s="12" t="s">
        <v>22</v>
      </c>
      <c r="C404" s="22" t="s">
        <v>450</v>
      </c>
      <c r="D404" s="22" t="str">
        <f>VLOOKUP(C404,'2) References'!$A$2:$B$6,2)</f>
        <v>Tabulated Number</v>
      </c>
      <c r="E404" s="46" t="s">
        <v>206</v>
      </c>
      <c r="F404" s="22" t="s">
        <v>271</v>
      </c>
      <c r="G404" s="46">
        <f t="shared" si="8"/>
        <v>23</v>
      </c>
      <c r="H404" s="24">
        <v>71</v>
      </c>
      <c r="I404" s="25">
        <v>0</v>
      </c>
      <c r="J404" s="26">
        <v>29</v>
      </c>
      <c r="K404" s="22">
        <v>359</v>
      </c>
      <c r="L404" s="69">
        <v>8.5099999999999995E-2</v>
      </c>
    </row>
    <row r="405" spans="1:12" x14ac:dyDescent="0.25">
      <c r="A405" s="22" t="s">
        <v>334</v>
      </c>
      <c r="B405" s="12">
        <v>0.09</v>
      </c>
      <c r="C405" s="22" t="s">
        <v>450</v>
      </c>
      <c r="D405" s="22" t="str">
        <f>VLOOKUP(C405,'2) References'!$A$2:$B$6,2)</f>
        <v>Tabulated Number</v>
      </c>
      <c r="E405" s="46" t="s">
        <v>206</v>
      </c>
      <c r="F405" s="22" t="s">
        <v>271</v>
      </c>
      <c r="G405" s="46">
        <f t="shared" si="8"/>
        <v>24</v>
      </c>
      <c r="H405" s="24">
        <v>64</v>
      </c>
      <c r="I405" s="25">
        <v>0</v>
      </c>
      <c r="J405" s="26">
        <v>36</v>
      </c>
      <c r="K405" s="22">
        <v>339</v>
      </c>
    </row>
    <row r="406" spans="1:12" x14ac:dyDescent="0.25">
      <c r="A406" s="22" t="s">
        <v>335</v>
      </c>
      <c r="B406" s="12">
        <v>0.12</v>
      </c>
      <c r="C406" s="22" t="s">
        <v>450</v>
      </c>
      <c r="D406" s="22" t="str">
        <f>VLOOKUP(C406,'2) References'!$A$2:$B$6,2)</f>
        <v>Tabulated Number</v>
      </c>
      <c r="E406" s="46" t="s">
        <v>206</v>
      </c>
      <c r="F406" s="22" t="s">
        <v>271</v>
      </c>
      <c r="G406" s="46">
        <f t="shared" si="8"/>
        <v>25</v>
      </c>
      <c r="H406" s="24">
        <v>62.62626262626263</v>
      </c>
      <c r="I406" s="25">
        <v>0</v>
      </c>
      <c r="J406" s="26">
        <v>37.373737373737377</v>
      </c>
      <c r="K406" s="22">
        <v>334</v>
      </c>
    </row>
    <row r="407" spans="1:12" x14ac:dyDescent="0.25">
      <c r="A407" s="22" t="s">
        <v>336</v>
      </c>
      <c r="B407" s="12">
        <v>0.13</v>
      </c>
      <c r="C407" s="22" t="s">
        <v>450</v>
      </c>
      <c r="D407" s="22" t="str">
        <f>VLOOKUP(C407,'2) References'!$A$2:$B$6,2)</f>
        <v>Tabulated Number</v>
      </c>
      <c r="E407" s="46" t="s">
        <v>206</v>
      </c>
      <c r="F407" s="22" t="s">
        <v>271</v>
      </c>
      <c r="G407" s="46">
        <f t="shared" si="8"/>
        <v>26</v>
      </c>
      <c r="H407" s="24">
        <v>64</v>
      </c>
      <c r="I407" s="25">
        <v>0</v>
      </c>
      <c r="J407" s="26">
        <v>36</v>
      </c>
      <c r="K407" s="22">
        <v>338</v>
      </c>
    </row>
    <row r="408" spans="1:12" x14ac:dyDescent="0.25">
      <c r="A408" s="22" t="s">
        <v>359</v>
      </c>
      <c r="B408" s="12" t="s">
        <v>22</v>
      </c>
      <c r="C408" s="22" t="s">
        <v>450</v>
      </c>
      <c r="D408" s="22" t="str">
        <f>VLOOKUP(C408,'2) References'!$A$2:$B$6,2)</f>
        <v>Tabulated Number</v>
      </c>
      <c r="E408" s="46" t="s">
        <v>206</v>
      </c>
      <c r="F408" s="22" t="s">
        <v>271</v>
      </c>
      <c r="G408" s="46">
        <f t="shared" si="8"/>
        <v>27</v>
      </c>
      <c r="H408" s="24">
        <v>67</v>
      </c>
      <c r="I408" s="25">
        <v>0</v>
      </c>
      <c r="J408" s="26">
        <v>33</v>
      </c>
      <c r="K408" s="22">
        <v>347</v>
      </c>
      <c r="L408" s="69">
        <v>4.7E-2</v>
      </c>
    </row>
    <row r="409" spans="1:12" x14ac:dyDescent="0.25">
      <c r="A409" s="22" t="s">
        <v>360</v>
      </c>
      <c r="B409" s="12" t="s">
        <v>22</v>
      </c>
      <c r="C409" s="22" t="s">
        <v>450</v>
      </c>
      <c r="D409" s="22" t="str">
        <f>VLOOKUP(C409,'2) References'!$A$2:$B$6,2)</f>
        <v>Tabulated Number</v>
      </c>
      <c r="E409" s="46" t="s">
        <v>206</v>
      </c>
      <c r="F409" s="22" t="s">
        <v>271</v>
      </c>
      <c r="G409" s="46">
        <f t="shared" si="8"/>
        <v>28</v>
      </c>
      <c r="H409" s="24">
        <v>63</v>
      </c>
      <c r="I409" s="25">
        <v>0</v>
      </c>
      <c r="J409" s="26">
        <v>37</v>
      </c>
      <c r="K409" s="22">
        <v>337</v>
      </c>
      <c r="L409" s="69">
        <v>1.9E-2</v>
      </c>
    </row>
    <row r="410" spans="1:12" x14ac:dyDescent="0.25">
      <c r="A410" s="22" t="s">
        <v>230</v>
      </c>
      <c r="B410" s="12">
        <v>0.35</v>
      </c>
      <c r="C410" s="22" t="s">
        <v>450</v>
      </c>
      <c r="D410" s="22" t="str">
        <f>VLOOKUP(C410,'2) References'!$A$2:$B$6,2)</f>
        <v>Tabulated Number</v>
      </c>
      <c r="E410" s="46" t="s">
        <v>206</v>
      </c>
      <c r="F410" s="22" t="s">
        <v>34</v>
      </c>
      <c r="G410" s="46">
        <f t="shared" si="8"/>
        <v>29</v>
      </c>
      <c r="H410" s="24">
        <v>74</v>
      </c>
      <c r="I410" s="25">
        <v>0</v>
      </c>
      <c r="J410" s="26">
        <v>26</v>
      </c>
      <c r="K410" s="22">
        <v>369</v>
      </c>
      <c r="L410" s="69">
        <v>3.3300000000000003E-2</v>
      </c>
    </row>
    <row r="411" spans="1:12" x14ac:dyDescent="0.25">
      <c r="A411" s="22" t="s">
        <v>238</v>
      </c>
      <c r="B411" s="12">
        <v>0.37</v>
      </c>
      <c r="C411" s="22" t="s">
        <v>450</v>
      </c>
      <c r="D411" s="22" t="str">
        <f>VLOOKUP(C411,'2) References'!$A$2:$B$6,2)</f>
        <v>Tabulated Number</v>
      </c>
      <c r="E411" s="46" t="s">
        <v>206</v>
      </c>
      <c r="F411" s="22" t="s">
        <v>34</v>
      </c>
      <c r="G411" s="46">
        <f t="shared" si="8"/>
        <v>30</v>
      </c>
      <c r="H411" s="24">
        <v>59</v>
      </c>
      <c r="I411" s="25">
        <v>0</v>
      </c>
      <c r="J411" s="26">
        <v>41</v>
      </c>
      <c r="K411" s="22">
        <v>326</v>
      </c>
    </row>
    <row r="412" spans="1:12" x14ac:dyDescent="0.25">
      <c r="A412" s="22" t="s">
        <v>250</v>
      </c>
      <c r="B412" s="12" t="s">
        <v>22</v>
      </c>
      <c r="C412" s="22" t="s">
        <v>450</v>
      </c>
      <c r="D412" s="22" t="str">
        <f>VLOOKUP(C412,'2) References'!$A$2:$B$6,2)</f>
        <v>Tabulated Number</v>
      </c>
      <c r="E412" s="46" t="s">
        <v>206</v>
      </c>
      <c r="F412" s="22" t="s">
        <v>34</v>
      </c>
      <c r="G412" s="46">
        <f t="shared" si="8"/>
        <v>31</v>
      </c>
      <c r="H412" s="24">
        <v>60</v>
      </c>
      <c r="I412" s="25">
        <v>0</v>
      </c>
      <c r="J412" s="26">
        <v>40</v>
      </c>
      <c r="K412" s="22">
        <v>329</v>
      </c>
    </row>
    <row r="413" spans="1:12" x14ac:dyDescent="0.25">
      <c r="A413" s="22" t="s">
        <v>241</v>
      </c>
      <c r="B413" s="12">
        <v>0.38</v>
      </c>
      <c r="C413" s="22" t="s">
        <v>450</v>
      </c>
      <c r="D413" s="22" t="str">
        <f>VLOOKUP(C413,'2) References'!$A$2:$B$6,2)</f>
        <v>Tabulated Number</v>
      </c>
      <c r="E413" s="46" t="s">
        <v>206</v>
      </c>
      <c r="F413" s="22" t="s">
        <v>34</v>
      </c>
      <c r="G413" s="46">
        <f t="shared" si="8"/>
        <v>32</v>
      </c>
      <c r="H413" s="24">
        <v>52</v>
      </c>
      <c r="I413" s="25">
        <v>0</v>
      </c>
      <c r="J413" s="26">
        <v>48</v>
      </c>
      <c r="K413" s="22">
        <v>315</v>
      </c>
    </row>
    <row r="414" spans="1:12" x14ac:dyDescent="0.25">
      <c r="A414" s="22" t="s">
        <v>251</v>
      </c>
      <c r="B414" s="12" t="s">
        <v>22</v>
      </c>
      <c r="C414" s="22" t="s">
        <v>450</v>
      </c>
      <c r="D414" s="22" t="str">
        <f>VLOOKUP(C414,'2) References'!$A$2:$B$6,2)</f>
        <v>Tabulated Number</v>
      </c>
      <c r="E414" s="46" t="s">
        <v>206</v>
      </c>
      <c r="F414" s="22" t="s">
        <v>34</v>
      </c>
      <c r="G414" s="46">
        <f t="shared" si="8"/>
        <v>33</v>
      </c>
      <c r="H414" s="24">
        <v>68</v>
      </c>
      <c r="I414" s="25">
        <v>0</v>
      </c>
      <c r="J414" s="26">
        <v>32</v>
      </c>
      <c r="K414" s="22">
        <v>348</v>
      </c>
    </row>
    <row r="415" spans="1:12" x14ac:dyDescent="0.25">
      <c r="A415" s="22" t="s">
        <v>252</v>
      </c>
      <c r="B415" s="12" t="s">
        <v>22</v>
      </c>
      <c r="C415" s="22" t="s">
        <v>450</v>
      </c>
      <c r="D415" s="22" t="str">
        <f>VLOOKUP(C415,'2) References'!$A$2:$B$6,2)</f>
        <v>Tabulated Number</v>
      </c>
      <c r="E415" s="46" t="s">
        <v>206</v>
      </c>
      <c r="F415" s="22" t="s">
        <v>34</v>
      </c>
      <c r="G415" s="46">
        <f t="shared" si="8"/>
        <v>34</v>
      </c>
      <c r="H415" s="24">
        <v>73.267326732673268</v>
      </c>
      <c r="I415" s="25">
        <v>0</v>
      </c>
      <c r="J415" s="26">
        <v>26.732673267326732</v>
      </c>
      <c r="K415" s="22">
        <v>365</v>
      </c>
    </row>
    <row r="416" spans="1:12" x14ac:dyDescent="0.25">
      <c r="A416" s="22" t="s">
        <v>253</v>
      </c>
      <c r="B416" s="12" t="s">
        <v>22</v>
      </c>
      <c r="C416" s="22" t="s">
        <v>450</v>
      </c>
      <c r="D416" s="22" t="str">
        <f>VLOOKUP(C416,'2) References'!$A$2:$B$6,2)</f>
        <v>Tabulated Number</v>
      </c>
      <c r="E416" s="46" t="s">
        <v>206</v>
      </c>
      <c r="F416" s="22" t="s">
        <v>34</v>
      </c>
      <c r="G416" s="46">
        <f t="shared" si="8"/>
        <v>35</v>
      </c>
      <c r="H416" s="24">
        <v>65</v>
      </c>
      <c r="I416" s="25">
        <v>0</v>
      </c>
      <c r="J416" s="26">
        <v>35</v>
      </c>
      <c r="K416" s="22">
        <v>341</v>
      </c>
    </row>
    <row r="417" spans="1:11" x14ac:dyDescent="0.25">
      <c r="A417" s="22" t="s">
        <v>254</v>
      </c>
      <c r="B417" s="12" t="s">
        <v>22</v>
      </c>
      <c r="C417" s="22" t="s">
        <v>450</v>
      </c>
      <c r="D417" s="22" t="str">
        <f>VLOOKUP(C417,'2) References'!$A$2:$B$6,2)</f>
        <v>Tabulated Number</v>
      </c>
      <c r="E417" s="46" t="s">
        <v>206</v>
      </c>
      <c r="F417" s="22" t="s">
        <v>34</v>
      </c>
      <c r="G417" s="46">
        <f t="shared" ref="G417:G480" si="9">G416+1</f>
        <v>36</v>
      </c>
      <c r="H417" s="24">
        <v>43.434343434343432</v>
      </c>
      <c r="I417" s="25">
        <v>0</v>
      </c>
      <c r="J417" s="26">
        <v>56.565656565656568</v>
      </c>
      <c r="K417" s="22">
        <v>293</v>
      </c>
    </row>
    <row r="418" spans="1:11" x14ac:dyDescent="0.25">
      <c r="A418" s="22" t="s">
        <v>255</v>
      </c>
      <c r="B418" s="12" t="s">
        <v>22</v>
      </c>
      <c r="C418" s="22" t="s">
        <v>450</v>
      </c>
      <c r="D418" s="22" t="str">
        <f>VLOOKUP(C418,'2) References'!$A$2:$B$6,2)</f>
        <v>Tabulated Number</v>
      </c>
      <c r="E418" s="46" t="s">
        <v>206</v>
      </c>
      <c r="F418" s="22" t="s">
        <v>34</v>
      </c>
      <c r="G418" s="46">
        <f t="shared" si="9"/>
        <v>37</v>
      </c>
      <c r="H418" s="24">
        <v>56.435643564356432</v>
      </c>
      <c r="I418" s="25">
        <v>7.9207920792079207</v>
      </c>
      <c r="J418" s="26">
        <v>35.643564356435647</v>
      </c>
      <c r="K418" s="22">
        <v>340</v>
      </c>
    </row>
    <row r="419" spans="1:11" x14ac:dyDescent="0.25">
      <c r="A419" s="22" t="s">
        <v>243</v>
      </c>
      <c r="B419" s="12">
        <v>0.39</v>
      </c>
      <c r="C419" s="22" t="s">
        <v>450</v>
      </c>
      <c r="D419" s="22" t="str">
        <f>VLOOKUP(C419,'2) References'!$A$2:$B$6,2)</f>
        <v>Tabulated Number</v>
      </c>
      <c r="E419" s="46" t="s">
        <v>206</v>
      </c>
      <c r="F419" s="22" t="s">
        <v>34</v>
      </c>
      <c r="G419" s="46">
        <f t="shared" si="9"/>
        <v>38</v>
      </c>
      <c r="H419" s="24">
        <v>53</v>
      </c>
      <c r="I419" s="25">
        <v>18</v>
      </c>
      <c r="J419" s="26">
        <v>29</v>
      </c>
      <c r="K419" s="22">
        <v>357</v>
      </c>
    </row>
    <row r="420" spans="1:11" x14ac:dyDescent="0.25">
      <c r="A420" s="22" t="s">
        <v>256</v>
      </c>
      <c r="B420" s="12" t="s">
        <v>22</v>
      </c>
      <c r="C420" s="22" t="s">
        <v>450</v>
      </c>
      <c r="D420" s="22" t="str">
        <f>VLOOKUP(C420,'2) References'!$A$2:$B$6,2)</f>
        <v>Tabulated Number</v>
      </c>
      <c r="E420" s="46" t="s">
        <v>206</v>
      </c>
      <c r="F420" s="22" t="s">
        <v>34</v>
      </c>
      <c r="G420" s="46">
        <f t="shared" si="9"/>
        <v>39</v>
      </c>
      <c r="H420" s="24">
        <v>70.297029702970292</v>
      </c>
      <c r="I420" s="25">
        <v>0</v>
      </c>
      <c r="J420" s="26">
        <v>29.702970297029704</v>
      </c>
      <c r="K420" s="22">
        <v>355</v>
      </c>
    </row>
    <row r="421" spans="1:11" x14ac:dyDescent="0.25">
      <c r="A421" s="22" t="s">
        <v>361</v>
      </c>
      <c r="B421" s="12" t="s">
        <v>22</v>
      </c>
      <c r="C421" s="22" t="s">
        <v>450</v>
      </c>
      <c r="D421" s="22" t="str">
        <f>VLOOKUP(C421,'2) References'!$A$2:$B$6,2)</f>
        <v>Tabulated Number</v>
      </c>
      <c r="E421" s="46" t="s">
        <v>206</v>
      </c>
      <c r="F421" s="22" t="s">
        <v>271</v>
      </c>
      <c r="G421" s="46">
        <f t="shared" si="9"/>
        <v>40</v>
      </c>
      <c r="H421" s="24">
        <v>52</v>
      </c>
      <c r="I421" s="25">
        <v>0</v>
      </c>
      <c r="J421" s="26">
        <v>48</v>
      </c>
      <c r="K421" s="22">
        <v>316</v>
      </c>
    </row>
    <row r="422" spans="1:11" x14ac:dyDescent="0.25">
      <c r="A422" s="22" t="s">
        <v>257</v>
      </c>
      <c r="B422" s="12" t="s">
        <v>22</v>
      </c>
      <c r="C422" s="22" t="s">
        <v>450</v>
      </c>
      <c r="D422" s="22" t="str">
        <f>VLOOKUP(C422,'2) References'!$A$2:$B$6,2)</f>
        <v>Tabulated Number</v>
      </c>
      <c r="E422" s="46" t="s">
        <v>206</v>
      </c>
      <c r="F422" s="22" t="s">
        <v>34</v>
      </c>
      <c r="G422" s="46">
        <f t="shared" si="9"/>
        <v>41</v>
      </c>
      <c r="H422" s="24">
        <v>75</v>
      </c>
      <c r="I422" s="25">
        <v>0</v>
      </c>
      <c r="J422" s="26">
        <v>25</v>
      </c>
      <c r="K422" s="22">
        <v>374</v>
      </c>
    </row>
    <row r="423" spans="1:11" x14ac:dyDescent="0.25">
      <c r="A423" s="22" t="s">
        <v>207</v>
      </c>
      <c r="B423" s="12">
        <v>0.18</v>
      </c>
      <c r="C423" s="22" t="s">
        <v>450</v>
      </c>
      <c r="D423" s="22" t="str">
        <f>VLOOKUP(C423,'2) References'!$A$2:$B$6,2)</f>
        <v>Tabulated Number</v>
      </c>
      <c r="E423" s="46" t="s">
        <v>206</v>
      </c>
      <c r="F423" s="22" t="s">
        <v>34</v>
      </c>
      <c r="G423" s="46">
        <f t="shared" si="9"/>
        <v>42</v>
      </c>
      <c r="H423" s="24">
        <v>54</v>
      </c>
      <c r="I423" s="25">
        <v>18</v>
      </c>
      <c r="J423" s="26">
        <v>28</v>
      </c>
      <c r="K423" s="22">
        <v>360</v>
      </c>
    </row>
    <row r="424" spans="1:11" x14ac:dyDescent="0.25">
      <c r="A424" s="22" t="s">
        <v>211</v>
      </c>
      <c r="B424" s="12">
        <v>0.26</v>
      </c>
      <c r="C424" s="22" t="s">
        <v>450</v>
      </c>
      <c r="D424" s="22" t="str">
        <f>VLOOKUP(C424,'2) References'!$A$2:$B$6,2)</f>
        <v>Tabulated Number</v>
      </c>
      <c r="E424" s="46" t="s">
        <v>206</v>
      </c>
      <c r="F424" s="22" t="s">
        <v>34</v>
      </c>
      <c r="G424" s="46">
        <f t="shared" si="9"/>
        <v>43</v>
      </c>
      <c r="H424" s="24">
        <v>52.525252525252526</v>
      </c>
      <c r="I424" s="25">
        <v>0</v>
      </c>
      <c r="J424" s="26">
        <v>47.474747474747474</v>
      </c>
      <c r="K424" s="22">
        <v>318</v>
      </c>
    </row>
    <row r="425" spans="1:11" x14ac:dyDescent="0.25">
      <c r="A425" s="22" t="s">
        <v>212</v>
      </c>
      <c r="B425" s="12">
        <v>0.26</v>
      </c>
      <c r="C425" s="22" t="s">
        <v>450</v>
      </c>
      <c r="D425" s="22" t="str">
        <f>VLOOKUP(C425,'2) References'!$A$2:$B$6,2)</f>
        <v>Tabulated Number</v>
      </c>
      <c r="E425" s="46" t="s">
        <v>206</v>
      </c>
      <c r="F425" s="22" t="s">
        <v>34</v>
      </c>
      <c r="G425" s="46">
        <f t="shared" si="9"/>
        <v>44</v>
      </c>
      <c r="H425" s="24">
        <v>51</v>
      </c>
      <c r="I425" s="25">
        <v>0</v>
      </c>
      <c r="J425" s="26">
        <v>49</v>
      </c>
      <c r="K425" s="22">
        <v>311</v>
      </c>
    </row>
    <row r="426" spans="1:11" x14ac:dyDescent="0.25">
      <c r="A426" s="22" t="s">
        <v>346</v>
      </c>
      <c r="B426" s="12">
        <v>0.22</v>
      </c>
      <c r="C426" s="22" t="s">
        <v>450</v>
      </c>
      <c r="D426" s="22" t="str">
        <f>VLOOKUP(C426,'2) References'!$A$2:$B$6,2)</f>
        <v>Tabulated Number</v>
      </c>
      <c r="E426" s="46" t="s">
        <v>206</v>
      </c>
      <c r="F426" s="22" t="s">
        <v>271</v>
      </c>
      <c r="G426" s="46">
        <f t="shared" si="9"/>
        <v>45</v>
      </c>
      <c r="H426" s="24">
        <v>37</v>
      </c>
      <c r="I426" s="25">
        <v>0</v>
      </c>
      <c r="J426" s="26">
        <v>63</v>
      </c>
      <c r="K426" s="22">
        <v>279</v>
      </c>
    </row>
    <row r="427" spans="1:11" x14ac:dyDescent="0.25">
      <c r="A427" s="22" t="s">
        <v>362</v>
      </c>
      <c r="B427" s="12" t="s">
        <v>22</v>
      </c>
      <c r="C427" s="22" t="s">
        <v>450</v>
      </c>
      <c r="D427" s="22" t="str">
        <f>VLOOKUP(C427,'2) References'!$A$2:$B$6,2)</f>
        <v>Tabulated Number</v>
      </c>
      <c r="E427" s="46" t="s">
        <v>206</v>
      </c>
      <c r="F427" s="22" t="s">
        <v>271</v>
      </c>
      <c r="G427" s="46">
        <f t="shared" si="9"/>
        <v>46</v>
      </c>
      <c r="H427" s="24">
        <v>35</v>
      </c>
      <c r="I427" s="25">
        <v>0</v>
      </c>
      <c r="J427" s="26">
        <v>65</v>
      </c>
      <c r="K427" s="22">
        <v>274</v>
      </c>
    </row>
    <row r="428" spans="1:11" x14ac:dyDescent="0.25">
      <c r="A428" s="22" t="s">
        <v>347</v>
      </c>
      <c r="B428" s="12">
        <v>0.22</v>
      </c>
      <c r="C428" s="22" t="s">
        <v>450</v>
      </c>
      <c r="D428" s="22" t="str">
        <f>VLOOKUP(C428,'2) References'!$A$2:$B$6,2)</f>
        <v>Tabulated Number</v>
      </c>
      <c r="E428" s="46" t="s">
        <v>206</v>
      </c>
      <c r="F428" s="22" t="s">
        <v>271</v>
      </c>
      <c r="G428" s="46">
        <f t="shared" si="9"/>
        <v>47</v>
      </c>
      <c r="H428" s="24">
        <v>43</v>
      </c>
      <c r="I428" s="25">
        <v>0</v>
      </c>
      <c r="J428" s="26">
        <v>57</v>
      </c>
      <c r="K428" s="22">
        <v>292</v>
      </c>
    </row>
    <row r="429" spans="1:11" x14ac:dyDescent="0.25">
      <c r="A429" s="22" t="s">
        <v>363</v>
      </c>
      <c r="B429" s="12" t="s">
        <v>22</v>
      </c>
      <c r="C429" s="22" t="s">
        <v>450</v>
      </c>
      <c r="D429" s="22" t="str">
        <f>VLOOKUP(C429,'2) References'!$A$2:$B$6,2)</f>
        <v>Tabulated Number</v>
      </c>
      <c r="E429" s="46" t="s">
        <v>206</v>
      </c>
      <c r="F429" s="22" t="s">
        <v>271</v>
      </c>
      <c r="G429" s="46">
        <f t="shared" si="9"/>
        <v>48</v>
      </c>
      <c r="H429" s="24">
        <v>36</v>
      </c>
      <c r="I429" s="25">
        <v>0</v>
      </c>
      <c r="J429" s="26">
        <v>64</v>
      </c>
      <c r="K429" s="22">
        <v>278</v>
      </c>
    </row>
    <row r="430" spans="1:11" x14ac:dyDescent="0.25">
      <c r="A430" s="22" t="s">
        <v>344</v>
      </c>
      <c r="B430" s="12">
        <v>0.21</v>
      </c>
      <c r="C430" s="22" t="s">
        <v>450</v>
      </c>
      <c r="D430" s="22" t="str">
        <f>VLOOKUP(C430,'2) References'!$A$2:$B$6,2)</f>
        <v>Tabulated Number</v>
      </c>
      <c r="E430" s="46" t="s">
        <v>206</v>
      </c>
      <c r="F430" s="22" t="s">
        <v>271</v>
      </c>
      <c r="G430" s="46">
        <f t="shared" si="9"/>
        <v>49</v>
      </c>
      <c r="H430" s="24">
        <v>35</v>
      </c>
      <c r="I430" s="25">
        <v>0</v>
      </c>
      <c r="J430" s="26">
        <v>65</v>
      </c>
      <c r="K430" s="22">
        <v>273</v>
      </c>
    </row>
    <row r="431" spans="1:11" x14ac:dyDescent="0.25">
      <c r="A431" s="22" t="s">
        <v>208</v>
      </c>
      <c r="B431" s="12">
        <v>0.2</v>
      </c>
      <c r="C431" s="22" t="s">
        <v>450</v>
      </c>
      <c r="D431" s="22" t="str">
        <f>VLOOKUP(C431,'2) References'!$A$2:$B$6,2)</f>
        <v>Tabulated Number</v>
      </c>
      <c r="E431" s="46" t="s">
        <v>206</v>
      </c>
      <c r="F431" s="22" t="s">
        <v>34</v>
      </c>
      <c r="G431" s="46">
        <f t="shared" si="9"/>
        <v>50</v>
      </c>
      <c r="H431" s="24">
        <v>45</v>
      </c>
      <c r="I431" s="25">
        <v>0</v>
      </c>
      <c r="J431" s="26">
        <v>55</v>
      </c>
      <c r="K431" s="22">
        <v>297</v>
      </c>
    </row>
    <row r="432" spans="1:11" x14ac:dyDescent="0.25">
      <c r="A432" s="22" t="s">
        <v>258</v>
      </c>
      <c r="B432" s="12" t="s">
        <v>22</v>
      </c>
      <c r="C432" s="22" t="s">
        <v>450</v>
      </c>
      <c r="D432" s="22" t="str">
        <f>VLOOKUP(C432,'2) References'!$A$2:$B$6,2)</f>
        <v>Tabulated Number</v>
      </c>
      <c r="E432" s="46" t="s">
        <v>206</v>
      </c>
      <c r="F432" s="22" t="s">
        <v>34</v>
      </c>
      <c r="G432" s="46">
        <f t="shared" si="9"/>
        <v>51</v>
      </c>
      <c r="H432" s="24">
        <v>40</v>
      </c>
      <c r="I432" s="25">
        <v>0</v>
      </c>
      <c r="J432" s="26">
        <v>60</v>
      </c>
      <c r="K432" s="22">
        <v>283</v>
      </c>
    </row>
    <row r="433" spans="1:11" x14ac:dyDescent="0.25">
      <c r="A433" s="22" t="s">
        <v>341</v>
      </c>
      <c r="B433" s="12">
        <v>0.18</v>
      </c>
      <c r="C433" s="22" t="s">
        <v>450</v>
      </c>
      <c r="D433" s="22" t="str">
        <f>VLOOKUP(C433,'2) References'!$A$2:$B$6,2)</f>
        <v>Tabulated Number</v>
      </c>
      <c r="E433" s="46" t="s">
        <v>206</v>
      </c>
      <c r="F433" s="22" t="s">
        <v>271</v>
      </c>
      <c r="G433" s="46">
        <f t="shared" si="9"/>
        <v>52</v>
      </c>
      <c r="H433" s="24">
        <v>35</v>
      </c>
      <c r="I433" s="25">
        <v>0</v>
      </c>
      <c r="J433" s="26">
        <v>65</v>
      </c>
      <c r="K433" s="22">
        <v>275</v>
      </c>
    </row>
    <row r="434" spans="1:11" x14ac:dyDescent="0.25">
      <c r="A434" s="22" t="s">
        <v>345</v>
      </c>
      <c r="B434" s="12">
        <v>0.21</v>
      </c>
      <c r="C434" s="22" t="s">
        <v>450</v>
      </c>
      <c r="D434" s="22" t="str">
        <f>VLOOKUP(C434,'2) References'!$A$2:$B$6,2)</f>
        <v>Tabulated Number</v>
      </c>
      <c r="E434" s="46" t="s">
        <v>206</v>
      </c>
      <c r="F434" s="22" t="s">
        <v>271</v>
      </c>
      <c r="G434" s="46">
        <f t="shared" si="9"/>
        <v>53</v>
      </c>
      <c r="H434" s="24">
        <v>29</v>
      </c>
      <c r="I434" s="25">
        <v>0</v>
      </c>
      <c r="J434" s="26">
        <v>71</v>
      </c>
      <c r="K434" s="22">
        <v>269</v>
      </c>
    </row>
    <row r="435" spans="1:11" x14ac:dyDescent="0.25">
      <c r="A435" s="22" t="s">
        <v>209</v>
      </c>
      <c r="B435" s="12">
        <v>0.23</v>
      </c>
      <c r="C435" s="22" t="s">
        <v>450</v>
      </c>
      <c r="D435" s="22" t="str">
        <f>VLOOKUP(C435,'2) References'!$A$2:$B$6,2)</f>
        <v>Tabulated Number</v>
      </c>
      <c r="E435" s="46" t="s">
        <v>206</v>
      </c>
      <c r="F435" s="22" t="s">
        <v>34</v>
      </c>
      <c r="G435" s="46">
        <f t="shared" si="9"/>
        <v>54</v>
      </c>
      <c r="H435" s="24">
        <v>72</v>
      </c>
      <c r="I435" s="25">
        <v>0</v>
      </c>
      <c r="J435" s="26">
        <v>28</v>
      </c>
      <c r="K435" s="22">
        <v>362</v>
      </c>
    </row>
    <row r="436" spans="1:11" x14ac:dyDescent="0.25">
      <c r="A436" s="22" t="s">
        <v>217</v>
      </c>
      <c r="B436" s="12">
        <v>0.3</v>
      </c>
      <c r="C436" s="22" t="s">
        <v>450</v>
      </c>
      <c r="D436" s="22" t="str">
        <f>VLOOKUP(C436,'2) References'!$A$2:$B$6,2)</f>
        <v>Tabulated Number</v>
      </c>
      <c r="E436" s="46" t="s">
        <v>206</v>
      </c>
      <c r="F436" s="22" t="s">
        <v>34</v>
      </c>
      <c r="G436" s="46">
        <f t="shared" si="9"/>
        <v>55</v>
      </c>
      <c r="H436" s="24">
        <v>43</v>
      </c>
      <c r="I436" s="25">
        <v>0</v>
      </c>
      <c r="J436" s="26">
        <v>57</v>
      </c>
      <c r="K436" s="22">
        <v>291</v>
      </c>
    </row>
    <row r="437" spans="1:11" x14ac:dyDescent="0.25">
      <c r="A437" s="22" t="s">
        <v>220</v>
      </c>
      <c r="B437" s="12">
        <v>0.31</v>
      </c>
      <c r="C437" s="22" t="s">
        <v>450</v>
      </c>
      <c r="D437" s="22" t="str">
        <f>VLOOKUP(C437,'2) References'!$A$2:$B$6,2)</f>
        <v>Tabulated Number</v>
      </c>
      <c r="E437" s="46" t="s">
        <v>206</v>
      </c>
      <c r="F437" s="22" t="s">
        <v>34</v>
      </c>
      <c r="G437" s="46">
        <f t="shared" si="9"/>
        <v>56</v>
      </c>
      <c r="H437" s="24">
        <v>47.524752475247524</v>
      </c>
      <c r="I437" s="25">
        <v>0</v>
      </c>
      <c r="J437" s="26">
        <v>52.475247524752476</v>
      </c>
      <c r="K437" s="22">
        <v>301</v>
      </c>
    </row>
    <row r="438" spans="1:11" x14ac:dyDescent="0.25">
      <c r="A438" s="22" t="s">
        <v>214</v>
      </c>
      <c r="B438" s="12">
        <v>0.28999999999999998</v>
      </c>
      <c r="C438" s="22" t="s">
        <v>450</v>
      </c>
      <c r="D438" s="22" t="str">
        <f>VLOOKUP(C438,'2) References'!$A$2:$B$6,2)</f>
        <v>Tabulated Number</v>
      </c>
      <c r="E438" s="46" t="s">
        <v>206</v>
      </c>
      <c r="F438" s="22" t="s">
        <v>34</v>
      </c>
      <c r="G438" s="46">
        <f t="shared" si="9"/>
        <v>57</v>
      </c>
      <c r="H438" s="24">
        <v>48</v>
      </c>
      <c r="I438" s="25">
        <v>0</v>
      </c>
      <c r="J438" s="26">
        <v>52</v>
      </c>
      <c r="K438" s="22">
        <v>303</v>
      </c>
    </row>
    <row r="439" spans="1:11" x14ac:dyDescent="0.25">
      <c r="A439" s="22" t="s">
        <v>215</v>
      </c>
      <c r="B439" s="12">
        <v>0.28999999999999998</v>
      </c>
      <c r="C439" s="22" t="s">
        <v>450</v>
      </c>
      <c r="D439" s="22" t="str">
        <f>VLOOKUP(C439,'2) References'!$A$2:$B$6,2)</f>
        <v>Tabulated Number</v>
      </c>
      <c r="E439" s="46" t="s">
        <v>206</v>
      </c>
      <c r="F439" s="22" t="s">
        <v>34</v>
      </c>
      <c r="G439" s="46">
        <f t="shared" si="9"/>
        <v>58</v>
      </c>
      <c r="H439" s="24">
        <v>26.262626262626263</v>
      </c>
      <c r="I439" s="25">
        <v>0</v>
      </c>
      <c r="J439" s="26">
        <v>73.737373737373744</v>
      </c>
      <c r="K439" s="22">
        <v>267</v>
      </c>
    </row>
    <row r="440" spans="1:11" x14ac:dyDescent="0.25">
      <c r="A440" s="22" t="s">
        <v>218</v>
      </c>
      <c r="B440" s="12">
        <v>0.3</v>
      </c>
      <c r="C440" s="22" t="s">
        <v>450</v>
      </c>
      <c r="D440" s="22" t="str">
        <f>VLOOKUP(C440,'2) References'!$A$2:$B$6,2)</f>
        <v>Tabulated Number</v>
      </c>
      <c r="E440" s="46" t="s">
        <v>206</v>
      </c>
      <c r="F440" s="22" t="s">
        <v>34</v>
      </c>
      <c r="G440" s="46">
        <f t="shared" si="9"/>
        <v>59</v>
      </c>
      <c r="H440" s="24">
        <v>48</v>
      </c>
      <c r="I440" s="25">
        <v>0</v>
      </c>
      <c r="J440" s="26">
        <v>52</v>
      </c>
      <c r="K440" s="22">
        <v>302</v>
      </c>
    </row>
    <row r="441" spans="1:11" x14ac:dyDescent="0.25">
      <c r="A441" s="22" t="s">
        <v>221</v>
      </c>
      <c r="B441" s="12">
        <v>0.31</v>
      </c>
      <c r="C441" s="22" t="s">
        <v>450</v>
      </c>
      <c r="D441" s="22" t="str">
        <f>VLOOKUP(C441,'2) References'!$A$2:$B$6,2)</f>
        <v>Tabulated Number</v>
      </c>
      <c r="E441" s="46" t="s">
        <v>206</v>
      </c>
      <c r="F441" s="22" t="s">
        <v>34</v>
      </c>
      <c r="G441" s="46">
        <f t="shared" si="9"/>
        <v>60</v>
      </c>
      <c r="H441" s="24">
        <v>23.762376237623762</v>
      </c>
      <c r="I441" s="25">
        <v>0</v>
      </c>
      <c r="J441" s="26">
        <v>76.237623762376231</v>
      </c>
      <c r="K441" s="22">
        <v>266</v>
      </c>
    </row>
    <row r="442" spans="1:11" x14ac:dyDescent="0.25">
      <c r="A442" s="22" t="s">
        <v>259</v>
      </c>
      <c r="B442" s="12" t="s">
        <v>22</v>
      </c>
      <c r="C442" s="22" t="s">
        <v>450</v>
      </c>
      <c r="D442" s="22" t="str">
        <f>VLOOKUP(C442,'2) References'!$A$2:$B$6,2)</f>
        <v>Tabulated Number</v>
      </c>
      <c r="E442" s="46" t="s">
        <v>206</v>
      </c>
      <c r="F442" s="22" t="s">
        <v>34</v>
      </c>
      <c r="G442" s="46">
        <f t="shared" si="9"/>
        <v>61</v>
      </c>
      <c r="H442" s="24">
        <v>35.643564356435647</v>
      </c>
      <c r="I442" s="25">
        <v>0</v>
      </c>
      <c r="J442" s="26">
        <v>64.356435643564353</v>
      </c>
      <c r="K442" s="22">
        <v>276</v>
      </c>
    </row>
    <row r="443" spans="1:11" x14ac:dyDescent="0.25">
      <c r="A443" s="22" t="s">
        <v>260</v>
      </c>
      <c r="B443" s="12" t="s">
        <v>22</v>
      </c>
      <c r="C443" s="22" t="s">
        <v>450</v>
      </c>
      <c r="D443" s="22" t="str">
        <f>VLOOKUP(C443,'2) References'!$A$2:$B$6,2)</f>
        <v>Tabulated Number</v>
      </c>
      <c r="E443" s="46" t="s">
        <v>206</v>
      </c>
      <c r="F443" s="22" t="s">
        <v>34</v>
      </c>
      <c r="G443" s="46">
        <f t="shared" si="9"/>
        <v>62</v>
      </c>
      <c r="H443" s="24">
        <v>75</v>
      </c>
      <c r="I443" s="25">
        <v>0</v>
      </c>
      <c r="J443" s="26">
        <v>25</v>
      </c>
      <c r="K443" s="22">
        <v>373</v>
      </c>
    </row>
    <row r="444" spans="1:11" x14ac:dyDescent="0.25">
      <c r="A444" s="22" t="s">
        <v>261</v>
      </c>
      <c r="B444" s="12" t="s">
        <v>22</v>
      </c>
      <c r="C444" s="22" t="s">
        <v>450</v>
      </c>
      <c r="D444" s="22" t="str">
        <f>VLOOKUP(C444,'2) References'!$A$2:$B$6,2)</f>
        <v>Tabulated Number</v>
      </c>
      <c r="E444" s="46" t="s">
        <v>206</v>
      </c>
      <c r="F444" s="22" t="s">
        <v>34</v>
      </c>
      <c r="G444" s="46">
        <f t="shared" si="9"/>
        <v>63</v>
      </c>
      <c r="H444" s="24">
        <v>37.623762376237622</v>
      </c>
      <c r="I444" s="25">
        <v>0</v>
      </c>
      <c r="J444" s="26">
        <v>62.376237623762378</v>
      </c>
      <c r="K444" s="22">
        <v>281</v>
      </c>
    </row>
    <row r="445" spans="1:11" x14ac:dyDescent="0.25">
      <c r="A445" s="22" t="s">
        <v>262</v>
      </c>
      <c r="B445" s="12" t="s">
        <v>22</v>
      </c>
      <c r="C445" s="22" t="s">
        <v>450</v>
      </c>
      <c r="D445" s="22" t="str">
        <f>VLOOKUP(C445,'2) References'!$A$2:$B$6,2)</f>
        <v>Tabulated Number</v>
      </c>
      <c r="E445" s="46" t="s">
        <v>206</v>
      </c>
      <c r="F445" s="22" t="s">
        <v>34</v>
      </c>
      <c r="G445" s="46">
        <f t="shared" si="9"/>
        <v>64</v>
      </c>
      <c r="H445" s="24">
        <v>70</v>
      </c>
      <c r="I445" s="25">
        <v>0</v>
      </c>
      <c r="J445" s="26">
        <v>30</v>
      </c>
      <c r="K445" s="22">
        <v>353</v>
      </c>
    </row>
    <row r="446" spans="1:11" x14ac:dyDescent="0.25">
      <c r="A446" s="22" t="s">
        <v>263</v>
      </c>
      <c r="B446" s="12" t="s">
        <v>22</v>
      </c>
      <c r="C446" s="22" t="s">
        <v>450</v>
      </c>
      <c r="D446" s="22" t="str">
        <f>VLOOKUP(C446,'2) References'!$A$2:$B$6,2)</f>
        <v>Tabulated Number</v>
      </c>
      <c r="E446" s="46" t="s">
        <v>206</v>
      </c>
      <c r="F446" s="22" t="s">
        <v>34</v>
      </c>
      <c r="G446" s="46">
        <f t="shared" si="9"/>
        <v>65</v>
      </c>
      <c r="H446" s="24">
        <v>48</v>
      </c>
      <c r="I446" s="25">
        <v>0</v>
      </c>
      <c r="J446" s="26">
        <v>52</v>
      </c>
      <c r="K446" s="22">
        <v>304</v>
      </c>
    </row>
    <row r="447" spans="1:11" x14ac:dyDescent="0.25">
      <c r="A447" s="22" t="s">
        <v>231</v>
      </c>
      <c r="B447" s="12">
        <v>0.35</v>
      </c>
      <c r="C447" s="22" t="s">
        <v>450</v>
      </c>
      <c r="D447" s="22" t="str">
        <f>VLOOKUP(C447,'2) References'!$A$2:$B$6,2)</f>
        <v>Tabulated Number</v>
      </c>
      <c r="E447" s="46" t="s">
        <v>206</v>
      </c>
      <c r="F447" s="22" t="s">
        <v>34</v>
      </c>
      <c r="G447" s="46">
        <f t="shared" si="9"/>
        <v>66</v>
      </c>
      <c r="H447" s="24">
        <v>66</v>
      </c>
      <c r="I447" s="25">
        <v>0</v>
      </c>
      <c r="J447" s="26">
        <v>34</v>
      </c>
      <c r="K447" s="22">
        <v>344</v>
      </c>
    </row>
    <row r="448" spans="1:11" x14ac:dyDescent="0.25">
      <c r="A448" s="22" t="s">
        <v>216</v>
      </c>
      <c r="B448" s="12">
        <v>0.28999999999999998</v>
      </c>
      <c r="C448" s="22" t="s">
        <v>450</v>
      </c>
      <c r="D448" s="22" t="str">
        <f>VLOOKUP(C448,'2) References'!$A$2:$B$6,2)</f>
        <v>Tabulated Number</v>
      </c>
      <c r="E448" s="46" t="s">
        <v>206</v>
      </c>
      <c r="F448" s="22" t="s">
        <v>34</v>
      </c>
      <c r="G448" s="46">
        <f t="shared" si="9"/>
        <v>67</v>
      </c>
      <c r="H448" s="24">
        <v>33</v>
      </c>
      <c r="I448" s="25">
        <v>13</v>
      </c>
      <c r="J448" s="26">
        <v>54</v>
      </c>
      <c r="K448" s="22">
        <v>298</v>
      </c>
    </row>
    <row r="449" spans="1:11" x14ac:dyDescent="0.25">
      <c r="A449" s="22" t="s">
        <v>228</v>
      </c>
      <c r="B449" s="12">
        <v>0.34</v>
      </c>
      <c r="C449" s="22" t="s">
        <v>450</v>
      </c>
      <c r="D449" s="22" t="str">
        <f>VLOOKUP(C449,'2) References'!$A$2:$B$6,2)</f>
        <v>Tabulated Number</v>
      </c>
      <c r="E449" s="46" t="s">
        <v>206</v>
      </c>
      <c r="F449" s="22" t="s">
        <v>34</v>
      </c>
      <c r="G449" s="46">
        <f t="shared" si="9"/>
        <v>68</v>
      </c>
      <c r="H449" s="24">
        <v>61.224489795918366</v>
      </c>
      <c r="I449" s="25">
        <v>12.244897959183673</v>
      </c>
      <c r="J449" s="26">
        <v>26.530612244897959</v>
      </c>
      <c r="K449" s="22">
        <v>366</v>
      </c>
    </row>
    <row r="450" spans="1:11" x14ac:dyDescent="0.25">
      <c r="A450" s="22" t="s">
        <v>239</v>
      </c>
      <c r="B450" s="12">
        <v>0.37</v>
      </c>
      <c r="C450" s="22" t="s">
        <v>450</v>
      </c>
      <c r="D450" s="22" t="str">
        <f>VLOOKUP(C450,'2) References'!$A$2:$B$6,2)</f>
        <v>Tabulated Number</v>
      </c>
      <c r="E450" s="46" t="s">
        <v>206</v>
      </c>
      <c r="F450" s="22" t="s">
        <v>34</v>
      </c>
      <c r="G450" s="46">
        <f t="shared" si="9"/>
        <v>69</v>
      </c>
      <c r="H450" s="24">
        <v>73</v>
      </c>
      <c r="I450" s="25">
        <v>0</v>
      </c>
      <c r="J450" s="26">
        <v>27</v>
      </c>
      <c r="K450" s="22">
        <v>363</v>
      </c>
    </row>
    <row r="451" spans="1:11" x14ac:dyDescent="0.25">
      <c r="A451" s="22" t="s">
        <v>153</v>
      </c>
      <c r="B451" s="12">
        <v>0.31</v>
      </c>
      <c r="C451" s="22" t="s">
        <v>450</v>
      </c>
      <c r="D451" s="22" t="str">
        <f>VLOOKUP(C451,'2) References'!$A$2:$B$6,2)</f>
        <v>Tabulated Number</v>
      </c>
      <c r="E451" s="46" t="s">
        <v>206</v>
      </c>
      <c r="F451" s="22" t="s">
        <v>34</v>
      </c>
      <c r="G451" s="46">
        <f t="shared" si="9"/>
        <v>70</v>
      </c>
      <c r="H451" s="24">
        <v>80.198019801980195</v>
      </c>
      <c r="I451" s="25">
        <v>0</v>
      </c>
      <c r="J451" s="26">
        <v>19.801980198019802</v>
      </c>
      <c r="K451" s="22">
        <v>219</v>
      </c>
    </row>
    <row r="452" spans="1:11" x14ac:dyDescent="0.25">
      <c r="A452" s="22" t="s">
        <v>154</v>
      </c>
      <c r="B452" s="12">
        <v>0.32</v>
      </c>
      <c r="C452" s="22" t="s">
        <v>450</v>
      </c>
      <c r="D452" s="22" t="str">
        <f>VLOOKUP(C452,'2) References'!$A$2:$B$6,2)</f>
        <v>Tabulated Number</v>
      </c>
      <c r="E452" s="46" t="s">
        <v>206</v>
      </c>
      <c r="F452" s="22" t="s">
        <v>34</v>
      </c>
      <c r="G452" s="46">
        <f t="shared" si="9"/>
        <v>71</v>
      </c>
      <c r="H452" s="24">
        <v>76.237623762376231</v>
      </c>
      <c r="I452" s="25">
        <v>2.9702970297029703</v>
      </c>
      <c r="J452" s="26">
        <v>20.792079207920793</v>
      </c>
      <c r="K452" s="22">
        <v>215</v>
      </c>
    </row>
    <row r="453" spans="1:11" x14ac:dyDescent="0.25">
      <c r="A453" s="22" t="s">
        <v>234</v>
      </c>
      <c r="B453" s="12">
        <v>0.36</v>
      </c>
      <c r="C453" s="22" t="s">
        <v>450</v>
      </c>
      <c r="D453" s="22" t="str">
        <f>VLOOKUP(C453,'2) References'!$A$2:$B$6,2)</f>
        <v>Tabulated Number</v>
      </c>
      <c r="E453" s="46" t="s">
        <v>206</v>
      </c>
      <c r="F453" s="22" t="s">
        <v>34</v>
      </c>
      <c r="G453" s="46">
        <f t="shared" si="9"/>
        <v>72</v>
      </c>
      <c r="H453" s="24">
        <v>60</v>
      </c>
      <c r="I453" s="25">
        <v>15</v>
      </c>
      <c r="J453" s="26">
        <v>25</v>
      </c>
      <c r="K453" s="22">
        <v>372</v>
      </c>
    </row>
    <row r="454" spans="1:11" x14ac:dyDescent="0.25">
      <c r="A454" s="22" t="s">
        <v>222</v>
      </c>
      <c r="B454" s="12">
        <v>0.31</v>
      </c>
      <c r="C454" s="22" t="s">
        <v>450</v>
      </c>
      <c r="D454" s="22" t="str">
        <f>VLOOKUP(C454,'2) References'!$A$2:$B$6,2)</f>
        <v>Tabulated Number</v>
      </c>
      <c r="E454" s="46" t="s">
        <v>206</v>
      </c>
      <c r="F454" s="22" t="s">
        <v>34</v>
      </c>
      <c r="G454" s="46">
        <f t="shared" si="9"/>
        <v>73</v>
      </c>
      <c r="H454" s="24">
        <v>49</v>
      </c>
      <c r="I454" s="25">
        <v>0</v>
      </c>
      <c r="J454" s="26">
        <v>51</v>
      </c>
      <c r="K454" s="22">
        <v>306</v>
      </c>
    </row>
    <row r="455" spans="1:11" x14ac:dyDescent="0.25">
      <c r="A455" s="22" t="s">
        <v>232</v>
      </c>
      <c r="B455" s="12">
        <v>0.35</v>
      </c>
      <c r="C455" s="22" t="s">
        <v>450</v>
      </c>
      <c r="D455" s="22" t="str">
        <f>VLOOKUP(C455,'2) References'!$A$2:$B$6,2)</f>
        <v>Tabulated Number</v>
      </c>
      <c r="E455" s="46" t="s">
        <v>206</v>
      </c>
      <c r="F455" s="22" t="s">
        <v>34</v>
      </c>
      <c r="G455" s="46">
        <f t="shared" si="9"/>
        <v>74</v>
      </c>
      <c r="H455" s="24">
        <v>72</v>
      </c>
      <c r="I455" s="25">
        <v>0</v>
      </c>
      <c r="J455" s="26">
        <v>28</v>
      </c>
      <c r="K455" s="22">
        <v>361</v>
      </c>
    </row>
    <row r="456" spans="1:11" x14ac:dyDescent="0.25">
      <c r="A456" s="22" t="s">
        <v>233</v>
      </c>
      <c r="B456" s="12">
        <v>0.35</v>
      </c>
      <c r="C456" s="22" t="s">
        <v>450</v>
      </c>
      <c r="D456" s="22" t="str">
        <f>VLOOKUP(C456,'2) References'!$A$2:$B$6,2)</f>
        <v>Tabulated Number</v>
      </c>
      <c r="E456" s="46" t="s">
        <v>206</v>
      </c>
      <c r="F456" s="22" t="s">
        <v>34</v>
      </c>
      <c r="G456" s="46">
        <f t="shared" si="9"/>
        <v>75</v>
      </c>
      <c r="H456" s="24">
        <v>42</v>
      </c>
      <c r="I456" s="25">
        <v>0</v>
      </c>
      <c r="J456" s="26">
        <v>58</v>
      </c>
      <c r="K456" s="22">
        <v>289</v>
      </c>
    </row>
    <row r="457" spans="1:11" x14ac:dyDescent="0.25">
      <c r="A457" s="22" t="s">
        <v>235</v>
      </c>
      <c r="B457" s="12">
        <v>0.36</v>
      </c>
      <c r="C457" s="22" t="s">
        <v>450</v>
      </c>
      <c r="D457" s="22" t="str">
        <f>VLOOKUP(C457,'2) References'!$A$2:$B$6,2)</f>
        <v>Tabulated Number</v>
      </c>
      <c r="E457" s="46" t="s">
        <v>206</v>
      </c>
      <c r="F457" s="22" t="s">
        <v>34</v>
      </c>
      <c r="G457" s="46">
        <f t="shared" si="9"/>
        <v>76</v>
      </c>
      <c r="H457" s="24">
        <v>52</v>
      </c>
      <c r="I457" s="25">
        <v>0</v>
      </c>
      <c r="J457" s="26">
        <v>48</v>
      </c>
      <c r="K457" s="22">
        <v>314</v>
      </c>
    </row>
    <row r="458" spans="1:11" x14ac:dyDescent="0.25">
      <c r="A458" s="22" t="s">
        <v>155</v>
      </c>
      <c r="B458" s="12">
        <v>0.32</v>
      </c>
      <c r="C458" s="22" t="s">
        <v>450</v>
      </c>
      <c r="D458" s="22" t="str">
        <f>VLOOKUP(C458,'2) References'!$A$2:$B$6,2)</f>
        <v>Tabulated Number</v>
      </c>
      <c r="E458" s="46" t="s">
        <v>206</v>
      </c>
      <c r="F458" s="22" t="s">
        <v>34</v>
      </c>
      <c r="G458" s="46">
        <f t="shared" si="9"/>
        <v>77</v>
      </c>
      <c r="H458" s="24">
        <v>79.207920792079207</v>
      </c>
      <c r="I458" s="25">
        <v>0</v>
      </c>
      <c r="J458" s="26">
        <v>20.792079207920793</v>
      </c>
      <c r="K458" s="22">
        <v>216</v>
      </c>
    </row>
    <row r="459" spans="1:11" x14ac:dyDescent="0.25">
      <c r="A459" s="22" t="s">
        <v>156</v>
      </c>
      <c r="B459" s="12">
        <v>0.32</v>
      </c>
      <c r="C459" s="22" t="s">
        <v>450</v>
      </c>
      <c r="D459" s="22" t="str">
        <f>VLOOKUP(C459,'2) References'!$A$2:$B$6,2)</f>
        <v>Tabulated Number</v>
      </c>
      <c r="E459" s="46" t="s">
        <v>206</v>
      </c>
      <c r="F459" s="22" t="s">
        <v>34</v>
      </c>
      <c r="G459" s="46">
        <f t="shared" si="9"/>
        <v>78</v>
      </c>
      <c r="H459" s="24">
        <v>78</v>
      </c>
      <c r="I459" s="25">
        <v>0</v>
      </c>
      <c r="J459" s="26">
        <v>22</v>
      </c>
      <c r="K459" s="22">
        <v>212</v>
      </c>
    </row>
    <row r="460" spans="1:11" x14ac:dyDescent="0.25">
      <c r="A460" s="22" t="s">
        <v>157</v>
      </c>
      <c r="B460" s="12">
        <v>0.33</v>
      </c>
      <c r="C460" s="22" t="s">
        <v>450</v>
      </c>
      <c r="D460" s="22" t="str">
        <f>VLOOKUP(C460,'2) References'!$A$2:$B$6,2)</f>
        <v>Tabulated Number</v>
      </c>
      <c r="E460" s="46" t="s">
        <v>206</v>
      </c>
      <c r="F460" s="22" t="s">
        <v>34</v>
      </c>
      <c r="G460" s="46">
        <f t="shared" si="9"/>
        <v>79</v>
      </c>
      <c r="H460" s="24">
        <v>82.178217821782184</v>
      </c>
      <c r="I460" s="25">
        <v>0</v>
      </c>
      <c r="J460" s="26">
        <v>17.821782178217823</v>
      </c>
      <c r="K460" s="22">
        <v>223</v>
      </c>
    </row>
    <row r="461" spans="1:11" x14ac:dyDescent="0.25">
      <c r="A461" s="22" t="s">
        <v>240</v>
      </c>
      <c r="B461" s="12">
        <v>0.37</v>
      </c>
      <c r="C461" s="22" t="s">
        <v>450</v>
      </c>
      <c r="D461" s="22" t="str">
        <f>VLOOKUP(C461,'2) References'!$A$2:$B$6,2)</f>
        <v>Tabulated Number</v>
      </c>
      <c r="E461" s="46" t="s">
        <v>206</v>
      </c>
      <c r="F461" s="22" t="s">
        <v>34</v>
      </c>
      <c r="G461" s="46">
        <f t="shared" si="9"/>
        <v>80</v>
      </c>
      <c r="H461" s="24">
        <v>74</v>
      </c>
      <c r="I461" s="25">
        <v>0</v>
      </c>
      <c r="J461" s="26">
        <v>26</v>
      </c>
      <c r="K461" s="22">
        <v>368</v>
      </c>
    </row>
    <row r="462" spans="1:11" x14ac:dyDescent="0.25">
      <c r="A462" s="22" t="s">
        <v>159</v>
      </c>
      <c r="B462" s="12">
        <v>0.37</v>
      </c>
      <c r="C462" s="22" t="s">
        <v>450</v>
      </c>
      <c r="D462" s="22" t="str">
        <f>VLOOKUP(C462,'2) References'!$A$2:$B$6,2)</f>
        <v>Tabulated Number</v>
      </c>
      <c r="E462" s="46" t="s">
        <v>206</v>
      </c>
      <c r="F462" s="22" t="s">
        <v>34</v>
      </c>
      <c r="G462" s="46">
        <f t="shared" si="9"/>
        <v>81</v>
      </c>
      <c r="H462" s="24">
        <v>80</v>
      </c>
      <c r="I462" s="25">
        <v>0</v>
      </c>
      <c r="J462" s="26">
        <v>20</v>
      </c>
      <c r="K462" s="22">
        <v>218</v>
      </c>
    </row>
    <row r="463" spans="1:11" x14ac:dyDescent="0.25">
      <c r="A463" s="22" t="s">
        <v>160</v>
      </c>
      <c r="B463" s="12">
        <v>0.37</v>
      </c>
      <c r="C463" s="22" t="s">
        <v>450</v>
      </c>
      <c r="D463" s="22" t="str">
        <f>VLOOKUP(C463,'2) References'!$A$2:$B$6,2)</f>
        <v>Tabulated Number</v>
      </c>
      <c r="E463" s="46" t="s">
        <v>206</v>
      </c>
      <c r="F463" s="22" t="s">
        <v>34</v>
      </c>
      <c r="G463" s="46">
        <f t="shared" si="9"/>
        <v>82</v>
      </c>
      <c r="H463" s="24">
        <v>76</v>
      </c>
      <c r="I463" s="25">
        <v>0</v>
      </c>
      <c r="J463" s="26">
        <v>24</v>
      </c>
      <c r="K463" s="22">
        <v>206</v>
      </c>
    </row>
    <row r="464" spans="1:11" x14ac:dyDescent="0.25">
      <c r="A464" s="22" t="s">
        <v>236</v>
      </c>
      <c r="B464" s="12">
        <v>0.36</v>
      </c>
      <c r="C464" s="22" t="s">
        <v>450</v>
      </c>
      <c r="D464" s="22" t="str">
        <f>VLOOKUP(C464,'2) References'!$A$2:$B$6,2)</f>
        <v>Tabulated Number</v>
      </c>
      <c r="E464" s="46" t="s">
        <v>206</v>
      </c>
      <c r="F464" s="22" t="s">
        <v>34</v>
      </c>
      <c r="G464" s="46">
        <f t="shared" si="9"/>
        <v>83</v>
      </c>
      <c r="H464" s="24">
        <v>43</v>
      </c>
      <c r="I464" s="25">
        <v>0</v>
      </c>
      <c r="J464" s="26">
        <v>57</v>
      </c>
      <c r="K464" s="22">
        <v>290</v>
      </c>
    </row>
    <row r="465" spans="1:11" x14ac:dyDescent="0.25">
      <c r="A465" s="22" t="s">
        <v>264</v>
      </c>
      <c r="B465" s="12" t="s">
        <v>22</v>
      </c>
      <c r="C465" s="22" t="s">
        <v>450</v>
      </c>
      <c r="D465" s="22" t="str">
        <f>VLOOKUP(C465,'2) References'!$A$2:$B$6,2)</f>
        <v>Tabulated Number</v>
      </c>
      <c r="E465" s="46" t="s">
        <v>206</v>
      </c>
      <c r="F465" s="22" t="s">
        <v>34</v>
      </c>
      <c r="G465" s="46">
        <f t="shared" si="9"/>
        <v>84</v>
      </c>
      <c r="H465" s="24">
        <v>23</v>
      </c>
      <c r="I465" s="25">
        <v>0</v>
      </c>
      <c r="J465" s="26">
        <v>77</v>
      </c>
      <c r="K465" s="22">
        <v>265</v>
      </c>
    </row>
    <row r="466" spans="1:11" x14ac:dyDescent="0.25">
      <c r="A466" s="22" t="s">
        <v>265</v>
      </c>
      <c r="B466" s="12" t="s">
        <v>22</v>
      </c>
      <c r="C466" s="22" t="s">
        <v>450</v>
      </c>
      <c r="D466" s="22" t="str">
        <f>VLOOKUP(C466,'2) References'!$A$2:$B$6,2)</f>
        <v>Tabulated Number</v>
      </c>
      <c r="E466" s="46" t="s">
        <v>206</v>
      </c>
      <c r="F466" s="22" t="s">
        <v>34</v>
      </c>
      <c r="G466" s="46">
        <f t="shared" si="9"/>
        <v>85</v>
      </c>
      <c r="H466" s="24">
        <v>62.62626262626263</v>
      </c>
      <c r="I466" s="25">
        <v>0</v>
      </c>
      <c r="J466" s="26">
        <v>37.373737373737377</v>
      </c>
      <c r="K466" s="22">
        <v>333</v>
      </c>
    </row>
    <row r="467" spans="1:11" x14ac:dyDescent="0.25">
      <c r="A467" s="22" t="s">
        <v>237</v>
      </c>
      <c r="B467" s="12">
        <v>0.36</v>
      </c>
      <c r="C467" s="22" t="s">
        <v>450</v>
      </c>
      <c r="D467" s="22" t="str">
        <f>VLOOKUP(C467,'2) References'!$A$2:$B$6,2)</f>
        <v>Tabulated Number</v>
      </c>
      <c r="E467" s="46" t="s">
        <v>206</v>
      </c>
      <c r="F467" s="22" t="s">
        <v>34</v>
      </c>
      <c r="G467" s="46">
        <f t="shared" si="9"/>
        <v>86</v>
      </c>
      <c r="H467" s="24">
        <v>57</v>
      </c>
      <c r="I467" s="25">
        <v>0</v>
      </c>
      <c r="J467" s="26">
        <v>43</v>
      </c>
      <c r="K467" s="22">
        <v>325</v>
      </c>
    </row>
    <row r="468" spans="1:11" x14ac:dyDescent="0.25">
      <c r="A468" s="22" t="s">
        <v>205</v>
      </c>
      <c r="B468" s="12">
        <v>0.16</v>
      </c>
      <c r="C468" s="22" t="s">
        <v>450</v>
      </c>
      <c r="D468" s="22" t="str">
        <f>VLOOKUP(C468,'2) References'!$A$2:$B$6,2)</f>
        <v>Tabulated Number</v>
      </c>
      <c r="E468" s="46" t="s">
        <v>206</v>
      </c>
      <c r="F468" s="22" t="s">
        <v>34</v>
      </c>
      <c r="G468" s="46">
        <f t="shared" si="9"/>
        <v>87</v>
      </c>
      <c r="H468" s="24">
        <v>66</v>
      </c>
      <c r="I468" s="25">
        <v>8</v>
      </c>
      <c r="J468" s="26">
        <v>26</v>
      </c>
      <c r="K468" s="22">
        <v>367</v>
      </c>
    </row>
    <row r="469" spans="1:11" x14ac:dyDescent="0.25">
      <c r="A469" s="22" t="s">
        <v>266</v>
      </c>
      <c r="B469" s="12" t="s">
        <v>22</v>
      </c>
      <c r="C469" s="22" t="s">
        <v>450</v>
      </c>
      <c r="D469" s="22" t="str">
        <f>VLOOKUP(C469,'2) References'!$A$2:$B$6,2)</f>
        <v>Tabulated Number</v>
      </c>
      <c r="E469" s="46" t="s">
        <v>206</v>
      </c>
      <c r="F469" s="22" t="s">
        <v>34</v>
      </c>
      <c r="G469" s="46">
        <f t="shared" si="9"/>
        <v>88</v>
      </c>
      <c r="H469" s="24">
        <v>45</v>
      </c>
      <c r="I469" s="25">
        <v>0</v>
      </c>
      <c r="J469" s="26">
        <v>55</v>
      </c>
      <c r="K469" s="22">
        <v>296</v>
      </c>
    </row>
    <row r="470" spans="1:11" x14ac:dyDescent="0.25">
      <c r="A470" s="22" t="s">
        <v>229</v>
      </c>
      <c r="B470" s="12">
        <v>0.34</v>
      </c>
      <c r="C470" s="22" t="s">
        <v>450</v>
      </c>
      <c r="D470" s="22" t="str">
        <f>VLOOKUP(C470,'2) References'!$A$2:$B$6,2)</f>
        <v>Tabulated Number</v>
      </c>
      <c r="E470" s="46" t="s">
        <v>206</v>
      </c>
      <c r="F470" s="22" t="s">
        <v>34</v>
      </c>
      <c r="G470" s="46">
        <f t="shared" si="9"/>
        <v>89</v>
      </c>
      <c r="H470" s="24">
        <v>68</v>
      </c>
      <c r="I470" s="25">
        <v>0</v>
      </c>
      <c r="J470" s="26">
        <v>32</v>
      </c>
      <c r="K470" s="22">
        <v>349</v>
      </c>
    </row>
    <row r="471" spans="1:11" x14ac:dyDescent="0.25">
      <c r="A471" s="22" t="s">
        <v>267</v>
      </c>
      <c r="B471" s="12" t="s">
        <v>22</v>
      </c>
      <c r="C471" s="22" t="s">
        <v>450</v>
      </c>
      <c r="D471" s="22" t="str">
        <f>VLOOKUP(C471,'2) References'!$A$2:$B$6,2)</f>
        <v>Tabulated Number</v>
      </c>
      <c r="E471" s="46" t="s">
        <v>206</v>
      </c>
      <c r="F471" s="22" t="s">
        <v>34</v>
      </c>
      <c r="G471" s="46">
        <f t="shared" si="9"/>
        <v>90</v>
      </c>
      <c r="H471" s="24">
        <v>67</v>
      </c>
      <c r="I471" s="25">
        <v>0</v>
      </c>
      <c r="J471" s="26">
        <v>33</v>
      </c>
      <c r="K471" s="22">
        <v>345</v>
      </c>
    </row>
    <row r="472" spans="1:11" x14ac:dyDescent="0.25">
      <c r="A472" s="22" t="s">
        <v>223</v>
      </c>
      <c r="B472" s="12">
        <v>0.31</v>
      </c>
      <c r="C472" s="22" t="s">
        <v>450</v>
      </c>
      <c r="D472" s="22" t="str">
        <f>VLOOKUP(C472,'2) References'!$A$2:$B$6,2)</f>
        <v>Tabulated Number</v>
      </c>
      <c r="E472" s="46" t="s">
        <v>206</v>
      </c>
      <c r="F472" s="22" t="s">
        <v>34</v>
      </c>
      <c r="G472" s="46">
        <f t="shared" si="9"/>
        <v>91</v>
      </c>
      <c r="H472" s="24">
        <v>70</v>
      </c>
      <c r="I472" s="25">
        <v>0</v>
      </c>
      <c r="J472" s="26">
        <v>30</v>
      </c>
      <c r="K472" s="22">
        <v>354</v>
      </c>
    </row>
    <row r="473" spans="1:11" x14ac:dyDescent="0.25">
      <c r="A473" s="22" t="s">
        <v>224</v>
      </c>
      <c r="B473" s="12">
        <v>0.32</v>
      </c>
      <c r="C473" s="22" t="s">
        <v>450</v>
      </c>
      <c r="D473" s="22" t="str">
        <f>VLOOKUP(C473,'2) References'!$A$2:$B$6,2)</f>
        <v>Tabulated Number</v>
      </c>
      <c r="E473" s="46" t="s">
        <v>206</v>
      </c>
      <c r="F473" s="22" t="s">
        <v>34</v>
      </c>
      <c r="G473" s="46">
        <f t="shared" si="9"/>
        <v>92</v>
      </c>
      <c r="H473" s="24">
        <v>67</v>
      </c>
      <c r="I473" s="25">
        <v>0</v>
      </c>
      <c r="J473" s="26">
        <v>33</v>
      </c>
      <c r="K473" s="22">
        <v>346</v>
      </c>
    </row>
    <row r="474" spans="1:11" x14ac:dyDescent="0.25">
      <c r="A474" s="22" t="s">
        <v>268</v>
      </c>
      <c r="B474" s="12" t="s">
        <v>22</v>
      </c>
      <c r="C474" s="22" t="s">
        <v>450</v>
      </c>
      <c r="D474" s="22" t="str">
        <f>VLOOKUP(C474,'2) References'!$A$2:$B$6,2)</f>
        <v>Tabulated Number</v>
      </c>
      <c r="E474" s="46" t="s">
        <v>206</v>
      </c>
      <c r="F474" s="22" t="s">
        <v>34</v>
      </c>
      <c r="G474" s="46">
        <f t="shared" si="9"/>
        <v>93</v>
      </c>
      <c r="H474" s="24">
        <v>53.465346534653463</v>
      </c>
      <c r="I474" s="25">
        <v>0</v>
      </c>
      <c r="J474" s="26">
        <v>46.534653465346537</v>
      </c>
      <c r="K474" s="22">
        <v>320</v>
      </c>
    </row>
    <row r="475" spans="1:11" x14ac:dyDescent="0.25">
      <c r="A475" s="22" t="s">
        <v>219</v>
      </c>
      <c r="B475" s="12">
        <v>0.3</v>
      </c>
      <c r="C475" s="22" t="s">
        <v>450</v>
      </c>
      <c r="D475" s="22" t="str">
        <f>VLOOKUP(C475,'2) References'!$A$2:$B$6,2)</f>
        <v>Tabulated Number</v>
      </c>
      <c r="E475" s="46" t="s">
        <v>206</v>
      </c>
      <c r="F475" s="22" t="s">
        <v>34</v>
      </c>
      <c r="G475" s="46">
        <f t="shared" si="9"/>
        <v>94</v>
      </c>
      <c r="H475" s="24">
        <v>68</v>
      </c>
      <c r="I475" s="25">
        <v>0</v>
      </c>
      <c r="J475" s="26">
        <v>32</v>
      </c>
      <c r="K475" s="22">
        <v>350</v>
      </c>
    </row>
    <row r="476" spans="1:11" x14ac:dyDescent="0.25">
      <c r="A476" s="22" t="s">
        <v>213</v>
      </c>
      <c r="B476" s="12">
        <v>0.26</v>
      </c>
      <c r="C476" s="22" t="s">
        <v>450</v>
      </c>
      <c r="D476" s="22" t="str">
        <f>VLOOKUP(C476,'2) References'!$A$2:$B$6,2)</f>
        <v>Tabulated Number</v>
      </c>
      <c r="E476" s="46" t="s">
        <v>206</v>
      </c>
      <c r="F476" s="22" t="s">
        <v>34</v>
      </c>
      <c r="G476" s="46">
        <f t="shared" si="9"/>
        <v>95</v>
      </c>
      <c r="H476" s="24">
        <v>63</v>
      </c>
      <c r="I476" s="25">
        <v>0</v>
      </c>
      <c r="J476" s="26">
        <v>37</v>
      </c>
      <c r="K476" s="22">
        <v>335</v>
      </c>
    </row>
    <row r="477" spans="1:11" x14ac:dyDescent="0.25">
      <c r="A477" s="22" t="s">
        <v>338</v>
      </c>
      <c r="B477" s="12">
        <v>0.14000000000000001</v>
      </c>
      <c r="C477" s="22" t="s">
        <v>450</v>
      </c>
      <c r="D477" s="22" t="str">
        <f>VLOOKUP(C477,'2) References'!$A$2:$B$6,2)</f>
        <v>Tabulated Number</v>
      </c>
      <c r="E477" s="46" t="s">
        <v>206</v>
      </c>
      <c r="F477" s="22" t="s">
        <v>271</v>
      </c>
      <c r="G477" s="46">
        <f t="shared" si="9"/>
        <v>96</v>
      </c>
      <c r="H477" s="24">
        <v>51</v>
      </c>
      <c r="I477" s="25">
        <v>0</v>
      </c>
      <c r="J477" s="26">
        <v>49</v>
      </c>
      <c r="K477" s="22">
        <v>312</v>
      </c>
    </row>
    <row r="478" spans="1:11" x14ac:dyDescent="0.25">
      <c r="A478" s="22" t="s">
        <v>269</v>
      </c>
      <c r="B478" s="12" t="s">
        <v>22</v>
      </c>
      <c r="C478" s="22" t="s">
        <v>450</v>
      </c>
      <c r="D478" s="22" t="str">
        <f>VLOOKUP(C478,'2) References'!$A$2:$B$6,2)</f>
        <v>Tabulated Number</v>
      </c>
      <c r="E478" s="46" t="s">
        <v>206</v>
      </c>
      <c r="F478" s="22" t="s">
        <v>34</v>
      </c>
      <c r="G478" s="46">
        <f t="shared" si="9"/>
        <v>97</v>
      </c>
      <c r="H478" s="24">
        <v>49</v>
      </c>
      <c r="I478" s="25">
        <v>0</v>
      </c>
      <c r="J478" s="26">
        <v>51</v>
      </c>
      <c r="K478" s="22">
        <v>307</v>
      </c>
    </row>
    <row r="479" spans="1:11" x14ac:dyDescent="0.25">
      <c r="A479" s="22" t="s">
        <v>349</v>
      </c>
      <c r="B479" s="12">
        <v>0.3</v>
      </c>
      <c r="C479" s="22" t="s">
        <v>450</v>
      </c>
      <c r="D479" s="22" t="str">
        <f>VLOOKUP(C479,'2) References'!$A$2:$B$6,2)</f>
        <v>Tabulated Number</v>
      </c>
      <c r="E479" s="46" t="s">
        <v>206</v>
      </c>
      <c r="F479" s="22" t="s">
        <v>271</v>
      </c>
      <c r="G479" s="46">
        <f t="shared" si="9"/>
        <v>98</v>
      </c>
      <c r="H479" s="24">
        <v>44</v>
      </c>
      <c r="I479" s="25">
        <v>0</v>
      </c>
      <c r="J479" s="26">
        <v>56</v>
      </c>
      <c r="K479" s="22">
        <v>294</v>
      </c>
    </row>
    <row r="480" spans="1:11" x14ac:dyDescent="0.25">
      <c r="A480" s="22" t="s">
        <v>350</v>
      </c>
      <c r="B480" s="12">
        <v>0.31</v>
      </c>
      <c r="C480" s="22" t="s">
        <v>450</v>
      </c>
      <c r="D480" s="22" t="str">
        <f>VLOOKUP(C480,'2) References'!$A$2:$B$6,2)</f>
        <v>Tabulated Number</v>
      </c>
      <c r="E480" s="46" t="s">
        <v>206</v>
      </c>
      <c r="F480" s="22" t="s">
        <v>271</v>
      </c>
      <c r="G480" s="46">
        <f t="shared" si="9"/>
        <v>99</v>
      </c>
      <c r="H480" s="24">
        <v>41</v>
      </c>
      <c r="I480" s="25">
        <v>0</v>
      </c>
      <c r="J480" s="26">
        <v>59</v>
      </c>
      <c r="K480" s="22">
        <v>285</v>
      </c>
    </row>
    <row r="481" spans="1:11" x14ac:dyDescent="0.25">
      <c r="A481" s="22" t="s">
        <v>351</v>
      </c>
      <c r="B481" s="12">
        <v>0.33</v>
      </c>
      <c r="C481" s="22" t="s">
        <v>450</v>
      </c>
      <c r="D481" s="22" t="str">
        <f>VLOOKUP(C481,'2) References'!$A$2:$B$6,2)</f>
        <v>Tabulated Number</v>
      </c>
      <c r="E481" s="46" t="s">
        <v>206</v>
      </c>
      <c r="F481" s="22" t="s">
        <v>271</v>
      </c>
      <c r="G481" s="46">
        <f t="shared" ref="G481:G495" si="10">G480+1</f>
        <v>100</v>
      </c>
      <c r="H481" s="24">
        <v>55</v>
      </c>
      <c r="I481" s="25">
        <v>0</v>
      </c>
      <c r="J481" s="26">
        <v>45</v>
      </c>
      <c r="K481" s="22">
        <v>323</v>
      </c>
    </row>
    <row r="482" spans="1:11" x14ac:dyDescent="0.25">
      <c r="A482" s="22" t="s">
        <v>343</v>
      </c>
      <c r="B482" s="12">
        <v>0.2</v>
      </c>
      <c r="C482" s="22" t="s">
        <v>450</v>
      </c>
      <c r="D482" s="22" t="str">
        <f>VLOOKUP(C482,'2) References'!$A$2:$B$6,2)</f>
        <v>Tabulated Number</v>
      </c>
      <c r="E482" s="46" t="s">
        <v>206</v>
      </c>
      <c r="F482" s="22" t="s">
        <v>271</v>
      </c>
      <c r="G482" s="46">
        <f t="shared" si="10"/>
        <v>101</v>
      </c>
      <c r="H482" s="24">
        <v>41</v>
      </c>
      <c r="I482" s="25">
        <v>0</v>
      </c>
      <c r="J482" s="26">
        <v>59</v>
      </c>
      <c r="K482" s="22">
        <v>286</v>
      </c>
    </row>
    <row r="483" spans="1:11" x14ac:dyDescent="0.25">
      <c r="A483" s="22" t="s">
        <v>294</v>
      </c>
      <c r="C483" s="22" t="s">
        <v>451</v>
      </c>
      <c r="D483" s="22" t="str">
        <f>VLOOKUP(C483,'2) References'!$A$2:$B$6,2)</f>
        <v>Digitized Graph Fig. 5</v>
      </c>
      <c r="E483" s="46" t="s">
        <v>206</v>
      </c>
      <c r="F483" s="22" t="s">
        <v>271</v>
      </c>
      <c r="G483" s="46">
        <f t="shared" si="10"/>
        <v>102</v>
      </c>
      <c r="H483" s="24">
        <v>71.599999999999994</v>
      </c>
      <c r="I483" s="25">
        <v>2.5</v>
      </c>
      <c r="J483" s="26">
        <v>25.9</v>
      </c>
      <c r="K483" s="22">
        <v>431</v>
      </c>
    </row>
    <row r="484" spans="1:11" x14ac:dyDescent="0.25">
      <c r="A484" s="22" t="s">
        <v>294</v>
      </c>
      <c r="C484" s="22" t="s">
        <v>451</v>
      </c>
      <c r="D484" s="22" t="str">
        <f>VLOOKUP(C484,'2) References'!$A$2:$B$6,2)</f>
        <v>Digitized Graph Fig. 5</v>
      </c>
      <c r="E484" s="46" t="s">
        <v>206</v>
      </c>
      <c r="F484" s="22" t="s">
        <v>271</v>
      </c>
      <c r="G484" s="46">
        <f t="shared" si="10"/>
        <v>103</v>
      </c>
      <c r="H484" s="24">
        <v>64.400000000000006</v>
      </c>
      <c r="I484" s="25">
        <v>8.9</v>
      </c>
      <c r="J484" s="26">
        <v>26.7</v>
      </c>
      <c r="K484" s="22">
        <v>446</v>
      </c>
    </row>
    <row r="485" spans="1:11" x14ac:dyDescent="0.25">
      <c r="A485" s="22" t="s">
        <v>294</v>
      </c>
      <c r="C485" s="22" t="s">
        <v>451</v>
      </c>
      <c r="D485" s="22" t="str">
        <f>VLOOKUP(C485,'2) References'!$A$2:$B$6,2)</f>
        <v>Digitized Graph Fig. 5</v>
      </c>
      <c r="E485" s="46" t="s">
        <v>206</v>
      </c>
      <c r="F485" s="22" t="s">
        <v>271</v>
      </c>
      <c r="G485" s="46">
        <f t="shared" si="10"/>
        <v>104</v>
      </c>
      <c r="H485" s="24">
        <v>61.7</v>
      </c>
      <c r="I485" s="25">
        <v>9</v>
      </c>
      <c r="J485" s="26">
        <v>29.3</v>
      </c>
      <c r="K485" s="22">
        <v>447</v>
      </c>
    </row>
    <row r="486" spans="1:11" x14ac:dyDescent="0.25">
      <c r="A486" s="22" t="s">
        <v>294</v>
      </c>
      <c r="C486" s="22" t="s">
        <v>451</v>
      </c>
      <c r="D486" s="22" t="str">
        <f>VLOOKUP(C486,'2) References'!$A$2:$B$6,2)</f>
        <v>Digitized Graph Fig. 5</v>
      </c>
      <c r="E486" s="46" t="s">
        <v>206</v>
      </c>
      <c r="F486" s="22" t="s">
        <v>271</v>
      </c>
      <c r="G486" s="46">
        <f t="shared" si="10"/>
        <v>105</v>
      </c>
      <c r="H486" s="24">
        <v>62</v>
      </c>
      <c r="I486" s="25">
        <v>0</v>
      </c>
      <c r="J486" s="26">
        <v>38</v>
      </c>
      <c r="K486" s="22">
        <v>448</v>
      </c>
    </row>
    <row r="487" spans="1:11" x14ac:dyDescent="0.25">
      <c r="A487" s="22" t="s">
        <v>294</v>
      </c>
      <c r="C487" s="22" t="s">
        <v>451</v>
      </c>
      <c r="D487" s="22" t="str">
        <f>VLOOKUP(C487,'2) References'!$A$2:$B$6,2)</f>
        <v>Digitized Graph Fig. 5</v>
      </c>
      <c r="E487" s="46" t="s">
        <v>206</v>
      </c>
      <c r="F487" s="22" t="s">
        <v>271</v>
      </c>
      <c r="G487" s="46">
        <f t="shared" si="10"/>
        <v>106</v>
      </c>
      <c r="H487" s="24">
        <v>50</v>
      </c>
      <c r="I487" s="25">
        <v>3.6</v>
      </c>
      <c r="J487" s="26">
        <v>46.4</v>
      </c>
      <c r="K487" s="22">
        <v>449</v>
      </c>
    </row>
    <row r="488" spans="1:11" x14ac:dyDescent="0.25">
      <c r="A488" s="22" t="s">
        <v>294</v>
      </c>
      <c r="C488" s="22" t="s">
        <v>451</v>
      </c>
      <c r="D488" s="22" t="str">
        <f>VLOOKUP(C488,'2) References'!$A$2:$B$6,2)</f>
        <v>Digitized Graph Fig. 5</v>
      </c>
      <c r="E488" s="46" t="s">
        <v>206</v>
      </c>
      <c r="F488" s="22" t="s">
        <v>271</v>
      </c>
      <c r="G488" s="46">
        <f t="shared" si="10"/>
        <v>107</v>
      </c>
      <c r="H488" s="24">
        <v>45.35</v>
      </c>
      <c r="I488" s="25">
        <v>11.1</v>
      </c>
      <c r="J488" s="26">
        <v>43.55</v>
      </c>
      <c r="K488" s="22">
        <v>470</v>
      </c>
    </row>
    <row r="489" spans="1:11" x14ac:dyDescent="0.25">
      <c r="A489" s="22" t="s">
        <v>294</v>
      </c>
      <c r="C489" s="22" t="s">
        <v>451</v>
      </c>
      <c r="D489" s="22" t="str">
        <f>VLOOKUP(C489,'2) References'!$A$2:$B$6,2)</f>
        <v>Digitized Graph Fig. 5</v>
      </c>
      <c r="E489" s="46" t="s">
        <v>206</v>
      </c>
      <c r="F489" s="22" t="s">
        <v>271</v>
      </c>
      <c r="G489" s="46">
        <f t="shared" si="10"/>
        <v>108</v>
      </c>
      <c r="H489" s="24">
        <v>46</v>
      </c>
      <c r="I489" s="25">
        <v>0</v>
      </c>
      <c r="J489" s="26">
        <v>54</v>
      </c>
      <c r="K489" s="22">
        <v>471</v>
      </c>
    </row>
    <row r="490" spans="1:11" x14ac:dyDescent="0.25">
      <c r="A490" s="22" t="s">
        <v>294</v>
      </c>
      <c r="C490" s="22" t="s">
        <v>451</v>
      </c>
      <c r="D490" s="22" t="str">
        <f>VLOOKUP(C490,'2) References'!$A$2:$B$6,2)</f>
        <v>Digitized Graph Fig. 5</v>
      </c>
      <c r="E490" s="46" t="s">
        <v>206</v>
      </c>
      <c r="F490" s="22" t="s">
        <v>271</v>
      </c>
      <c r="G490" s="46">
        <f t="shared" si="10"/>
        <v>109</v>
      </c>
      <c r="H490" s="24">
        <v>42</v>
      </c>
      <c r="I490" s="25">
        <v>0</v>
      </c>
      <c r="J490" s="26">
        <v>58</v>
      </c>
      <c r="K490" s="22">
        <v>472</v>
      </c>
    </row>
    <row r="491" spans="1:11" x14ac:dyDescent="0.25">
      <c r="A491" s="22" t="s">
        <v>294</v>
      </c>
      <c r="B491" s="23"/>
      <c r="C491" s="22" t="s">
        <v>451</v>
      </c>
      <c r="D491" s="22" t="str">
        <f>VLOOKUP(C491,'2) References'!$A$2:$B$6,2)</f>
        <v>Digitized Graph Fig. 5</v>
      </c>
      <c r="E491" s="46" t="s">
        <v>206</v>
      </c>
      <c r="F491" s="22" t="s">
        <v>271</v>
      </c>
      <c r="G491" s="46">
        <f t="shared" si="10"/>
        <v>110</v>
      </c>
      <c r="H491" s="24">
        <v>41.5</v>
      </c>
      <c r="I491" s="25">
        <v>1</v>
      </c>
      <c r="J491" s="26">
        <v>57.5</v>
      </c>
      <c r="K491" s="22">
        <v>473</v>
      </c>
    </row>
    <row r="492" spans="1:11" x14ac:dyDescent="0.25">
      <c r="A492" s="22" t="s">
        <v>294</v>
      </c>
      <c r="B492" s="23"/>
      <c r="C492" s="22" t="s">
        <v>451</v>
      </c>
      <c r="D492" s="22" t="str">
        <f>VLOOKUP(C492,'2) References'!$A$2:$B$6,2)</f>
        <v>Digitized Graph Fig. 5</v>
      </c>
      <c r="E492" s="46" t="s">
        <v>206</v>
      </c>
      <c r="F492" s="22" t="s">
        <v>271</v>
      </c>
      <c r="G492" s="46">
        <f t="shared" si="10"/>
        <v>111</v>
      </c>
      <c r="H492" s="24">
        <v>39</v>
      </c>
      <c r="I492" s="25">
        <v>1</v>
      </c>
      <c r="J492" s="26">
        <v>60</v>
      </c>
      <c r="K492" s="22">
        <v>474</v>
      </c>
    </row>
    <row r="493" spans="1:11" x14ac:dyDescent="0.25">
      <c r="A493" s="22" t="s">
        <v>294</v>
      </c>
      <c r="B493" s="23"/>
      <c r="C493" s="22" t="s">
        <v>451</v>
      </c>
      <c r="D493" s="22" t="str">
        <f>VLOOKUP(C493,'2) References'!$A$2:$B$6,2)</f>
        <v>Digitized Graph Fig. 5</v>
      </c>
      <c r="E493" s="46" t="s">
        <v>206</v>
      </c>
      <c r="F493" s="22" t="s">
        <v>271</v>
      </c>
      <c r="G493" s="46">
        <f t="shared" si="10"/>
        <v>112</v>
      </c>
      <c r="H493" s="24">
        <v>27.900000000000006</v>
      </c>
      <c r="I493" s="25">
        <v>2.6</v>
      </c>
      <c r="J493" s="26">
        <v>69.5</v>
      </c>
      <c r="K493" s="22">
        <v>475</v>
      </c>
    </row>
    <row r="494" spans="1:11" x14ac:dyDescent="0.25">
      <c r="A494" s="22">
        <v>40472.370000000003</v>
      </c>
      <c r="B494" s="12">
        <v>0.39700000000000002</v>
      </c>
      <c r="C494" s="22" t="s">
        <v>447</v>
      </c>
      <c r="D494" s="22" t="str">
        <f>VLOOKUP(C494,'2) References'!$A$2:$B$6,2)</f>
        <v>Tabulated Number</v>
      </c>
      <c r="E494" s="46" t="s">
        <v>206</v>
      </c>
      <c r="F494" s="22" t="s">
        <v>34</v>
      </c>
      <c r="G494" s="46">
        <f t="shared" si="10"/>
        <v>113</v>
      </c>
      <c r="H494" s="24">
        <v>65.72104018912529</v>
      </c>
      <c r="I494" s="25">
        <v>0.3546099290780142</v>
      </c>
      <c r="J494" s="26">
        <v>33.924349881796694</v>
      </c>
      <c r="K494" s="22">
        <v>69</v>
      </c>
    </row>
    <row r="495" spans="1:11" x14ac:dyDescent="0.25">
      <c r="A495" s="22">
        <v>40472.400000000001</v>
      </c>
      <c r="B495" s="12">
        <v>0.36600000000000005</v>
      </c>
      <c r="C495" s="22" t="s">
        <v>447</v>
      </c>
      <c r="D495" s="22" t="str">
        <f>VLOOKUP(C495,'2) References'!$A$2:$B$6,2)</f>
        <v>Tabulated Number</v>
      </c>
      <c r="E495" s="46" t="s">
        <v>206</v>
      </c>
      <c r="F495" s="22" t="s">
        <v>34</v>
      </c>
      <c r="G495" s="46">
        <f t="shared" si="10"/>
        <v>114</v>
      </c>
      <c r="H495" s="24">
        <v>82.404371584699462</v>
      </c>
      <c r="I495" s="25">
        <v>0</v>
      </c>
      <c r="J495" s="26">
        <v>17.595628415300546</v>
      </c>
      <c r="K495" s="22">
        <v>88</v>
      </c>
    </row>
  </sheetData>
  <sortState xmlns:xlrd2="http://schemas.microsoft.com/office/spreadsheetml/2017/richdata2" ref="A247:L263">
    <sortCondition ref="A247:A26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3048-EC10-4DA2-81B5-78B04574ADA5}">
  <dimension ref="A1:AB514"/>
  <sheetViews>
    <sheetView topLeftCell="H1" workbookViewId="0">
      <selection activeCell="K6" sqref="K6"/>
    </sheetView>
  </sheetViews>
  <sheetFormatPr defaultRowHeight="15" x14ac:dyDescent="0.25"/>
  <cols>
    <col min="1" max="1" width="14.140625" bestFit="1" customWidth="1"/>
    <col min="2" max="2" width="10.28515625" bestFit="1" customWidth="1"/>
    <col min="3" max="3" width="24" bestFit="1" customWidth="1"/>
    <col min="4" max="4" width="24"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2" width="9.5703125" style="32" bestFit="1" customWidth="1"/>
    <col min="13" max="13" width="6.85546875" style="32" bestFit="1" customWidth="1"/>
  </cols>
  <sheetData>
    <row r="1" spans="1:13" x14ac:dyDescent="0.25">
      <c r="B1" s="28" t="s">
        <v>443</v>
      </c>
      <c r="H1" s="41"/>
      <c r="I1" s="42"/>
      <c r="J1" s="42"/>
      <c r="K1" s="42"/>
    </row>
    <row r="2" spans="1:13" x14ac:dyDescent="0.25">
      <c r="B2" t="s">
        <v>492</v>
      </c>
      <c r="H2" s="42"/>
      <c r="I2" s="42"/>
      <c r="J2" s="42"/>
      <c r="K2" s="42"/>
    </row>
    <row r="3" spans="1:13" x14ac:dyDescent="0.25">
      <c r="B3" t="s">
        <v>421</v>
      </c>
      <c r="H3" s="42"/>
      <c r="I3" s="42"/>
      <c r="J3" s="42"/>
      <c r="K3" s="42"/>
    </row>
    <row r="4" spans="1:13" x14ac:dyDescent="0.25">
      <c r="B4" t="s">
        <v>428</v>
      </c>
      <c r="H4" s="42"/>
      <c r="I4" s="42"/>
      <c r="J4" s="42"/>
      <c r="K4" s="42"/>
    </row>
    <row r="5" spans="1:13" x14ac:dyDescent="0.25">
      <c r="B5" t="s">
        <v>429</v>
      </c>
      <c r="H5" s="42"/>
      <c r="I5" s="42"/>
      <c r="J5" s="42"/>
      <c r="K5" s="42"/>
    </row>
    <row r="6" spans="1:13" x14ac:dyDescent="0.25">
      <c r="B6" t="s">
        <v>430</v>
      </c>
      <c r="H6" s="42"/>
      <c r="I6" s="42"/>
      <c r="J6" s="42"/>
      <c r="K6" s="42"/>
    </row>
    <row r="7" spans="1:13" x14ac:dyDescent="0.25">
      <c r="B7" t="s">
        <v>454</v>
      </c>
      <c r="H7" s="42"/>
      <c r="I7" s="42"/>
      <c r="J7" s="42"/>
      <c r="K7" s="32"/>
    </row>
    <row r="8" spans="1:13" x14ac:dyDescent="0.25">
      <c r="B8" t="s">
        <v>455</v>
      </c>
      <c r="H8" s="42"/>
      <c r="I8" s="42"/>
      <c r="J8" s="42"/>
      <c r="K8" s="32"/>
    </row>
    <row r="9" spans="1:13" x14ac:dyDescent="0.25">
      <c r="A9" t="s">
        <v>527</v>
      </c>
      <c r="C9">
        <f>COUNT(H13:H514)</f>
        <v>502</v>
      </c>
      <c r="H9" s="42"/>
      <c r="I9" s="42"/>
      <c r="J9" s="42"/>
      <c r="K9" s="32"/>
    </row>
    <row r="10" spans="1:13" x14ac:dyDescent="0.25">
      <c r="H10" s="28" t="s">
        <v>437</v>
      </c>
      <c r="I10" s="28" t="s">
        <v>438</v>
      </c>
      <c r="J10" s="28" t="s">
        <v>439</v>
      </c>
      <c r="K10" s="32"/>
    </row>
    <row r="11" spans="1:13" x14ac:dyDescent="0.25">
      <c r="H11" s="29" t="s">
        <v>422</v>
      </c>
      <c r="I11" s="29" t="s">
        <v>423</v>
      </c>
      <c r="J11" s="29" t="s">
        <v>424</v>
      </c>
      <c r="K11" s="41"/>
    </row>
    <row r="12" spans="1:13" x14ac:dyDescent="0.25">
      <c r="A12" s="22" t="s">
        <v>0</v>
      </c>
      <c r="B12" s="12" t="s">
        <v>1</v>
      </c>
      <c r="C12" s="22" t="s">
        <v>2</v>
      </c>
      <c r="D12" s="22" t="s">
        <v>508</v>
      </c>
      <c r="E12" s="22" t="s">
        <v>3</v>
      </c>
      <c r="F12" s="22" t="s">
        <v>4</v>
      </c>
      <c r="G12" t="s">
        <v>431</v>
      </c>
      <c r="H12" s="38" t="s">
        <v>425</v>
      </c>
      <c r="I12" s="39" t="s">
        <v>432</v>
      </c>
      <c r="J12" s="40" t="s">
        <v>427</v>
      </c>
      <c r="K12" s="27"/>
      <c r="L12" s="33" t="s">
        <v>398</v>
      </c>
      <c r="M12" s="33" t="s">
        <v>399</v>
      </c>
    </row>
    <row r="13" spans="1:13" x14ac:dyDescent="0.25">
      <c r="A13" s="22" t="s">
        <v>273</v>
      </c>
      <c r="B13" s="12">
        <v>0.11</v>
      </c>
      <c r="C13" s="22" t="s">
        <v>450</v>
      </c>
      <c r="D13" s="22" t="s">
        <v>484</v>
      </c>
      <c r="E13" s="45" t="s">
        <v>33</v>
      </c>
      <c r="F13" s="22" t="s">
        <v>271</v>
      </c>
      <c r="G13" s="45">
        <v>1</v>
      </c>
      <c r="H13" s="24">
        <v>42.268041237113401</v>
      </c>
      <c r="I13" s="25">
        <v>30.927835051546392</v>
      </c>
      <c r="J13" s="26">
        <v>26.804123711340207</v>
      </c>
      <c r="K13" s="1"/>
      <c r="L13" s="32">
        <f>IF(I13="", "", I13 +J13/2)</f>
        <v>44.329896907216494</v>
      </c>
      <c r="M13" s="32">
        <f>IF(J13="", "", SQRT(3)/2*J13)</f>
        <v>23.213052060201449</v>
      </c>
    </row>
    <row r="14" spans="1:13" x14ac:dyDescent="0.25">
      <c r="A14" s="22" t="s">
        <v>274</v>
      </c>
      <c r="B14" s="12">
        <v>0.13</v>
      </c>
      <c r="C14" s="22" t="s">
        <v>450</v>
      </c>
      <c r="D14" s="22" t="s">
        <v>484</v>
      </c>
      <c r="E14" s="45" t="s">
        <v>33</v>
      </c>
      <c r="F14" s="22" t="s">
        <v>271</v>
      </c>
      <c r="G14" s="45">
        <f t="shared" ref="G14:G77" si="0">G13+1</f>
        <v>2</v>
      </c>
      <c r="H14" s="24">
        <v>20</v>
      </c>
      <c r="I14" s="25">
        <v>45</v>
      </c>
      <c r="J14" s="26">
        <v>35</v>
      </c>
      <c r="K14" s="1"/>
      <c r="L14" s="32">
        <f t="shared" ref="L14:L77" si="1">IF(I14="", "", I14 +J14/2)</f>
        <v>62.5</v>
      </c>
      <c r="M14" s="32">
        <f t="shared" ref="M14:M77" si="2">IF(J14="", "", SQRT(3)/2*J14)</f>
        <v>30.310889132455351</v>
      </c>
    </row>
    <row r="15" spans="1:13" x14ac:dyDescent="0.25">
      <c r="A15" s="22" t="s">
        <v>275</v>
      </c>
      <c r="B15" s="12">
        <v>0.17</v>
      </c>
      <c r="C15" s="22" t="s">
        <v>450</v>
      </c>
      <c r="D15" s="22" t="s">
        <v>484</v>
      </c>
      <c r="E15" s="45" t="s">
        <v>33</v>
      </c>
      <c r="F15" s="22" t="s">
        <v>271</v>
      </c>
      <c r="G15" s="45">
        <f t="shared" si="0"/>
        <v>3</v>
      </c>
      <c r="H15" s="24">
        <v>46.315789473684212</v>
      </c>
      <c r="I15" s="25">
        <v>32.631578947368425</v>
      </c>
      <c r="J15" s="26">
        <v>21.05263157894737</v>
      </c>
      <c r="K15" s="1"/>
      <c r="L15" s="32">
        <f t="shared" si="1"/>
        <v>43.15789473684211</v>
      </c>
      <c r="M15" s="32">
        <f t="shared" si="2"/>
        <v>18.232113763882918</v>
      </c>
    </row>
    <row r="16" spans="1:13" x14ac:dyDescent="0.25">
      <c r="A16" s="22" t="s">
        <v>276</v>
      </c>
      <c r="B16" s="12">
        <v>0.17</v>
      </c>
      <c r="C16" s="22" t="s">
        <v>450</v>
      </c>
      <c r="D16" s="22" t="s">
        <v>484</v>
      </c>
      <c r="E16" s="45" t="s">
        <v>33</v>
      </c>
      <c r="F16" s="22" t="s">
        <v>271</v>
      </c>
      <c r="G16" s="45">
        <f t="shared" si="0"/>
        <v>4</v>
      </c>
      <c r="H16" s="24">
        <v>45</v>
      </c>
      <c r="I16" s="25">
        <v>41</v>
      </c>
      <c r="J16" s="26">
        <v>14</v>
      </c>
      <c r="K16" s="1"/>
      <c r="L16" s="32">
        <f t="shared" si="1"/>
        <v>48</v>
      </c>
      <c r="M16" s="32">
        <f t="shared" si="2"/>
        <v>12.124355652982141</v>
      </c>
    </row>
    <row r="17" spans="1:13" x14ac:dyDescent="0.25">
      <c r="A17" s="22" t="s">
        <v>35</v>
      </c>
      <c r="B17" s="12">
        <v>0.19</v>
      </c>
      <c r="C17" s="22" t="s">
        <v>450</v>
      </c>
      <c r="D17" s="22" t="s">
        <v>484</v>
      </c>
      <c r="E17" s="45" t="s">
        <v>33</v>
      </c>
      <c r="F17" s="22" t="s">
        <v>34</v>
      </c>
      <c r="G17" s="45">
        <f t="shared" si="0"/>
        <v>5</v>
      </c>
      <c r="H17" s="24">
        <v>5.3191489361702127</v>
      </c>
      <c r="I17" s="25">
        <v>71.276595744680861</v>
      </c>
      <c r="J17" s="26">
        <v>23.404255319148938</v>
      </c>
      <c r="K17" s="1"/>
      <c r="L17" s="32">
        <f t="shared" si="1"/>
        <v>82.978723404255334</v>
      </c>
      <c r="M17" s="32">
        <f t="shared" si="2"/>
        <v>20.268679663040054</v>
      </c>
    </row>
    <row r="18" spans="1:13" x14ac:dyDescent="0.25">
      <c r="A18" s="22" t="s">
        <v>277</v>
      </c>
      <c r="B18" s="12">
        <v>0.21</v>
      </c>
      <c r="C18" s="22" t="s">
        <v>450</v>
      </c>
      <c r="D18" s="22" t="s">
        <v>484</v>
      </c>
      <c r="E18" s="45" t="s">
        <v>33</v>
      </c>
      <c r="F18" s="22" t="s">
        <v>271</v>
      </c>
      <c r="G18" s="45">
        <f t="shared" si="0"/>
        <v>6</v>
      </c>
      <c r="H18" s="24">
        <v>3.0927835051546393</v>
      </c>
      <c r="I18" s="25">
        <v>75.257731958762889</v>
      </c>
      <c r="J18" s="26">
        <v>21.649484536082475</v>
      </c>
      <c r="K18" s="1"/>
      <c r="L18" s="32">
        <f t="shared" si="1"/>
        <v>86.082474226804123</v>
      </c>
      <c r="M18" s="32">
        <f t="shared" si="2"/>
        <v>18.749003587085785</v>
      </c>
    </row>
    <row r="19" spans="1:13" x14ac:dyDescent="0.25">
      <c r="A19" s="22" t="s">
        <v>278</v>
      </c>
      <c r="B19" s="12">
        <v>0.22</v>
      </c>
      <c r="C19" s="22" t="s">
        <v>450</v>
      </c>
      <c r="D19" s="22" t="s">
        <v>484</v>
      </c>
      <c r="E19" s="45" t="s">
        <v>33</v>
      </c>
      <c r="F19" s="22" t="s">
        <v>271</v>
      </c>
      <c r="G19" s="45">
        <f t="shared" si="0"/>
        <v>7</v>
      </c>
      <c r="H19" s="24">
        <v>24.742268041237114</v>
      </c>
      <c r="I19" s="25">
        <v>39.175257731958766</v>
      </c>
      <c r="J19" s="26">
        <v>36.082474226804123</v>
      </c>
      <c r="K19" s="1"/>
      <c r="L19" s="32">
        <f t="shared" si="1"/>
        <v>57.216494845360828</v>
      </c>
      <c r="M19" s="32">
        <f t="shared" si="2"/>
        <v>31.248339311809641</v>
      </c>
    </row>
    <row r="20" spans="1:13" x14ac:dyDescent="0.25">
      <c r="A20" s="22" t="s">
        <v>279</v>
      </c>
      <c r="B20" s="12">
        <v>0.22</v>
      </c>
      <c r="C20" s="22" t="s">
        <v>450</v>
      </c>
      <c r="D20" s="22" t="s">
        <v>484</v>
      </c>
      <c r="E20" s="45" t="s">
        <v>33</v>
      </c>
      <c r="F20" s="22" t="s">
        <v>271</v>
      </c>
      <c r="G20" s="45">
        <f t="shared" si="0"/>
        <v>8</v>
      </c>
      <c r="H20" s="24">
        <v>5.0505050505050502</v>
      </c>
      <c r="I20" s="25">
        <v>70.707070707070713</v>
      </c>
      <c r="J20" s="26">
        <v>24.242424242424242</v>
      </c>
      <c r="L20" s="32">
        <f t="shared" si="1"/>
        <v>82.828282828282838</v>
      </c>
      <c r="M20" s="32">
        <f t="shared" si="2"/>
        <v>20.994555243259118</v>
      </c>
    </row>
    <row r="21" spans="1:13" x14ac:dyDescent="0.25">
      <c r="A21" s="22" t="s">
        <v>36</v>
      </c>
      <c r="B21" s="12">
        <v>0.23</v>
      </c>
      <c r="C21" s="22" t="s">
        <v>450</v>
      </c>
      <c r="D21" s="22" t="s">
        <v>484</v>
      </c>
      <c r="E21" s="45" t="s">
        <v>33</v>
      </c>
      <c r="F21" s="22" t="s">
        <v>34</v>
      </c>
      <c r="G21" s="45">
        <f t="shared" si="0"/>
        <v>9</v>
      </c>
      <c r="H21" s="24">
        <v>26.530612244897959</v>
      </c>
      <c r="I21" s="25">
        <v>55.102040816326529</v>
      </c>
      <c r="J21" s="26">
        <v>18.367346938775512</v>
      </c>
      <c r="L21" s="32">
        <f t="shared" si="1"/>
        <v>64.285714285714278</v>
      </c>
      <c r="M21" s="32">
        <f t="shared" si="2"/>
        <v>15.906589049101935</v>
      </c>
    </row>
    <row r="22" spans="1:13" x14ac:dyDescent="0.25">
      <c r="A22" s="22" t="s">
        <v>88</v>
      </c>
      <c r="B22" s="12">
        <v>0.23</v>
      </c>
      <c r="C22" s="22" t="s">
        <v>450</v>
      </c>
      <c r="D22" s="22" t="s">
        <v>484</v>
      </c>
      <c r="E22" s="45" t="s">
        <v>33</v>
      </c>
      <c r="F22" s="22" t="s">
        <v>34</v>
      </c>
      <c r="G22" s="45">
        <f t="shared" si="0"/>
        <v>10</v>
      </c>
      <c r="H22" s="24">
        <v>38</v>
      </c>
      <c r="I22" s="25">
        <v>51</v>
      </c>
      <c r="J22" s="26">
        <v>11</v>
      </c>
      <c r="L22" s="32">
        <f t="shared" si="1"/>
        <v>56.5</v>
      </c>
      <c r="M22" s="32">
        <f t="shared" si="2"/>
        <v>9.5262794416288248</v>
      </c>
    </row>
    <row r="23" spans="1:13" x14ac:dyDescent="0.25">
      <c r="A23" s="22" t="s">
        <v>280</v>
      </c>
      <c r="B23" s="12">
        <v>0.23</v>
      </c>
      <c r="C23" s="22" t="s">
        <v>450</v>
      </c>
      <c r="D23" s="22" t="s">
        <v>484</v>
      </c>
      <c r="E23" s="45" t="s">
        <v>33</v>
      </c>
      <c r="F23" s="22" t="s">
        <v>271</v>
      </c>
      <c r="G23" s="45">
        <f t="shared" si="0"/>
        <v>11</v>
      </c>
      <c r="H23" s="24">
        <v>27.722772277227723</v>
      </c>
      <c r="I23" s="25">
        <v>49.504950495049506</v>
      </c>
      <c r="J23" s="26">
        <v>22.772277227722771</v>
      </c>
      <c r="L23" s="32">
        <f t="shared" si="1"/>
        <v>60.89108910891089</v>
      </c>
      <c r="M23" s="32">
        <f t="shared" si="2"/>
        <v>19.721370581229788</v>
      </c>
    </row>
    <row r="24" spans="1:13" x14ac:dyDescent="0.25">
      <c r="A24" s="22" t="s">
        <v>281</v>
      </c>
      <c r="B24" s="12">
        <v>0.24</v>
      </c>
      <c r="C24" s="22" t="s">
        <v>450</v>
      </c>
      <c r="D24" s="22" t="s">
        <v>484</v>
      </c>
      <c r="E24" s="45" t="s">
        <v>33</v>
      </c>
      <c r="F24" s="22" t="s">
        <v>271</v>
      </c>
      <c r="G24" s="45">
        <f t="shared" si="0"/>
        <v>12</v>
      </c>
      <c r="H24" s="24">
        <v>13.26530612244898</v>
      </c>
      <c r="I24" s="25">
        <v>59.183673469387756</v>
      </c>
      <c r="J24" s="26">
        <v>27.551020408163264</v>
      </c>
      <c r="L24" s="32">
        <f t="shared" si="1"/>
        <v>72.959183673469383</v>
      </c>
      <c r="M24" s="32">
        <f t="shared" si="2"/>
        <v>23.859883573652898</v>
      </c>
    </row>
    <row r="25" spans="1:13" x14ac:dyDescent="0.25">
      <c r="A25" s="22" t="s">
        <v>312</v>
      </c>
      <c r="B25" s="12">
        <v>0.25</v>
      </c>
      <c r="C25" s="22" t="s">
        <v>450</v>
      </c>
      <c r="D25" s="22" t="s">
        <v>484</v>
      </c>
      <c r="E25" s="45" t="s">
        <v>33</v>
      </c>
      <c r="F25" s="22" t="s">
        <v>271</v>
      </c>
      <c r="G25" s="45">
        <f t="shared" si="0"/>
        <v>13</v>
      </c>
      <c r="H25" s="24">
        <v>6.1224489795918364</v>
      </c>
      <c r="I25" s="25">
        <v>77.551020408163268</v>
      </c>
      <c r="J25" s="26">
        <v>16.326530612244898</v>
      </c>
      <c r="L25" s="32">
        <f t="shared" si="1"/>
        <v>85.714285714285722</v>
      </c>
      <c r="M25" s="32">
        <f t="shared" si="2"/>
        <v>14.139190265868386</v>
      </c>
    </row>
    <row r="26" spans="1:13" x14ac:dyDescent="0.25">
      <c r="A26" s="22">
        <v>4641.8999999999996</v>
      </c>
      <c r="B26" s="12">
        <v>0.253</v>
      </c>
      <c r="C26" s="22" t="s">
        <v>449</v>
      </c>
      <c r="D26" s="22" t="s">
        <v>484</v>
      </c>
      <c r="E26" s="45" t="s">
        <v>33</v>
      </c>
      <c r="F26" s="22" t="s">
        <v>271</v>
      </c>
      <c r="G26" s="45">
        <f t="shared" si="0"/>
        <v>14</v>
      </c>
      <c r="H26" s="24">
        <v>17.391304347826086</v>
      </c>
      <c r="I26" s="25">
        <v>69.565217391304344</v>
      </c>
      <c r="J26" s="26">
        <v>13.043478260869565</v>
      </c>
      <c r="L26" s="32">
        <f t="shared" si="1"/>
        <v>76.086956521739125</v>
      </c>
      <c r="M26" s="32">
        <f t="shared" si="2"/>
        <v>11.295983527623111</v>
      </c>
    </row>
    <row r="27" spans="1:13" x14ac:dyDescent="0.25">
      <c r="A27" s="22" t="s">
        <v>37</v>
      </c>
      <c r="B27" s="12">
        <v>0.26</v>
      </c>
      <c r="C27" s="22" t="s">
        <v>450</v>
      </c>
      <c r="D27" s="22" t="s">
        <v>484</v>
      </c>
      <c r="E27" s="45" t="s">
        <v>33</v>
      </c>
      <c r="F27" s="22" t="s">
        <v>34</v>
      </c>
      <c r="G27" s="45">
        <f t="shared" si="0"/>
        <v>15</v>
      </c>
      <c r="H27" s="24">
        <v>16.666666666666668</v>
      </c>
      <c r="I27" s="25">
        <v>23.958333333333336</v>
      </c>
      <c r="J27" s="26">
        <v>59.375</v>
      </c>
      <c r="L27" s="32">
        <f t="shared" si="1"/>
        <v>53.645833333333336</v>
      </c>
      <c r="M27" s="32">
        <f t="shared" si="2"/>
        <v>51.420258349701044</v>
      </c>
    </row>
    <row r="28" spans="1:13" x14ac:dyDescent="0.25">
      <c r="A28" s="22" t="s">
        <v>89</v>
      </c>
      <c r="B28" s="12">
        <v>0.26</v>
      </c>
      <c r="C28" s="22" t="s">
        <v>450</v>
      </c>
      <c r="D28" s="22" t="s">
        <v>484</v>
      </c>
      <c r="E28" s="45" t="s">
        <v>33</v>
      </c>
      <c r="F28" s="22" t="s">
        <v>34</v>
      </c>
      <c r="G28" s="45">
        <f t="shared" si="0"/>
        <v>16</v>
      </c>
      <c r="H28" s="24">
        <v>38</v>
      </c>
      <c r="I28" s="25">
        <v>50</v>
      </c>
      <c r="J28" s="26">
        <v>12</v>
      </c>
      <c r="K28" s="28"/>
      <c r="L28" s="32">
        <f t="shared" si="1"/>
        <v>56</v>
      </c>
      <c r="M28" s="32">
        <f t="shared" si="2"/>
        <v>10.392304845413264</v>
      </c>
    </row>
    <row r="29" spans="1:13" x14ac:dyDescent="0.25">
      <c r="A29" s="22" t="s">
        <v>282</v>
      </c>
      <c r="B29" s="12">
        <v>0.26</v>
      </c>
      <c r="C29" s="22" t="s">
        <v>450</v>
      </c>
      <c r="D29" s="22" t="s">
        <v>484</v>
      </c>
      <c r="E29" s="45" t="s">
        <v>33</v>
      </c>
      <c r="F29" s="22" t="s">
        <v>271</v>
      </c>
      <c r="G29" s="45">
        <f t="shared" si="0"/>
        <v>17</v>
      </c>
      <c r="H29" s="24">
        <v>6.3829787234042561</v>
      </c>
      <c r="I29" s="25">
        <v>67.021276595744681</v>
      </c>
      <c r="J29" s="26">
        <v>26.595744680851066</v>
      </c>
      <c r="L29" s="32">
        <f t="shared" si="1"/>
        <v>80.319148936170208</v>
      </c>
      <c r="M29" s="32">
        <f t="shared" si="2"/>
        <v>23.032590526181881</v>
      </c>
    </row>
    <row r="30" spans="1:13" x14ac:dyDescent="0.25">
      <c r="A30" s="22" t="s">
        <v>38</v>
      </c>
      <c r="B30" s="12">
        <v>0.27</v>
      </c>
      <c r="C30" s="22" t="s">
        <v>450</v>
      </c>
      <c r="D30" s="22" t="s">
        <v>484</v>
      </c>
      <c r="E30" s="45" t="s">
        <v>33</v>
      </c>
      <c r="F30" s="22" t="s">
        <v>34</v>
      </c>
      <c r="G30" s="45">
        <f t="shared" si="0"/>
        <v>18</v>
      </c>
      <c r="H30" s="24">
        <v>22</v>
      </c>
      <c r="I30" s="25">
        <v>43</v>
      </c>
      <c r="J30" s="26">
        <v>35</v>
      </c>
      <c r="L30" s="32">
        <f t="shared" si="1"/>
        <v>60.5</v>
      </c>
      <c r="M30" s="32">
        <f t="shared" si="2"/>
        <v>30.310889132455351</v>
      </c>
    </row>
    <row r="31" spans="1:13" x14ac:dyDescent="0.25">
      <c r="A31" s="22" t="s">
        <v>283</v>
      </c>
      <c r="B31" s="12">
        <v>0.27</v>
      </c>
      <c r="C31" s="22" t="s">
        <v>450</v>
      </c>
      <c r="D31" s="22" t="s">
        <v>484</v>
      </c>
      <c r="E31" s="45" t="s">
        <v>33</v>
      </c>
      <c r="F31" s="22" t="s">
        <v>271</v>
      </c>
      <c r="G31" s="45">
        <f t="shared" si="0"/>
        <v>19</v>
      </c>
      <c r="H31" s="24">
        <v>8.3333333333333339</v>
      </c>
      <c r="I31" s="25">
        <v>62.5</v>
      </c>
      <c r="J31" s="26">
        <v>29.166666666666668</v>
      </c>
      <c r="L31" s="32">
        <f t="shared" si="1"/>
        <v>77.083333333333329</v>
      </c>
      <c r="M31" s="32">
        <f t="shared" si="2"/>
        <v>25.259074277046128</v>
      </c>
    </row>
    <row r="32" spans="1:13" x14ac:dyDescent="0.25">
      <c r="A32" s="22" t="s">
        <v>39</v>
      </c>
      <c r="B32" s="12">
        <v>0.28000000000000003</v>
      </c>
      <c r="C32" s="22" t="s">
        <v>450</v>
      </c>
      <c r="D32" s="22" t="s">
        <v>484</v>
      </c>
      <c r="E32" s="45" t="s">
        <v>33</v>
      </c>
      <c r="F32" s="22" t="s">
        <v>34</v>
      </c>
      <c r="G32" s="45">
        <f t="shared" si="0"/>
        <v>20</v>
      </c>
      <c r="H32" s="24">
        <v>23.711340206185568</v>
      </c>
      <c r="I32" s="25">
        <v>45.360824742268044</v>
      </c>
      <c r="J32" s="26">
        <v>30.927835051546392</v>
      </c>
      <c r="L32" s="32">
        <f t="shared" si="1"/>
        <v>60.824742268041241</v>
      </c>
      <c r="M32" s="32">
        <f t="shared" si="2"/>
        <v>26.784290838693977</v>
      </c>
    </row>
    <row r="33" spans="1:28" x14ac:dyDescent="0.25">
      <c r="A33" s="22" t="s">
        <v>40</v>
      </c>
      <c r="B33" s="12">
        <v>0.28000000000000003</v>
      </c>
      <c r="C33" s="22" t="s">
        <v>450</v>
      </c>
      <c r="D33" s="22" t="s">
        <v>484</v>
      </c>
      <c r="E33" s="45" t="s">
        <v>33</v>
      </c>
      <c r="F33" s="22" t="s">
        <v>34</v>
      </c>
      <c r="G33" s="45">
        <f t="shared" si="0"/>
        <v>21</v>
      </c>
      <c r="H33" s="24">
        <v>25</v>
      </c>
      <c r="I33" s="25">
        <v>47.916666666666671</v>
      </c>
      <c r="J33" s="26">
        <v>27.083333333333336</v>
      </c>
      <c r="L33" s="32">
        <f t="shared" si="1"/>
        <v>61.458333333333343</v>
      </c>
      <c r="M33" s="32">
        <f t="shared" si="2"/>
        <v>23.454854685828547</v>
      </c>
    </row>
    <row r="34" spans="1:28" x14ac:dyDescent="0.25">
      <c r="A34" s="22">
        <v>40472.28</v>
      </c>
      <c r="B34" s="12">
        <v>0.28699999999999998</v>
      </c>
      <c r="C34" s="22" t="s">
        <v>447</v>
      </c>
      <c r="D34" s="22" t="s">
        <v>484</v>
      </c>
      <c r="E34" s="45" t="s">
        <v>33</v>
      </c>
      <c r="F34" s="22" t="s">
        <v>10</v>
      </c>
      <c r="G34" s="45">
        <f t="shared" si="0"/>
        <v>22</v>
      </c>
      <c r="H34" s="24">
        <v>15.862808145766348</v>
      </c>
      <c r="I34" s="25">
        <v>68.917470525187568</v>
      </c>
      <c r="J34" s="26">
        <v>15.219721329046088</v>
      </c>
      <c r="L34" s="32">
        <f t="shared" si="1"/>
        <v>76.527331189710608</v>
      </c>
      <c r="M34" s="32">
        <f t="shared" si="2"/>
        <v>13.18066530947377</v>
      </c>
    </row>
    <row r="35" spans="1:28" x14ac:dyDescent="0.25">
      <c r="A35" s="22" t="s">
        <v>41</v>
      </c>
      <c r="B35" s="12">
        <v>0.28999999999999998</v>
      </c>
      <c r="C35" s="22" t="s">
        <v>450</v>
      </c>
      <c r="D35" s="22" t="s">
        <v>484</v>
      </c>
      <c r="E35" s="45" t="s">
        <v>33</v>
      </c>
      <c r="F35" s="22" t="s">
        <v>34</v>
      </c>
      <c r="G35" s="45">
        <f t="shared" si="0"/>
        <v>23</v>
      </c>
      <c r="H35" s="24">
        <v>51.020408163265309</v>
      </c>
      <c r="I35" s="25">
        <v>25.510204081632654</v>
      </c>
      <c r="J35" s="26">
        <v>23.469387755102041</v>
      </c>
      <c r="L35" s="32">
        <f t="shared" si="1"/>
        <v>37.244897959183675</v>
      </c>
      <c r="M35" s="32">
        <f t="shared" si="2"/>
        <v>20.325086007185803</v>
      </c>
      <c r="Z35">
        <v>75</v>
      </c>
      <c r="AA35" s="32">
        <v>43.301270189221931</v>
      </c>
      <c r="AB35" s="35">
        <v>0.5</v>
      </c>
    </row>
    <row r="36" spans="1:28" x14ac:dyDescent="0.25">
      <c r="A36" s="22" t="s">
        <v>42</v>
      </c>
      <c r="B36" s="12">
        <v>0.28999999999999998</v>
      </c>
      <c r="C36" s="22" t="s">
        <v>450</v>
      </c>
      <c r="D36" s="22" t="s">
        <v>484</v>
      </c>
      <c r="E36" s="45" t="s">
        <v>33</v>
      </c>
      <c r="F36" s="22" t="s">
        <v>34</v>
      </c>
      <c r="G36" s="45">
        <f t="shared" si="0"/>
        <v>24</v>
      </c>
      <c r="H36" s="24">
        <v>45.360824742268044</v>
      </c>
      <c r="I36" s="25">
        <v>32.989690721649488</v>
      </c>
      <c r="J36" s="26">
        <v>21.649484536082475</v>
      </c>
      <c r="L36" s="32">
        <f t="shared" si="1"/>
        <v>43.814432989690729</v>
      </c>
      <c r="M36" s="32">
        <f t="shared" si="2"/>
        <v>18.749003587085785</v>
      </c>
      <c r="Z36">
        <v>25</v>
      </c>
      <c r="AA36" s="32">
        <v>43.301270189221931</v>
      </c>
      <c r="AB36" s="35">
        <v>0.5</v>
      </c>
    </row>
    <row r="37" spans="1:28" x14ac:dyDescent="0.25">
      <c r="A37" s="22" t="s">
        <v>43</v>
      </c>
      <c r="B37" s="12">
        <v>0.3</v>
      </c>
      <c r="C37" s="22" t="s">
        <v>450</v>
      </c>
      <c r="D37" s="22" t="s">
        <v>484</v>
      </c>
      <c r="E37" s="45" t="s">
        <v>33</v>
      </c>
      <c r="F37" s="22" t="s">
        <v>34</v>
      </c>
      <c r="G37" s="45">
        <f t="shared" si="0"/>
        <v>25</v>
      </c>
      <c r="H37" s="24">
        <v>13</v>
      </c>
      <c r="I37" s="25">
        <v>40</v>
      </c>
      <c r="J37" s="26">
        <v>47</v>
      </c>
      <c r="L37" s="32">
        <f t="shared" si="1"/>
        <v>63.5</v>
      </c>
      <c r="M37" s="32">
        <f t="shared" si="2"/>
        <v>40.703193977868615</v>
      </c>
      <c r="Z37">
        <v>50</v>
      </c>
      <c r="AA37" s="32">
        <v>0</v>
      </c>
      <c r="AB37" s="35">
        <v>0.5</v>
      </c>
    </row>
    <row r="38" spans="1:28" x14ac:dyDescent="0.25">
      <c r="A38" s="22" t="s">
        <v>284</v>
      </c>
      <c r="B38" s="12">
        <v>0.3</v>
      </c>
      <c r="C38" s="22" t="s">
        <v>450</v>
      </c>
      <c r="D38" s="22" t="s">
        <v>484</v>
      </c>
      <c r="E38" s="45" t="s">
        <v>33</v>
      </c>
      <c r="F38" s="22" t="s">
        <v>271</v>
      </c>
      <c r="G38" s="45">
        <f t="shared" si="0"/>
        <v>26</v>
      </c>
      <c r="H38" s="24">
        <v>34</v>
      </c>
      <c r="I38" s="25">
        <v>34</v>
      </c>
      <c r="J38" s="26">
        <v>32</v>
      </c>
      <c r="L38" s="32">
        <f t="shared" si="1"/>
        <v>50</v>
      </c>
      <c r="M38" s="32">
        <f t="shared" si="2"/>
        <v>27.712812921102035</v>
      </c>
    </row>
    <row r="39" spans="1:28" x14ac:dyDescent="0.25">
      <c r="A39" s="22" t="s">
        <v>44</v>
      </c>
      <c r="B39" s="12">
        <v>0.31</v>
      </c>
      <c r="C39" s="22" t="s">
        <v>450</v>
      </c>
      <c r="D39" s="22" t="s">
        <v>484</v>
      </c>
      <c r="E39" s="45" t="s">
        <v>33</v>
      </c>
      <c r="F39" s="22" t="s">
        <v>34</v>
      </c>
      <c r="G39" s="45">
        <f t="shared" si="0"/>
        <v>27</v>
      </c>
      <c r="H39" s="24">
        <v>5.4347826086956523</v>
      </c>
      <c r="I39" s="25">
        <v>71.739130434782609</v>
      </c>
      <c r="J39" s="26">
        <v>22.826086956521738</v>
      </c>
      <c r="L39" s="32">
        <f t="shared" si="1"/>
        <v>83.152173913043484</v>
      </c>
      <c r="M39" s="32">
        <f t="shared" si="2"/>
        <v>19.767971173340445</v>
      </c>
    </row>
    <row r="40" spans="1:28" x14ac:dyDescent="0.25">
      <c r="A40" s="22" t="s">
        <v>45</v>
      </c>
      <c r="B40" s="12">
        <v>0.31</v>
      </c>
      <c r="C40" s="22" t="s">
        <v>450</v>
      </c>
      <c r="D40" s="22" t="s">
        <v>484</v>
      </c>
      <c r="E40" s="45" t="s">
        <v>33</v>
      </c>
      <c r="F40" s="22" t="s">
        <v>34</v>
      </c>
      <c r="G40" s="45">
        <f t="shared" si="0"/>
        <v>28</v>
      </c>
      <c r="H40" s="24">
        <v>15</v>
      </c>
      <c r="I40" s="25">
        <v>44</v>
      </c>
      <c r="J40" s="26">
        <v>41</v>
      </c>
      <c r="L40" s="32">
        <f t="shared" si="1"/>
        <v>64.5</v>
      </c>
      <c r="M40" s="32">
        <f t="shared" si="2"/>
        <v>35.507041555161983</v>
      </c>
    </row>
    <row r="41" spans="1:28" x14ac:dyDescent="0.25">
      <c r="A41" s="22" t="s">
        <v>285</v>
      </c>
      <c r="B41" s="12">
        <v>0.31</v>
      </c>
      <c r="C41" s="22" t="s">
        <v>450</v>
      </c>
      <c r="D41" s="22" t="s">
        <v>484</v>
      </c>
      <c r="E41" s="45" t="s">
        <v>33</v>
      </c>
      <c r="F41" s="22" t="s">
        <v>271</v>
      </c>
      <c r="G41" s="45">
        <f t="shared" si="0"/>
        <v>29</v>
      </c>
      <c r="H41" s="24">
        <v>12.765957446808512</v>
      </c>
      <c r="I41" s="25">
        <v>40.425531914893618</v>
      </c>
      <c r="J41" s="26">
        <v>46.808510638297875</v>
      </c>
      <c r="L41" s="32">
        <f t="shared" si="1"/>
        <v>63.829787234042556</v>
      </c>
      <c r="M41" s="32">
        <f t="shared" si="2"/>
        <v>40.537359326080107</v>
      </c>
    </row>
    <row r="42" spans="1:28" x14ac:dyDescent="0.25">
      <c r="A42" s="22">
        <v>41744.26</v>
      </c>
      <c r="B42" s="12">
        <v>0.32</v>
      </c>
      <c r="C42" s="22" t="s">
        <v>447</v>
      </c>
      <c r="D42" s="22" t="s">
        <v>484</v>
      </c>
      <c r="E42" s="45" t="s">
        <v>33</v>
      </c>
      <c r="F42" s="22" t="s">
        <v>34</v>
      </c>
      <c r="G42" s="45">
        <f t="shared" si="0"/>
        <v>30</v>
      </c>
      <c r="H42" s="24">
        <v>54.842615012106535</v>
      </c>
      <c r="I42" s="25">
        <v>28.934624697336563</v>
      </c>
      <c r="J42" s="26">
        <v>16.222760290556902</v>
      </c>
      <c r="L42" s="32">
        <f t="shared" si="1"/>
        <v>37.046004842615012</v>
      </c>
      <c r="M42" s="32">
        <f t="shared" si="2"/>
        <v>14.049322531127698</v>
      </c>
    </row>
    <row r="43" spans="1:28" x14ac:dyDescent="0.25">
      <c r="A43" s="22" t="s">
        <v>46</v>
      </c>
      <c r="B43" s="12">
        <v>0.32</v>
      </c>
      <c r="C43" s="22" t="s">
        <v>450</v>
      </c>
      <c r="D43" s="22" t="s">
        <v>484</v>
      </c>
      <c r="E43" s="45" t="s">
        <v>33</v>
      </c>
      <c r="F43" s="22" t="s">
        <v>34</v>
      </c>
      <c r="G43" s="45">
        <f t="shared" si="0"/>
        <v>31</v>
      </c>
      <c r="H43" s="24">
        <v>26.136363636363637</v>
      </c>
      <c r="I43" s="25">
        <v>28.40909090909091</v>
      </c>
      <c r="J43" s="26">
        <v>45.454545454545453</v>
      </c>
      <c r="L43" s="32">
        <f t="shared" si="1"/>
        <v>51.13636363636364</v>
      </c>
      <c r="M43" s="32">
        <f t="shared" si="2"/>
        <v>39.364791081110845</v>
      </c>
    </row>
    <row r="44" spans="1:28" x14ac:dyDescent="0.25">
      <c r="A44" s="22" t="s">
        <v>121</v>
      </c>
      <c r="B44" s="12">
        <v>0.33</v>
      </c>
      <c r="C44" s="22" t="s">
        <v>450</v>
      </c>
      <c r="D44" s="22" t="s">
        <v>484</v>
      </c>
      <c r="E44" s="45" t="s">
        <v>33</v>
      </c>
      <c r="F44" s="22" t="s">
        <v>34</v>
      </c>
      <c r="G44" s="45">
        <f t="shared" si="0"/>
        <v>32</v>
      </c>
      <c r="H44" s="24">
        <v>3.0612244897959182</v>
      </c>
      <c r="I44" s="25">
        <v>80.612244897959187</v>
      </c>
      <c r="J44" s="26">
        <v>16.326530612244898</v>
      </c>
      <c r="L44" s="32">
        <f t="shared" si="1"/>
        <v>88.775510204081641</v>
      </c>
      <c r="M44" s="32">
        <f t="shared" si="2"/>
        <v>14.139190265868386</v>
      </c>
    </row>
    <row r="45" spans="1:28" x14ac:dyDescent="0.25">
      <c r="A45" s="22" t="s">
        <v>47</v>
      </c>
      <c r="B45" s="12">
        <v>0.33</v>
      </c>
      <c r="C45" s="22" t="s">
        <v>450</v>
      </c>
      <c r="D45" s="22" t="s">
        <v>484</v>
      </c>
      <c r="E45" s="45" t="s">
        <v>33</v>
      </c>
      <c r="F45" s="22" t="s">
        <v>34</v>
      </c>
      <c r="G45" s="45">
        <f t="shared" si="0"/>
        <v>33</v>
      </c>
      <c r="H45" s="24">
        <v>6.6666666666666661</v>
      </c>
      <c r="I45" s="25">
        <v>65.555555555555557</v>
      </c>
      <c r="J45" s="26">
        <v>27.777777777777779</v>
      </c>
      <c r="L45" s="32">
        <f t="shared" si="1"/>
        <v>79.444444444444443</v>
      </c>
      <c r="M45" s="32">
        <f t="shared" si="2"/>
        <v>24.056261216234407</v>
      </c>
    </row>
    <row r="46" spans="1:28" x14ac:dyDescent="0.25">
      <c r="A46" s="22" t="s">
        <v>48</v>
      </c>
      <c r="B46" s="12">
        <v>0.33</v>
      </c>
      <c r="C46" s="22" t="s">
        <v>450</v>
      </c>
      <c r="D46" s="22" t="s">
        <v>484</v>
      </c>
      <c r="E46" s="45" t="s">
        <v>33</v>
      </c>
      <c r="F46" s="22" t="s">
        <v>34</v>
      </c>
      <c r="G46" s="45">
        <f t="shared" si="0"/>
        <v>34</v>
      </c>
      <c r="H46" s="24">
        <v>9.4117647058823533</v>
      </c>
      <c r="I46" s="25">
        <v>40</v>
      </c>
      <c r="J46" s="26">
        <v>50.588235294117645</v>
      </c>
      <c r="L46" s="32">
        <f t="shared" si="1"/>
        <v>65.294117647058826</v>
      </c>
      <c r="M46" s="32">
        <f t="shared" si="2"/>
        <v>43.810696897330423</v>
      </c>
    </row>
    <row r="47" spans="1:28" x14ac:dyDescent="0.25">
      <c r="A47" s="22" t="s">
        <v>49</v>
      </c>
      <c r="B47" s="12">
        <v>0.33</v>
      </c>
      <c r="C47" s="22" t="s">
        <v>450</v>
      </c>
      <c r="D47" s="22" t="s">
        <v>484</v>
      </c>
      <c r="E47" s="45" t="s">
        <v>33</v>
      </c>
      <c r="F47" s="22" t="s">
        <v>34</v>
      </c>
      <c r="G47" s="45">
        <f t="shared" si="0"/>
        <v>35</v>
      </c>
      <c r="H47" s="24">
        <v>22.448979591836736</v>
      </c>
      <c r="I47" s="25">
        <v>50</v>
      </c>
      <c r="J47" s="26">
        <v>27.551020408163264</v>
      </c>
      <c r="L47" s="32">
        <f t="shared" si="1"/>
        <v>63.775510204081634</v>
      </c>
      <c r="M47" s="32">
        <f t="shared" si="2"/>
        <v>23.859883573652898</v>
      </c>
    </row>
    <row r="48" spans="1:28" x14ac:dyDescent="0.25">
      <c r="A48" s="22" t="s">
        <v>50</v>
      </c>
      <c r="B48" s="12">
        <v>0.33</v>
      </c>
      <c r="C48" s="22" t="s">
        <v>450</v>
      </c>
      <c r="D48" s="22" t="s">
        <v>484</v>
      </c>
      <c r="E48" s="45" t="s">
        <v>33</v>
      </c>
      <c r="F48" s="22" t="s">
        <v>34</v>
      </c>
      <c r="G48" s="45">
        <f t="shared" si="0"/>
        <v>36</v>
      </c>
      <c r="H48" s="24">
        <v>31</v>
      </c>
      <c r="I48" s="25">
        <v>34</v>
      </c>
      <c r="J48" s="26">
        <v>35</v>
      </c>
      <c r="L48" s="32">
        <f t="shared" si="1"/>
        <v>51.5</v>
      </c>
      <c r="M48" s="32">
        <f t="shared" si="2"/>
        <v>30.310889132455351</v>
      </c>
    </row>
    <row r="49" spans="1:13" x14ac:dyDescent="0.25">
      <c r="A49" s="22" t="s">
        <v>51</v>
      </c>
      <c r="B49" s="12">
        <v>0.34</v>
      </c>
      <c r="C49" s="22" t="s">
        <v>450</v>
      </c>
      <c r="D49" s="22" t="s">
        <v>484</v>
      </c>
      <c r="E49" s="45" t="s">
        <v>33</v>
      </c>
      <c r="F49" s="22" t="s">
        <v>34</v>
      </c>
      <c r="G49" s="45">
        <f t="shared" si="0"/>
        <v>37</v>
      </c>
      <c r="H49" s="24">
        <v>54</v>
      </c>
      <c r="I49" s="25">
        <v>33</v>
      </c>
      <c r="J49" s="26">
        <v>13</v>
      </c>
      <c r="L49" s="32">
        <f t="shared" si="1"/>
        <v>39.5</v>
      </c>
      <c r="M49" s="32">
        <f t="shared" si="2"/>
        <v>11.258330249197702</v>
      </c>
    </row>
    <row r="50" spans="1:13" x14ac:dyDescent="0.25">
      <c r="A50" s="22" t="s">
        <v>158</v>
      </c>
      <c r="B50" s="12">
        <v>0.34</v>
      </c>
      <c r="C50" s="22" t="s">
        <v>450</v>
      </c>
      <c r="D50" s="22" t="s">
        <v>484</v>
      </c>
      <c r="E50" s="45" t="s">
        <v>33</v>
      </c>
      <c r="F50" s="22" t="s">
        <v>34</v>
      </c>
      <c r="G50" s="45">
        <f t="shared" si="0"/>
        <v>38</v>
      </c>
      <c r="H50" s="24">
        <v>59.405940594059409</v>
      </c>
      <c r="I50" s="25">
        <v>23.762376237623762</v>
      </c>
      <c r="J50" s="26">
        <v>16.831683168316832</v>
      </c>
      <c r="L50" s="32">
        <f t="shared" si="1"/>
        <v>32.178217821782177</v>
      </c>
      <c r="M50" s="32">
        <f t="shared" si="2"/>
        <v>14.576665212213323</v>
      </c>
    </row>
    <row r="51" spans="1:13" x14ac:dyDescent="0.25">
      <c r="A51" s="22" t="s">
        <v>52</v>
      </c>
      <c r="B51" s="12">
        <v>0.35</v>
      </c>
      <c r="C51" s="22" t="s">
        <v>450</v>
      </c>
      <c r="D51" s="22" t="s">
        <v>484</v>
      </c>
      <c r="E51" s="45" t="s">
        <v>33</v>
      </c>
      <c r="F51" s="22" t="s">
        <v>34</v>
      </c>
      <c r="G51" s="45">
        <f t="shared" si="0"/>
        <v>39</v>
      </c>
      <c r="H51" s="24">
        <v>14</v>
      </c>
      <c r="I51" s="25">
        <v>53</v>
      </c>
      <c r="J51" s="26">
        <v>33</v>
      </c>
      <c r="L51" s="32">
        <f t="shared" si="1"/>
        <v>69.5</v>
      </c>
      <c r="M51" s="32">
        <f t="shared" si="2"/>
        <v>28.578838324886473</v>
      </c>
    </row>
    <row r="52" spans="1:13" x14ac:dyDescent="0.25">
      <c r="A52" s="22">
        <v>41744.15</v>
      </c>
      <c r="B52" s="12">
        <v>0.35000000000000003</v>
      </c>
      <c r="C52" s="22" t="s">
        <v>447</v>
      </c>
      <c r="D52" s="22" t="s">
        <v>484</v>
      </c>
      <c r="E52" s="45" t="s">
        <v>33</v>
      </c>
      <c r="F52" s="22" t="s">
        <v>34</v>
      </c>
      <c r="G52" s="45">
        <f t="shared" si="0"/>
        <v>40</v>
      </c>
      <c r="H52" s="24">
        <v>42.669845053635271</v>
      </c>
      <c r="I52" s="25">
        <v>43.027413587604286</v>
      </c>
      <c r="J52" s="26">
        <v>14.302741358760427</v>
      </c>
      <c r="L52" s="32">
        <f t="shared" si="1"/>
        <v>50.178784266984501</v>
      </c>
      <c r="M52" s="32">
        <f t="shared" si="2"/>
        <v>12.386537360444889</v>
      </c>
    </row>
    <row r="53" spans="1:13" x14ac:dyDescent="0.25">
      <c r="A53" s="22" t="s">
        <v>53</v>
      </c>
      <c r="B53" s="12">
        <v>0.36</v>
      </c>
      <c r="C53" s="22" t="s">
        <v>450</v>
      </c>
      <c r="D53" s="22" t="s">
        <v>484</v>
      </c>
      <c r="E53" s="45" t="s">
        <v>33</v>
      </c>
      <c r="F53" s="22" t="s">
        <v>34</v>
      </c>
      <c r="G53" s="45">
        <f t="shared" si="0"/>
        <v>41</v>
      </c>
      <c r="H53" s="24">
        <v>52.475247524752476</v>
      </c>
      <c r="I53" s="25">
        <v>23.762376237623762</v>
      </c>
      <c r="J53" s="26">
        <v>23.762376237623762</v>
      </c>
      <c r="L53" s="32">
        <f t="shared" si="1"/>
        <v>35.643564356435647</v>
      </c>
      <c r="M53" s="32">
        <f t="shared" si="2"/>
        <v>20.578821476065869</v>
      </c>
    </row>
    <row r="54" spans="1:13" x14ac:dyDescent="0.25">
      <c r="A54" s="22" t="s">
        <v>54</v>
      </c>
      <c r="B54" s="12">
        <v>0.36</v>
      </c>
      <c r="C54" s="22" t="s">
        <v>450</v>
      </c>
      <c r="D54" s="22" t="s">
        <v>484</v>
      </c>
      <c r="E54" s="45" t="s">
        <v>33</v>
      </c>
      <c r="F54" s="22" t="s">
        <v>34</v>
      </c>
      <c r="G54" s="45">
        <f t="shared" si="0"/>
        <v>42</v>
      </c>
      <c r="H54" s="24">
        <v>33.333333333333336</v>
      </c>
      <c r="I54" s="25">
        <v>40.404040404040401</v>
      </c>
      <c r="J54" s="26">
        <v>26.262626262626263</v>
      </c>
      <c r="L54" s="32">
        <f t="shared" si="1"/>
        <v>53.535353535353536</v>
      </c>
      <c r="M54" s="32">
        <f t="shared" si="2"/>
        <v>22.744101513530712</v>
      </c>
    </row>
    <row r="55" spans="1:13" x14ac:dyDescent="0.25">
      <c r="A55" s="22" t="s">
        <v>55</v>
      </c>
      <c r="B55" s="12">
        <v>0.36</v>
      </c>
      <c r="C55" s="22" t="s">
        <v>450</v>
      </c>
      <c r="D55" s="22" t="s">
        <v>484</v>
      </c>
      <c r="E55" s="45" t="s">
        <v>33</v>
      </c>
      <c r="F55" s="22" t="s">
        <v>34</v>
      </c>
      <c r="G55" s="45">
        <f t="shared" si="0"/>
        <v>43</v>
      </c>
      <c r="H55" s="24">
        <v>11</v>
      </c>
      <c r="I55" s="25">
        <v>49</v>
      </c>
      <c r="J55" s="26">
        <v>40</v>
      </c>
      <c r="L55" s="32">
        <f t="shared" si="1"/>
        <v>69</v>
      </c>
      <c r="M55" s="32">
        <f t="shared" si="2"/>
        <v>34.641016151377542</v>
      </c>
    </row>
    <row r="56" spans="1:13" x14ac:dyDescent="0.25">
      <c r="A56" s="22" t="s">
        <v>56</v>
      </c>
      <c r="B56" s="12">
        <v>0.37</v>
      </c>
      <c r="C56" s="22" t="s">
        <v>450</v>
      </c>
      <c r="D56" s="22" t="s">
        <v>484</v>
      </c>
      <c r="E56" s="45" t="s">
        <v>33</v>
      </c>
      <c r="F56" s="22" t="s">
        <v>34</v>
      </c>
      <c r="G56" s="45">
        <f t="shared" si="0"/>
        <v>44</v>
      </c>
      <c r="H56" s="24">
        <v>54.455445544554458</v>
      </c>
      <c r="I56" s="25">
        <v>23.762376237623762</v>
      </c>
      <c r="J56" s="26">
        <v>21.782178217821784</v>
      </c>
      <c r="L56" s="32">
        <f t="shared" si="1"/>
        <v>34.653465346534652</v>
      </c>
      <c r="M56" s="32">
        <f t="shared" si="2"/>
        <v>18.863919686393714</v>
      </c>
    </row>
    <row r="57" spans="1:13" x14ac:dyDescent="0.25">
      <c r="A57" s="22" t="s">
        <v>57</v>
      </c>
      <c r="B57" s="12">
        <v>0.37</v>
      </c>
      <c r="C57" s="22" t="s">
        <v>450</v>
      </c>
      <c r="D57" s="22" t="s">
        <v>484</v>
      </c>
      <c r="E57" s="45" t="s">
        <v>33</v>
      </c>
      <c r="F57" s="22" t="s">
        <v>34</v>
      </c>
      <c r="G57" s="45">
        <f t="shared" si="0"/>
        <v>45</v>
      </c>
      <c r="H57" s="24">
        <v>7.9207920792079207</v>
      </c>
      <c r="I57" s="25">
        <v>44.554455445544555</v>
      </c>
      <c r="J57" s="26">
        <v>47.524752475247524</v>
      </c>
      <c r="L57" s="32">
        <f t="shared" si="1"/>
        <v>68.316831683168317</v>
      </c>
      <c r="M57" s="32">
        <f t="shared" si="2"/>
        <v>41.157642952131738</v>
      </c>
    </row>
    <row r="58" spans="1:13" x14ac:dyDescent="0.25">
      <c r="A58" s="22" t="s">
        <v>58</v>
      </c>
      <c r="B58" s="12">
        <v>0.37</v>
      </c>
      <c r="C58" s="22" t="s">
        <v>450</v>
      </c>
      <c r="D58" s="22" t="s">
        <v>484</v>
      </c>
      <c r="E58" s="45" t="s">
        <v>33</v>
      </c>
      <c r="F58" s="22" t="s">
        <v>34</v>
      </c>
      <c r="G58" s="45">
        <f t="shared" si="0"/>
        <v>46</v>
      </c>
      <c r="H58" s="24">
        <v>16</v>
      </c>
      <c r="I58" s="25">
        <v>63</v>
      </c>
      <c r="J58" s="26">
        <v>21</v>
      </c>
      <c r="L58" s="32">
        <f t="shared" si="1"/>
        <v>73.5</v>
      </c>
      <c r="M58" s="32">
        <f t="shared" si="2"/>
        <v>18.186533479473212</v>
      </c>
    </row>
    <row r="59" spans="1:13" x14ac:dyDescent="0.25">
      <c r="A59" s="22" t="s">
        <v>161</v>
      </c>
      <c r="B59" s="12">
        <v>0.37</v>
      </c>
      <c r="C59" s="22" t="s">
        <v>450</v>
      </c>
      <c r="D59" s="22" t="s">
        <v>484</v>
      </c>
      <c r="E59" s="45" t="s">
        <v>33</v>
      </c>
      <c r="F59" s="22" t="s">
        <v>34</v>
      </c>
      <c r="G59" s="45">
        <f t="shared" si="0"/>
        <v>47</v>
      </c>
      <c r="H59" s="24">
        <v>64</v>
      </c>
      <c r="I59" s="25">
        <v>20</v>
      </c>
      <c r="J59" s="26">
        <v>16</v>
      </c>
      <c r="L59" s="32">
        <f t="shared" si="1"/>
        <v>28</v>
      </c>
      <c r="M59" s="32">
        <f t="shared" si="2"/>
        <v>13.856406460551018</v>
      </c>
    </row>
    <row r="60" spans="1:13" x14ac:dyDescent="0.25">
      <c r="A60" s="22">
        <v>40472.1</v>
      </c>
      <c r="B60" s="12">
        <v>0.373</v>
      </c>
      <c r="C60" s="22" t="s">
        <v>447</v>
      </c>
      <c r="D60" s="22" t="s">
        <v>484</v>
      </c>
      <c r="E60" s="45" t="s">
        <v>33</v>
      </c>
      <c r="F60" s="22" t="s">
        <v>34</v>
      </c>
      <c r="G60" s="45">
        <f t="shared" si="0"/>
        <v>48</v>
      </c>
      <c r="H60" s="24">
        <v>62.486126526082124</v>
      </c>
      <c r="I60" s="25">
        <v>24.195338512763595</v>
      </c>
      <c r="J60" s="26">
        <v>13.31853496115427</v>
      </c>
      <c r="L60" s="32">
        <f t="shared" si="1"/>
        <v>30.85460599334073</v>
      </c>
      <c r="M60" s="32">
        <f t="shared" si="2"/>
        <v>11.534189617550789</v>
      </c>
    </row>
    <row r="61" spans="1:13" x14ac:dyDescent="0.25">
      <c r="A61" s="22" t="s">
        <v>162</v>
      </c>
      <c r="B61" s="12">
        <v>0.38</v>
      </c>
      <c r="C61" s="22" t="s">
        <v>450</v>
      </c>
      <c r="D61" s="22" t="s">
        <v>484</v>
      </c>
      <c r="E61" s="45" t="s">
        <v>33</v>
      </c>
      <c r="F61" s="22" t="s">
        <v>34</v>
      </c>
      <c r="G61" s="45">
        <f t="shared" si="0"/>
        <v>49</v>
      </c>
      <c r="H61" s="24">
        <v>56</v>
      </c>
      <c r="I61" s="25">
        <v>26</v>
      </c>
      <c r="J61" s="26">
        <v>18</v>
      </c>
      <c r="L61" s="32">
        <f t="shared" si="1"/>
        <v>35</v>
      </c>
      <c r="M61" s="32">
        <f t="shared" si="2"/>
        <v>15.588457268119894</v>
      </c>
    </row>
    <row r="62" spans="1:13" x14ac:dyDescent="0.25">
      <c r="A62" s="22" t="s">
        <v>163</v>
      </c>
      <c r="B62" s="12">
        <v>0.38</v>
      </c>
      <c r="C62" s="22" t="s">
        <v>450</v>
      </c>
      <c r="D62" s="22" t="s">
        <v>484</v>
      </c>
      <c r="E62" s="45" t="s">
        <v>33</v>
      </c>
      <c r="F62" s="22" t="s">
        <v>34</v>
      </c>
      <c r="G62" s="45">
        <f t="shared" si="0"/>
        <v>50</v>
      </c>
      <c r="H62" s="24">
        <v>52.475247524752476</v>
      </c>
      <c r="I62" s="25">
        <v>26.732673267326732</v>
      </c>
      <c r="J62" s="26">
        <v>20.792079207920793</v>
      </c>
      <c r="L62" s="32">
        <f t="shared" si="1"/>
        <v>37.128712871287128</v>
      </c>
      <c r="M62" s="32">
        <f t="shared" si="2"/>
        <v>18.006468791557634</v>
      </c>
    </row>
    <row r="63" spans="1:13" x14ac:dyDescent="0.25">
      <c r="A63" s="22" t="s">
        <v>164</v>
      </c>
      <c r="B63" s="12">
        <v>0.38</v>
      </c>
      <c r="C63" s="22" t="s">
        <v>450</v>
      </c>
      <c r="D63" s="22" t="s">
        <v>484</v>
      </c>
      <c r="E63" s="45" t="s">
        <v>33</v>
      </c>
      <c r="F63" s="22" t="s">
        <v>34</v>
      </c>
      <c r="G63" s="45">
        <f t="shared" si="0"/>
        <v>51</v>
      </c>
      <c r="H63" s="24">
        <v>59</v>
      </c>
      <c r="I63" s="25">
        <v>24</v>
      </c>
      <c r="J63" s="26">
        <v>17</v>
      </c>
      <c r="L63" s="32">
        <f t="shared" si="1"/>
        <v>32.5</v>
      </c>
      <c r="M63" s="32">
        <f t="shared" si="2"/>
        <v>14.722431864335457</v>
      </c>
    </row>
    <row r="64" spans="1:13" x14ac:dyDescent="0.25">
      <c r="A64" s="22" t="s">
        <v>59</v>
      </c>
      <c r="B64" s="12">
        <v>0.39</v>
      </c>
      <c r="C64" s="22" t="s">
        <v>450</v>
      </c>
      <c r="D64" s="22" t="s">
        <v>484</v>
      </c>
      <c r="E64" s="45" t="s">
        <v>33</v>
      </c>
      <c r="F64" s="22" t="s">
        <v>34</v>
      </c>
      <c r="G64" s="45">
        <f t="shared" si="0"/>
        <v>52</v>
      </c>
      <c r="H64" s="24">
        <v>3.333333333333333</v>
      </c>
      <c r="I64" s="25">
        <v>57.777777777777779</v>
      </c>
      <c r="J64" s="26">
        <v>38.888888888888886</v>
      </c>
      <c r="L64" s="32">
        <f t="shared" si="1"/>
        <v>77.222222222222229</v>
      </c>
      <c r="M64" s="32">
        <f t="shared" si="2"/>
        <v>33.678765702728164</v>
      </c>
    </row>
    <row r="65" spans="1:13" x14ac:dyDescent="0.25">
      <c r="A65" s="22" t="s">
        <v>60</v>
      </c>
      <c r="B65" s="12">
        <v>0.39</v>
      </c>
      <c r="C65" s="22" t="s">
        <v>450</v>
      </c>
      <c r="D65" s="22" t="s">
        <v>484</v>
      </c>
      <c r="E65" s="45" t="s">
        <v>33</v>
      </c>
      <c r="F65" s="22" t="s">
        <v>34</v>
      </c>
      <c r="G65" s="45">
        <f t="shared" si="0"/>
        <v>53</v>
      </c>
      <c r="H65" s="24">
        <v>26.732673267326732</v>
      </c>
      <c r="I65" s="25">
        <v>24.752475247524753</v>
      </c>
      <c r="J65" s="26">
        <v>48.514851485148512</v>
      </c>
      <c r="L65" s="32">
        <f t="shared" si="1"/>
        <v>49.009900990099013</v>
      </c>
      <c r="M65" s="32">
        <f t="shared" si="2"/>
        <v>42.015093846967808</v>
      </c>
    </row>
    <row r="66" spans="1:13" x14ac:dyDescent="0.25">
      <c r="A66" s="22" t="s">
        <v>90</v>
      </c>
      <c r="B66" s="12">
        <v>0.39</v>
      </c>
      <c r="C66" s="22" t="s">
        <v>450</v>
      </c>
      <c r="D66" s="22" t="s">
        <v>484</v>
      </c>
      <c r="E66" s="45" t="s">
        <v>33</v>
      </c>
      <c r="F66" s="22" t="s">
        <v>34</v>
      </c>
      <c r="G66" s="45">
        <f t="shared" si="0"/>
        <v>54</v>
      </c>
      <c r="H66" s="24">
        <v>25</v>
      </c>
      <c r="I66" s="25">
        <v>59</v>
      </c>
      <c r="J66" s="26">
        <v>16</v>
      </c>
      <c r="L66" s="32">
        <f t="shared" si="1"/>
        <v>67</v>
      </c>
      <c r="M66" s="32">
        <f t="shared" si="2"/>
        <v>13.856406460551018</v>
      </c>
    </row>
    <row r="67" spans="1:13" x14ac:dyDescent="0.25">
      <c r="A67" s="22" t="s">
        <v>165</v>
      </c>
      <c r="B67" s="12">
        <v>0.4</v>
      </c>
      <c r="C67" s="22" t="s">
        <v>450</v>
      </c>
      <c r="D67" s="22" t="s">
        <v>484</v>
      </c>
      <c r="E67" s="45" t="s">
        <v>33</v>
      </c>
      <c r="F67" s="22" t="s">
        <v>34</v>
      </c>
      <c r="G67" s="45">
        <f t="shared" si="0"/>
        <v>55</v>
      </c>
      <c r="H67" s="24">
        <v>53</v>
      </c>
      <c r="I67" s="25">
        <v>27</v>
      </c>
      <c r="J67" s="26">
        <v>20</v>
      </c>
      <c r="L67" s="32">
        <f t="shared" si="1"/>
        <v>37</v>
      </c>
      <c r="M67" s="32">
        <f t="shared" si="2"/>
        <v>17.320508075688771</v>
      </c>
    </row>
    <row r="68" spans="1:13" x14ac:dyDescent="0.25">
      <c r="A68" s="22" t="s">
        <v>61</v>
      </c>
      <c r="B68" s="12">
        <v>0.41</v>
      </c>
      <c r="C68" s="22" t="s">
        <v>450</v>
      </c>
      <c r="D68" s="22" t="s">
        <v>484</v>
      </c>
      <c r="E68" s="45" t="s">
        <v>33</v>
      </c>
      <c r="F68" s="22" t="s">
        <v>34</v>
      </c>
      <c r="G68" s="45">
        <f t="shared" si="0"/>
        <v>56</v>
      </c>
      <c r="H68" s="24">
        <v>12.345679012345679</v>
      </c>
      <c r="I68" s="25">
        <v>46.913580246913575</v>
      </c>
      <c r="J68" s="26">
        <v>40.74074074074074</v>
      </c>
      <c r="L68" s="32">
        <f t="shared" si="1"/>
        <v>67.283950617283949</v>
      </c>
      <c r="M68" s="32">
        <f t="shared" si="2"/>
        <v>35.282516450477125</v>
      </c>
    </row>
    <row r="69" spans="1:13" x14ac:dyDescent="0.25">
      <c r="A69" s="22" t="s">
        <v>62</v>
      </c>
      <c r="B69" s="12">
        <v>0.41</v>
      </c>
      <c r="C69" s="22" t="s">
        <v>450</v>
      </c>
      <c r="D69" s="22" t="s">
        <v>484</v>
      </c>
      <c r="E69" s="45" t="s">
        <v>33</v>
      </c>
      <c r="F69" s="22" t="s">
        <v>34</v>
      </c>
      <c r="G69" s="45">
        <f t="shared" si="0"/>
        <v>57</v>
      </c>
      <c r="H69" s="24">
        <v>5.2631578947368425</v>
      </c>
      <c r="I69" s="25">
        <v>72.631578947368425</v>
      </c>
      <c r="J69" s="26">
        <v>22.105263157894736</v>
      </c>
      <c r="L69" s="32">
        <f t="shared" si="1"/>
        <v>83.684210526315795</v>
      </c>
      <c r="M69" s="32">
        <f t="shared" si="2"/>
        <v>19.143719452077065</v>
      </c>
    </row>
    <row r="70" spans="1:13" x14ac:dyDescent="0.25">
      <c r="A70" s="22" t="s">
        <v>63</v>
      </c>
      <c r="B70" s="12">
        <v>0.41</v>
      </c>
      <c r="C70" s="22" t="s">
        <v>450</v>
      </c>
      <c r="D70" s="22" t="s">
        <v>484</v>
      </c>
      <c r="E70" s="45" t="s">
        <v>33</v>
      </c>
      <c r="F70" s="22" t="s">
        <v>34</v>
      </c>
      <c r="G70" s="45">
        <f t="shared" si="0"/>
        <v>58</v>
      </c>
      <c r="H70" s="24">
        <v>25.510204081632654</v>
      </c>
      <c r="I70" s="25">
        <v>33.673469387755105</v>
      </c>
      <c r="J70" s="26">
        <v>40.816326530612244</v>
      </c>
      <c r="L70" s="32">
        <f t="shared" si="1"/>
        <v>54.081632653061227</v>
      </c>
      <c r="M70" s="32">
        <f t="shared" si="2"/>
        <v>35.347975664670962</v>
      </c>
    </row>
    <row r="71" spans="1:13" x14ac:dyDescent="0.25">
      <c r="A71" s="22">
        <v>40701.300000000003</v>
      </c>
      <c r="B71" s="12">
        <v>0.42299999999999999</v>
      </c>
      <c r="C71" s="22" t="s">
        <v>447</v>
      </c>
      <c r="D71" s="22" t="s">
        <v>484</v>
      </c>
      <c r="E71" s="45" t="s">
        <v>33</v>
      </c>
      <c r="F71" s="22" t="s">
        <v>34</v>
      </c>
      <c r="G71" s="45">
        <f t="shared" si="0"/>
        <v>59</v>
      </c>
      <c r="H71" s="24">
        <v>32.059186189889026</v>
      </c>
      <c r="I71" s="25">
        <v>44.26633785450062</v>
      </c>
      <c r="J71" s="26">
        <v>23.674475955610355</v>
      </c>
      <c r="L71" s="32">
        <f t="shared" si="1"/>
        <v>56.103575832305793</v>
      </c>
      <c r="M71" s="32">
        <f t="shared" si="2"/>
        <v>20.502697598842442</v>
      </c>
    </row>
    <row r="72" spans="1:13" x14ac:dyDescent="0.25">
      <c r="A72" s="22" t="s">
        <v>65</v>
      </c>
      <c r="B72" s="12">
        <v>0.43</v>
      </c>
      <c r="C72" s="22" t="s">
        <v>450</v>
      </c>
      <c r="D72" s="22" t="s">
        <v>484</v>
      </c>
      <c r="E72" s="45" t="s">
        <v>33</v>
      </c>
      <c r="F72" s="22" t="s">
        <v>34</v>
      </c>
      <c r="G72" s="45">
        <f t="shared" si="0"/>
        <v>60</v>
      </c>
      <c r="H72" s="24">
        <v>13.186813186813186</v>
      </c>
      <c r="I72" s="25">
        <v>54.945054945054942</v>
      </c>
      <c r="J72" s="26">
        <v>31.868131868131869</v>
      </c>
      <c r="L72" s="32">
        <f t="shared" si="1"/>
        <v>70.879120879120876</v>
      </c>
      <c r="M72" s="32">
        <f t="shared" si="2"/>
        <v>27.598611768954637</v>
      </c>
    </row>
    <row r="73" spans="1:13" x14ac:dyDescent="0.25">
      <c r="A73" s="22" t="s">
        <v>66</v>
      </c>
      <c r="B73" s="12">
        <v>0.43</v>
      </c>
      <c r="C73" s="22" t="s">
        <v>450</v>
      </c>
      <c r="D73" s="22" t="s">
        <v>484</v>
      </c>
      <c r="E73" s="45" t="s">
        <v>33</v>
      </c>
      <c r="F73" s="22" t="s">
        <v>34</v>
      </c>
      <c r="G73" s="45">
        <f t="shared" si="0"/>
        <v>61</v>
      </c>
      <c r="H73" s="24">
        <v>24.468085106382979</v>
      </c>
      <c r="I73" s="25">
        <v>45.744680851063833</v>
      </c>
      <c r="J73" s="26">
        <v>29.787234042553195</v>
      </c>
      <c r="L73" s="32">
        <f t="shared" si="1"/>
        <v>60.638297872340431</v>
      </c>
      <c r="M73" s="32">
        <f t="shared" si="2"/>
        <v>25.796501389323705</v>
      </c>
    </row>
    <row r="74" spans="1:13" x14ac:dyDescent="0.25">
      <c r="A74" s="22" t="s">
        <v>67</v>
      </c>
      <c r="B74" s="12">
        <v>0.43</v>
      </c>
      <c r="C74" s="22" t="s">
        <v>450</v>
      </c>
      <c r="D74" s="22" t="s">
        <v>484</v>
      </c>
      <c r="E74" s="45" t="s">
        <v>33</v>
      </c>
      <c r="F74" s="22" t="s">
        <v>34</v>
      </c>
      <c r="G74" s="45">
        <f t="shared" si="0"/>
        <v>62</v>
      </c>
      <c r="H74" s="24">
        <v>24</v>
      </c>
      <c r="I74" s="25">
        <v>49</v>
      </c>
      <c r="J74" s="26">
        <v>27</v>
      </c>
      <c r="L74" s="32">
        <f t="shared" si="1"/>
        <v>62.5</v>
      </c>
      <c r="M74" s="32">
        <f t="shared" si="2"/>
        <v>23.382685902179841</v>
      </c>
    </row>
    <row r="75" spans="1:13" x14ac:dyDescent="0.25">
      <c r="A75" s="22" t="s">
        <v>68</v>
      </c>
      <c r="B75" s="12">
        <v>0.43</v>
      </c>
      <c r="C75" s="22" t="s">
        <v>450</v>
      </c>
      <c r="D75" s="22" t="s">
        <v>484</v>
      </c>
      <c r="E75" s="45" t="s">
        <v>33</v>
      </c>
      <c r="F75" s="22" t="s">
        <v>34</v>
      </c>
      <c r="G75" s="45">
        <f t="shared" si="0"/>
        <v>63</v>
      </c>
      <c r="H75" s="24">
        <v>5.376344086021505</v>
      </c>
      <c r="I75" s="25">
        <v>72.043010752688161</v>
      </c>
      <c r="J75" s="26">
        <v>22.58064516129032</v>
      </c>
      <c r="L75" s="32">
        <f t="shared" si="1"/>
        <v>83.333333333333314</v>
      </c>
      <c r="M75" s="32">
        <f t="shared" si="2"/>
        <v>19.555412343519578</v>
      </c>
    </row>
    <row r="76" spans="1:13" x14ac:dyDescent="0.25">
      <c r="A76" s="22" t="s">
        <v>70</v>
      </c>
      <c r="B76" s="12">
        <v>0.44</v>
      </c>
      <c r="C76" s="22" t="s">
        <v>450</v>
      </c>
      <c r="D76" s="22" t="s">
        <v>484</v>
      </c>
      <c r="E76" s="45" t="s">
        <v>33</v>
      </c>
      <c r="F76" s="22" t="s">
        <v>34</v>
      </c>
      <c r="G76" s="45">
        <f t="shared" si="0"/>
        <v>64</v>
      </c>
      <c r="H76" s="24">
        <v>22.680412371134022</v>
      </c>
      <c r="I76" s="25">
        <v>50.515463917525771</v>
      </c>
      <c r="J76" s="26">
        <v>26.804123711340207</v>
      </c>
      <c r="L76" s="32">
        <f t="shared" si="1"/>
        <v>63.917525773195877</v>
      </c>
      <c r="M76" s="32">
        <f t="shared" si="2"/>
        <v>23.213052060201449</v>
      </c>
    </row>
    <row r="77" spans="1:13" x14ac:dyDescent="0.25">
      <c r="A77" s="22" t="s">
        <v>71</v>
      </c>
      <c r="B77" s="12">
        <v>0.46</v>
      </c>
      <c r="C77" s="22" t="s">
        <v>450</v>
      </c>
      <c r="D77" s="22" t="s">
        <v>484</v>
      </c>
      <c r="E77" s="45" t="s">
        <v>33</v>
      </c>
      <c r="F77" s="22" t="s">
        <v>34</v>
      </c>
      <c r="G77" s="45">
        <f t="shared" si="0"/>
        <v>65</v>
      </c>
      <c r="H77" s="24">
        <v>34</v>
      </c>
      <c r="I77" s="25">
        <v>40</v>
      </c>
      <c r="J77" s="26">
        <v>26</v>
      </c>
      <c r="L77" s="32">
        <f t="shared" si="1"/>
        <v>53</v>
      </c>
      <c r="M77" s="32">
        <f t="shared" si="2"/>
        <v>22.516660498395403</v>
      </c>
    </row>
    <row r="78" spans="1:13" x14ac:dyDescent="0.25">
      <c r="A78" s="22" t="s">
        <v>72</v>
      </c>
      <c r="B78" s="12">
        <v>0.47</v>
      </c>
      <c r="C78" s="22" t="s">
        <v>450</v>
      </c>
      <c r="D78" s="22" t="s">
        <v>484</v>
      </c>
      <c r="E78" s="45" t="s">
        <v>33</v>
      </c>
      <c r="F78" s="22" t="s">
        <v>34</v>
      </c>
      <c r="G78" s="45">
        <f t="shared" ref="G78:G109" si="3">G77+1</f>
        <v>66</v>
      </c>
      <c r="H78" s="24">
        <v>11.111111111111111</v>
      </c>
      <c r="I78" s="25">
        <v>52.525252525252526</v>
      </c>
      <c r="J78" s="26">
        <v>36.363636363636367</v>
      </c>
      <c r="L78" s="32">
        <f t="shared" ref="L78:L110" si="4">IF(I78="", "", I78 +J78/2)</f>
        <v>70.707070707070713</v>
      </c>
      <c r="M78" s="32">
        <f t="shared" ref="M78:M110" si="5">IF(J78="", "", SQRT(3)/2*J78)</f>
        <v>31.491832864888679</v>
      </c>
    </row>
    <row r="79" spans="1:13" x14ac:dyDescent="0.25">
      <c r="A79" s="22" t="s">
        <v>73</v>
      </c>
      <c r="B79" s="12">
        <v>0.5</v>
      </c>
      <c r="C79" s="22" t="s">
        <v>450</v>
      </c>
      <c r="D79" s="22" t="s">
        <v>484</v>
      </c>
      <c r="E79" s="45" t="s">
        <v>33</v>
      </c>
      <c r="F79" s="22" t="s">
        <v>34</v>
      </c>
      <c r="G79" s="45">
        <f t="shared" si="3"/>
        <v>67</v>
      </c>
      <c r="H79" s="24">
        <v>8.5106382978723403</v>
      </c>
      <c r="I79" s="25">
        <v>42.553191489361701</v>
      </c>
      <c r="J79" s="26">
        <v>48.936170212765958</v>
      </c>
      <c r="L79" s="32">
        <f t="shared" si="4"/>
        <v>67.021276595744681</v>
      </c>
      <c r="M79" s="32">
        <f t="shared" si="5"/>
        <v>42.379966568174659</v>
      </c>
    </row>
    <row r="80" spans="1:13" x14ac:dyDescent="0.25">
      <c r="A80" s="22" t="s">
        <v>77</v>
      </c>
      <c r="B80" s="12" t="s">
        <v>22</v>
      </c>
      <c r="C80" s="22" t="s">
        <v>450</v>
      </c>
      <c r="D80" s="22" t="s">
        <v>484</v>
      </c>
      <c r="E80" s="45" t="s">
        <v>33</v>
      </c>
      <c r="F80" s="22" t="s">
        <v>34</v>
      </c>
      <c r="G80" s="45">
        <f t="shared" si="3"/>
        <v>68</v>
      </c>
      <c r="H80" s="24">
        <v>4.8192771084337354</v>
      </c>
      <c r="I80" s="25">
        <v>37.349397590361448</v>
      </c>
      <c r="J80" s="26">
        <v>57.831325301204821</v>
      </c>
      <c r="L80" s="32">
        <f t="shared" si="4"/>
        <v>66.265060240963862</v>
      </c>
      <c r="M80" s="32">
        <f t="shared" si="5"/>
        <v>50.083396845365122</v>
      </c>
    </row>
    <row r="81" spans="1:13" x14ac:dyDescent="0.25">
      <c r="A81" s="22" t="s">
        <v>78</v>
      </c>
      <c r="B81" s="12" t="s">
        <v>22</v>
      </c>
      <c r="C81" s="22" t="s">
        <v>450</v>
      </c>
      <c r="D81" s="22" t="s">
        <v>484</v>
      </c>
      <c r="E81" s="45" t="s">
        <v>33</v>
      </c>
      <c r="F81" s="22" t="s">
        <v>34</v>
      </c>
      <c r="G81" s="45">
        <f t="shared" si="3"/>
        <v>69</v>
      </c>
      <c r="H81" s="24">
        <v>21.276595744680851</v>
      </c>
      <c r="I81" s="25">
        <v>47.872340425531917</v>
      </c>
      <c r="J81" s="26">
        <v>30.851063829787236</v>
      </c>
      <c r="L81" s="32">
        <f t="shared" si="4"/>
        <v>63.297872340425535</v>
      </c>
      <c r="M81" s="32">
        <f t="shared" si="5"/>
        <v>26.717805010370981</v>
      </c>
    </row>
    <row r="82" spans="1:13" x14ac:dyDescent="0.25">
      <c r="A82" s="22" t="s">
        <v>79</v>
      </c>
      <c r="B82" s="12" t="s">
        <v>22</v>
      </c>
      <c r="C82" s="22" t="s">
        <v>450</v>
      </c>
      <c r="D82" s="22" t="s">
        <v>484</v>
      </c>
      <c r="E82" s="45" t="s">
        <v>33</v>
      </c>
      <c r="F82" s="22" t="s">
        <v>34</v>
      </c>
      <c r="G82" s="45">
        <f t="shared" si="3"/>
        <v>70</v>
      </c>
      <c r="H82" s="24">
        <v>39</v>
      </c>
      <c r="I82" s="25">
        <v>27</v>
      </c>
      <c r="J82" s="26">
        <v>34</v>
      </c>
      <c r="L82" s="32">
        <f t="shared" si="4"/>
        <v>44</v>
      </c>
      <c r="M82" s="32">
        <f t="shared" si="5"/>
        <v>29.444863728670914</v>
      </c>
    </row>
    <row r="83" spans="1:13" x14ac:dyDescent="0.25">
      <c r="A83" s="22" t="s">
        <v>80</v>
      </c>
      <c r="B83" s="12" t="s">
        <v>22</v>
      </c>
      <c r="C83" s="22" t="s">
        <v>450</v>
      </c>
      <c r="D83" s="22" t="s">
        <v>484</v>
      </c>
      <c r="E83" s="45" t="s">
        <v>33</v>
      </c>
      <c r="F83" s="22" t="s">
        <v>34</v>
      </c>
      <c r="G83" s="45">
        <f t="shared" si="3"/>
        <v>71</v>
      </c>
      <c r="H83" s="24">
        <v>5.2083333333333339</v>
      </c>
      <c r="I83" s="25">
        <v>66.666666666666671</v>
      </c>
      <c r="J83" s="26">
        <v>28.125</v>
      </c>
      <c r="L83" s="32">
        <f t="shared" si="4"/>
        <v>80.729166666666671</v>
      </c>
      <c r="M83" s="32">
        <f t="shared" si="5"/>
        <v>24.356964481437334</v>
      </c>
    </row>
    <row r="84" spans="1:13" x14ac:dyDescent="0.25">
      <c r="A84" s="22" t="s">
        <v>81</v>
      </c>
      <c r="B84" s="12" t="s">
        <v>22</v>
      </c>
      <c r="C84" s="22" t="s">
        <v>450</v>
      </c>
      <c r="D84" s="22" t="s">
        <v>484</v>
      </c>
      <c r="E84" s="45" t="s">
        <v>33</v>
      </c>
      <c r="F84" s="22" t="s">
        <v>34</v>
      </c>
      <c r="G84" s="45">
        <f t="shared" si="3"/>
        <v>72</v>
      </c>
      <c r="H84" s="24">
        <v>27</v>
      </c>
      <c r="I84" s="25">
        <v>52</v>
      </c>
      <c r="J84" s="26">
        <v>21</v>
      </c>
      <c r="L84" s="32">
        <f t="shared" si="4"/>
        <v>62.5</v>
      </c>
      <c r="M84" s="32">
        <f t="shared" si="5"/>
        <v>18.186533479473212</v>
      </c>
    </row>
    <row r="85" spans="1:13" x14ac:dyDescent="0.25">
      <c r="A85" s="22" t="s">
        <v>82</v>
      </c>
      <c r="B85" s="12" t="s">
        <v>22</v>
      </c>
      <c r="C85" s="22" t="s">
        <v>450</v>
      </c>
      <c r="D85" s="22" t="s">
        <v>484</v>
      </c>
      <c r="E85" s="45" t="s">
        <v>33</v>
      </c>
      <c r="F85" s="22" t="s">
        <v>34</v>
      </c>
      <c r="G85" s="45">
        <f t="shared" si="3"/>
        <v>73</v>
      </c>
      <c r="H85" s="24">
        <v>46</v>
      </c>
      <c r="I85" s="25">
        <v>38</v>
      </c>
      <c r="J85" s="26">
        <v>16</v>
      </c>
      <c r="L85" s="32">
        <f t="shared" si="4"/>
        <v>46</v>
      </c>
      <c r="M85" s="32">
        <f t="shared" si="5"/>
        <v>13.856406460551018</v>
      </c>
    </row>
    <row r="86" spans="1:13" x14ac:dyDescent="0.25">
      <c r="A86" s="22" t="s">
        <v>83</v>
      </c>
      <c r="B86" s="12" t="s">
        <v>22</v>
      </c>
      <c r="C86" s="22" t="s">
        <v>450</v>
      </c>
      <c r="D86" s="22" t="s">
        <v>484</v>
      </c>
      <c r="E86" s="45" t="s">
        <v>33</v>
      </c>
      <c r="F86" s="22" t="s">
        <v>34</v>
      </c>
      <c r="G86" s="45">
        <f t="shared" si="3"/>
        <v>74</v>
      </c>
      <c r="H86" s="24">
        <v>47</v>
      </c>
      <c r="I86" s="25">
        <v>37</v>
      </c>
      <c r="J86" s="26">
        <v>16</v>
      </c>
      <c r="L86" s="32">
        <f t="shared" si="4"/>
        <v>45</v>
      </c>
      <c r="M86" s="32">
        <f t="shared" si="5"/>
        <v>13.856406460551018</v>
      </c>
    </row>
    <row r="87" spans="1:13" x14ac:dyDescent="0.25">
      <c r="A87" s="22" t="s">
        <v>84</v>
      </c>
      <c r="B87" s="12" t="s">
        <v>22</v>
      </c>
      <c r="C87" s="22" t="s">
        <v>450</v>
      </c>
      <c r="D87" s="22" t="s">
        <v>484</v>
      </c>
      <c r="E87" s="45" t="s">
        <v>33</v>
      </c>
      <c r="F87" s="22" t="s">
        <v>34</v>
      </c>
      <c r="G87" s="45">
        <f t="shared" si="3"/>
        <v>75</v>
      </c>
      <c r="H87" s="24">
        <v>25.555555555555554</v>
      </c>
      <c r="I87" s="25">
        <v>54.444444444444443</v>
      </c>
      <c r="J87" s="26">
        <v>20</v>
      </c>
      <c r="L87" s="32">
        <f t="shared" si="4"/>
        <v>64.444444444444443</v>
      </c>
      <c r="M87" s="32">
        <f t="shared" si="5"/>
        <v>17.320508075688771</v>
      </c>
    </row>
    <row r="88" spans="1:13" x14ac:dyDescent="0.25">
      <c r="A88" s="22" t="s">
        <v>286</v>
      </c>
      <c r="B88" s="12" t="s">
        <v>22</v>
      </c>
      <c r="C88" s="22" t="s">
        <v>450</v>
      </c>
      <c r="D88" s="22" t="s">
        <v>484</v>
      </c>
      <c r="E88" s="45" t="s">
        <v>33</v>
      </c>
      <c r="F88" s="22" t="s">
        <v>271</v>
      </c>
      <c r="G88" s="45">
        <f t="shared" si="3"/>
        <v>76</v>
      </c>
      <c r="H88" s="24">
        <v>45</v>
      </c>
      <c r="I88" s="25">
        <v>30</v>
      </c>
      <c r="J88" s="26">
        <v>25</v>
      </c>
      <c r="L88" s="32">
        <f t="shared" si="4"/>
        <v>42.5</v>
      </c>
      <c r="M88" s="32">
        <f t="shared" si="5"/>
        <v>21.650635094610966</v>
      </c>
    </row>
    <row r="89" spans="1:13" x14ac:dyDescent="0.25">
      <c r="A89" s="22" t="s">
        <v>287</v>
      </c>
      <c r="B89" s="12" t="s">
        <v>22</v>
      </c>
      <c r="C89" s="22" t="s">
        <v>450</v>
      </c>
      <c r="D89" s="22" t="s">
        <v>484</v>
      </c>
      <c r="E89" s="45" t="s">
        <v>33</v>
      </c>
      <c r="F89" s="22" t="s">
        <v>271</v>
      </c>
      <c r="G89" s="45">
        <f t="shared" si="3"/>
        <v>77</v>
      </c>
      <c r="H89" s="24">
        <v>27.551020408163264</v>
      </c>
      <c r="I89" s="25">
        <v>53.061224489795919</v>
      </c>
      <c r="J89" s="26">
        <v>19.387755102040817</v>
      </c>
      <c r="L89" s="32">
        <f t="shared" si="4"/>
        <v>62.755102040816325</v>
      </c>
      <c r="M89" s="32">
        <f t="shared" si="5"/>
        <v>16.790288440718708</v>
      </c>
    </row>
    <row r="90" spans="1:13" x14ac:dyDescent="0.25">
      <c r="A90" s="22" t="s">
        <v>288</v>
      </c>
      <c r="B90" s="12" t="s">
        <v>22</v>
      </c>
      <c r="C90" s="22" t="s">
        <v>450</v>
      </c>
      <c r="D90" s="22" t="s">
        <v>484</v>
      </c>
      <c r="E90" s="45" t="s">
        <v>33</v>
      </c>
      <c r="F90" s="22" t="s">
        <v>271</v>
      </c>
      <c r="G90" s="45">
        <f t="shared" si="3"/>
        <v>78</v>
      </c>
      <c r="H90" s="24">
        <v>10.526315789473685</v>
      </c>
      <c r="I90" s="25">
        <v>72.631578947368425</v>
      </c>
      <c r="J90" s="26">
        <v>16.842105263157894</v>
      </c>
      <c r="L90" s="32">
        <f t="shared" si="4"/>
        <v>81.05263157894737</v>
      </c>
      <c r="M90" s="32">
        <f t="shared" si="5"/>
        <v>14.585691011106334</v>
      </c>
    </row>
    <row r="91" spans="1:13" x14ac:dyDescent="0.25">
      <c r="A91" s="22" t="s">
        <v>289</v>
      </c>
      <c r="B91" s="12" t="s">
        <v>22</v>
      </c>
      <c r="C91" s="22" t="s">
        <v>450</v>
      </c>
      <c r="D91" s="22" t="s">
        <v>484</v>
      </c>
      <c r="E91" s="45" t="s">
        <v>33</v>
      </c>
      <c r="F91" s="22" t="s">
        <v>271</v>
      </c>
      <c r="G91" s="45">
        <f t="shared" si="3"/>
        <v>79</v>
      </c>
      <c r="H91" s="24">
        <v>18.811881188118811</v>
      </c>
      <c r="I91" s="25">
        <v>57.425742574257427</v>
      </c>
      <c r="J91" s="26">
        <v>23.762376237623762</v>
      </c>
      <c r="L91" s="32">
        <f t="shared" si="4"/>
        <v>69.306930693069305</v>
      </c>
      <c r="M91" s="32">
        <f t="shared" si="5"/>
        <v>20.578821476065869</v>
      </c>
    </row>
    <row r="92" spans="1:13" x14ac:dyDescent="0.25">
      <c r="A92" s="22" t="s">
        <v>290</v>
      </c>
      <c r="B92" s="12" t="s">
        <v>22</v>
      </c>
      <c r="C92" s="22" t="s">
        <v>450</v>
      </c>
      <c r="D92" s="22" t="s">
        <v>484</v>
      </c>
      <c r="E92" s="45" t="s">
        <v>33</v>
      </c>
      <c r="F92" s="22" t="s">
        <v>271</v>
      </c>
      <c r="G92" s="45">
        <f t="shared" si="3"/>
        <v>80</v>
      </c>
      <c r="H92" s="24">
        <v>18.811881188118811</v>
      </c>
      <c r="I92" s="25">
        <v>54.455445544554458</v>
      </c>
      <c r="J92" s="26">
        <v>26.732673267326732</v>
      </c>
      <c r="L92" s="32">
        <f t="shared" si="4"/>
        <v>67.821782178217831</v>
      </c>
      <c r="M92" s="32">
        <f t="shared" si="5"/>
        <v>23.151174160574101</v>
      </c>
    </row>
    <row r="93" spans="1:13" x14ac:dyDescent="0.25">
      <c r="A93" s="22" t="s">
        <v>291</v>
      </c>
      <c r="B93" s="12" t="s">
        <v>22</v>
      </c>
      <c r="C93" s="22" t="s">
        <v>450</v>
      </c>
      <c r="D93" s="22" t="s">
        <v>484</v>
      </c>
      <c r="E93" s="45" t="s">
        <v>33</v>
      </c>
      <c r="F93" s="22" t="s">
        <v>271</v>
      </c>
      <c r="G93" s="45">
        <f t="shared" si="3"/>
        <v>81</v>
      </c>
      <c r="H93" s="24">
        <v>19</v>
      </c>
      <c r="I93" s="25">
        <v>46</v>
      </c>
      <c r="J93" s="26">
        <v>35</v>
      </c>
      <c r="L93" s="32">
        <f t="shared" si="4"/>
        <v>63.5</v>
      </c>
      <c r="M93" s="32">
        <f t="shared" si="5"/>
        <v>30.310889132455351</v>
      </c>
    </row>
    <row r="94" spans="1:13" x14ac:dyDescent="0.25">
      <c r="A94" s="22" t="s">
        <v>292</v>
      </c>
      <c r="B94" s="12" t="s">
        <v>22</v>
      </c>
      <c r="C94" s="22" t="s">
        <v>450</v>
      </c>
      <c r="D94" s="22" t="s">
        <v>484</v>
      </c>
      <c r="E94" s="45" t="s">
        <v>33</v>
      </c>
      <c r="F94" s="22" t="s">
        <v>271</v>
      </c>
      <c r="G94" s="45">
        <f t="shared" si="3"/>
        <v>82</v>
      </c>
      <c r="H94" s="24">
        <v>16</v>
      </c>
      <c r="I94" s="25">
        <v>59</v>
      </c>
      <c r="J94" s="26">
        <v>25</v>
      </c>
      <c r="L94" s="32">
        <f t="shared" si="4"/>
        <v>71.5</v>
      </c>
      <c r="M94" s="32">
        <f t="shared" si="5"/>
        <v>21.650635094610966</v>
      </c>
    </row>
    <row r="95" spans="1:13" x14ac:dyDescent="0.25">
      <c r="A95" s="22" t="s">
        <v>293</v>
      </c>
      <c r="B95" s="12" t="s">
        <v>22</v>
      </c>
      <c r="C95" s="22" t="s">
        <v>450</v>
      </c>
      <c r="D95" s="22" t="s">
        <v>484</v>
      </c>
      <c r="E95" s="45" t="s">
        <v>33</v>
      </c>
      <c r="F95" s="22" t="s">
        <v>271</v>
      </c>
      <c r="G95" s="45">
        <f t="shared" si="3"/>
        <v>83</v>
      </c>
      <c r="H95" s="24">
        <v>7.291666666666667</v>
      </c>
      <c r="I95" s="25">
        <v>55.208333333333336</v>
      </c>
      <c r="J95" s="26">
        <v>37.5</v>
      </c>
      <c r="L95" s="32">
        <f t="shared" si="4"/>
        <v>73.958333333333343</v>
      </c>
      <c r="M95" s="32">
        <f t="shared" si="5"/>
        <v>32.47595264191645</v>
      </c>
    </row>
    <row r="96" spans="1:13" x14ac:dyDescent="0.25">
      <c r="A96" s="22" t="s">
        <v>85</v>
      </c>
      <c r="B96" s="12"/>
      <c r="C96" s="22" t="s">
        <v>450</v>
      </c>
      <c r="D96" s="22" t="s">
        <v>484</v>
      </c>
      <c r="E96" s="45" t="s">
        <v>33</v>
      </c>
      <c r="F96" s="22" t="s">
        <v>34</v>
      </c>
      <c r="G96" s="45">
        <f t="shared" si="3"/>
        <v>84</v>
      </c>
      <c r="H96" s="24">
        <v>41</v>
      </c>
      <c r="I96" s="25">
        <v>30</v>
      </c>
      <c r="J96" s="26">
        <v>29</v>
      </c>
      <c r="L96" s="32">
        <f t="shared" si="4"/>
        <v>44.5</v>
      </c>
      <c r="M96" s="32">
        <f t="shared" si="5"/>
        <v>25.114736709748719</v>
      </c>
    </row>
    <row r="97" spans="1:13" x14ac:dyDescent="0.25">
      <c r="A97" s="22" t="s">
        <v>86</v>
      </c>
      <c r="B97" s="12"/>
      <c r="C97" s="22" t="s">
        <v>450</v>
      </c>
      <c r="D97" s="22" t="s">
        <v>484</v>
      </c>
      <c r="E97" s="45" t="s">
        <v>33</v>
      </c>
      <c r="F97" s="22" t="s">
        <v>34</v>
      </c>
      <c r="G97" s="45">
        <f t="shared" si="3"/>
        <v>85</v>
      </c>
      <c r="H97" s="24">
        <v>30</v>
      </c>
      <c r="I97" s="25">
        <v>37</v>
      </c>
      <c r="J97" s="26">
        <v>33</v>
      </c>
      <c r="L97" s="32">
        <f t="shared" si="4"/>
        <v>53.5</v>
      </c>
      <c r="M97" s="32">
        <f t="shared" si="5"/>
        <v>28.578838324886473</v>
      </c>
    </row>
    <row r="98" spans="1:13" x14ac:dyDescent="0.25">
      <c r="A98" s="22" t="s">
        <v>87</v>
      </c>
      <c r="B98" s="12"/>
      <c r="C98" s="22" t="s">
        <v>450</v>
      </c>
      <c r="D98" s="22" t="s">
        <v>484</v>
      </c>
      <c r="E98" s="45" t="s">
        <v>33</v>
      </c>
      <c r="F98" s="22" t="s">
        <v>34</v>
      </c>
      <c r="G98" s="45">
        <f t="shared" si="3"/>
        <v>86</v>
      </c>
      <c r="H98" s="24">
        <v>23</v>
      </c>
      <c r="I98" s="25">
        <v>40</v>
      </c>
      <c r="J98" s="26">
        <v>37</v>
      </c>
      <c r="L98" s="32">
        <f t="shared" si="4"/>
        <v>58.5</v>
      </c>
      <c r="M98" s="32">
        <f t="shared" si="5"/>
        <v>32.042939940024226</v>
      </c>
    </row>
    <row r="99" spans="1:13" x14ac:dyDescent="0.25">
      <c r="A99" s="22" t="s">
        <v>294</v>
      </c>
      <c r="B99" s="12"/>
      <c r="C99" s="22" t="s">
        <v>451</v>
      </c>
      <c r="D99" s="22" t="s">
        <v>486</v>
      </c>
      <c r="E99" s="45" t="s">
        <v>33</v>
      </c>
      <c r="F99" s="22" t="s">
        <v>271</v>
      </c>
      <c r="G99" s="45">
        <f t="shared" si="3"/>
        <v>87</v>
      </c>
      <c r="H99" s="24">
        <v>54.2</v>
      </c>
      <c r="I99" s="25">
        <v>31.6</v>
      </c>
      <c r="J99" s="26">
        <v>14.2</v>
      </c>
      <c r="L99" s="32">
        <f t="shared" si="4"/>
        <v>38.700000000000003</v>
      </c>
      <c r="M99" s="32">
        <f t="shared" si="5"/>
        <v>12.297560733739028</v>
      </c>
    </row>
    <row r="100" spans="1:13" x14ac:dyDescent="0.25">
      <c r="A100" s="22" t="s">
        <v>294</v>
      </c>
      <c r="B100" s="12"/>
      <c r="C100" s="22" t="s">
        <v>451</v>
      </c>
      <c r="D100" s="22" t="s">
        <v>486</v>
      </c>
      <c r="E100" s="45" t="s">
        <v>33</v>
      </c>
      <c r="F100" s="22" t="s">
        <v>271</v>
      </c>
      <c r="G100" s="45">
        <f t="shared" si="3"/>
        <v>88</v>
      </c>
      <c r="H100" s="24">
        <v>55</v>
      </c>
      <c r="I100" s="25">
        <v>33.4</v>
      </c>
      <c r="J100" s="26">
        <v>11.6</v>
      </c>
      <c r="L100" s="32">
        <f t="shared" si="4"/>
        <v>39.199999999999996</v>
      </c>
      <c r="M100" s="32">
        <f t="shared" si="5"/>
        <v>10.045894683899487</v>
      </c>
    </row>
    <row r="101" spans="1:13" x14ac:dyDescent="0.25">
      <c r="A101" s="22" t="s">
        <v>294</v>
      </c>
      <c r="B101" s="12"/>
      <c r="C101" s="22" t="s">
        <v>451</v>
      </c>
      <c r="D101" s="22" t="s">
        <v>486</v>
      </c>
      <c r="E101" s="45" t="s">
        <v>33</v>
      </c>
      <c r="F101" s="22" t="s">
        <v>271</v>
      </c>
      <c r="G101" s="45">
        <f t="shared" si="3"/>
        <v>89</v>
      </c>
      <c r="H101" s="24">
        <v>54.1</v>
      </c>
      <c r="I101" s="25">
        <v>34</v>
      </c>
      <c r="J101" s="26">
        <v>11.9</v>
      </c>
      <c r="L101" s="32">
        <f t="shared" si="4"/>
        <v>39.950000000000003</v>
      </c>
      <c r="M101" s="32">
        <f t="shared" si="5"/>
        <v>10.305702305034819</v>
      </c>
    </row>
    <row r="102" spans="1:13" x14ac:dyDescent="0.25">
      <c r="A102" s="22" t="s">
        <v>294</v>
      </c>
      <c r="B102" s="12"/>
      <c r="C102" s="22" t="s">
        <v>451</v>
      </c>
      <c r="D102" s="22" t="s">
        <v>486</v>
      </c>
      <c r="E102" s="45" t="s">
        <v>33</v>
      </c>
      <c r="F102" s="22" t="s">
        <v>271</v>
      </c>
      <c r="G102" s="45">
        <f t="shared" si="3"/>
        <v>90</v>
      </c>
      <c r="H102" s="24">
        <v>39.44</v>
      </c>
      <c r="I102" s="25">
        <v>45.9</v>
      </c>
      <c r="J102" s="26">
        <v>14.66</v>
      </c>
      <c r="L102" s="32">
        <f t="shared" si="4"/>
        <v>53.23</v>
      </c>
      <c r="M102" s="32">
        <f t="shared" si="5"/>
        <v>12.69593241947987</v>
      </c>
    </row>
    <row r="103" spans="1:13" x14ac:dyDescent="0.25">
      <c r="A103" s="22" t="s">
        <v>294</v>
      </c>
      <c r="B103" s="12"/>
      <c r="C103" s="22" t="s">
        <v>451</v>
      </c>
      <c r="D103" s="22" t="s">
        <v>486</v>
      </c>
      <c r="E103" s="45" t="s">
        <v>33</v>
      </c>
      <c r="F103" s="22" t="s">
        <v>271</v>
      </c>
      <c r="G103" s="45">
        <f t="shared" si="3"/>
        <v>91</v>
      </c>
      <c r="H103" s="24">
        <v>47.6</v>
      </c>
      <c r="I103" s="25">
        <v>37</v>
      </c>
      <c r="J103" s="26">
        <v>15.4</v>
      </c>
      <c r="L103" s="32">
        <f t="shared" si="4"/>
        <v>44.7</v>
      </c>
      <c r="M103" s="32">
        <f t="shared" si="5"/>
        <v>13.336791218280355</v>
      </c>
    </row>
    <row r="104" spans="1:13" x14ac:dyDescent="0.25">
      <c r="A104" s="22" t="s">
        <v>294</v>
      </c>
      <c r="B104" s="12"/>
      <c r="C104" s="22" t="s">
        <v>451</v>
      </c>
      <c r="D104" s="22" t="s">
        <v>486</v>
      </c>
      <c r="E104" s="45" t="s">
        <v>33</v>
      </c>
      <c r="F104" s="22" t="s">
        <v>271</v>
      </c>
      <c r="G104" s="45">
        <f t="shared" si="3"/>
        <v>92</v>
      </c>
      <c r="H104" s="24">
        <v>32.599999999999994</v>
      </c>
      <c r="I104" s="25">
        <v>48.7</v>
      </c>
      <c r="J104" s="26">
        <v>18.7</v>
      </c>
      <c r="L104" s="32">
        <f t="shared" si="4"/>
        <v>58.050000000000004</v>
      </c>
      <c r="M104" s="32">
        <f t="shared" si="5"/>
        <v>16.194675050769</v>
      </c>
    </row>
    <row r="105" spans="1:13" x14ac:dyDescent="0.25">
      <c r="A105" s="22" t="s">
        <v>294</v>
      </c>
      <c r="B105" s="12"/>
      <c r="C105" s="22" t="s">
        <v>451</v>
      </c>
      <c r="D105" s="22" t="s">
        <v>486</v>
      </c>
      <c r="E105" s="45" t="s">
        <v>33</v>
      </c>
      <c r="F105" s="22" t="s">
        <v>271</v>
      </c>
      <c r="G105" s="45">
        <f t="shared" si="3"/>
        <v>93</v>
      </c>
      <c r="H105" s="24">
        <v>29.200000000000003</v>
      </c>
      <c r="I105" s="25">
        <v>50.6</v>
      </c>
      <c r="J105" s="26">
        <v>20.2</v>
      </c>
      <c r="L105" s="32">
        <f t="shared" si="4"/>
        <v>60.7</v>
      </c>
      <c r="M105" s="32">
        <f t="shared" si="5"/>
        <v>17.493713156445658</v>
      </c>
    </row>
    <row r="106" spans="1:13" x14ac:dyDescent="0.25">
      <c r="A106" s="22" t="s">
        <v>294</v>
      </c>
      <c r="B106" s="12"/>
      <c r="C106" s="22" t="s">
        <v>451</v>
      </c>
      <c r="D106" s="22" t="s">
        <v>486</v>
      </c>
      <c r="E106" s="45" t="s">
        <v>33</v>
      </c>
      <c r="F106" s="22" t="s">
        <v>271</v>
      </c>
      <c r="G106" s="45">
        <f t="shared" si="3"/>
        <v>94</v>
      </c>
      <c r="H106" s="24">
        <v>34.099999999999994</v>
      </c>
      <c r="I106" s="25">
        <v>41.6</v>
      </c>
      <c r="J106" s="26">
        <v>24.3</v>
      </c>
      <c r="L106" s="32">
        <f t="shared" si="4"/>
        <v>53.75</v>
      </c>
      <c r="M106" s="32">
        <f t="shared" si="5"/>
        <v>21.044417311961858</v>
      </c>
    </row>
    <row r="107" spans="1:13" x14ac:dyDescent="0.25">
      <c r="A107" s="22" t="s">
        <v>294</v>
      </c>
      <c r="B107" s="12"/>
      <c r="C107" s="22" t="s">
        <v>451</v>
      </c>
      <c r="D107" s="22" t="s">
        <v>486</v>
      </c>
      <c r="E107" s="45" t="s">
        <v>33</v>
      </c>
      <c r="F107" s="22" t="s">
        <v>271</v>
      </c>
      <c r="G107" s="45">
        <f t="shared" si="3"/>
        <v>95</v>
      </c>
      <c r="H107" s="24">
        <v>40.700000000000003</v>
      </c>
      <c r="I107" s="25">
        <v>34.1</v>
      </c>
      <c r="J107" s="26">
        <v>25.2</v>
      </c>
      <c r="L107" s="32">
        <f t="shared" si="4"/>
        <v>46.7</v>
      </c>
      <c r="M107" s="32">
        <f t="shared" si="5"/>
        <v>21.823840175367852</v>
      </c>
    </row>
    <row r="108" spans="1:13" x14ac:dyDescent="0.25">
      <c r="A108" s="22" t="s">
        <v>294</v>
      </c>
      <c r="B108" s="12"/>
      <c r="C108" s="22" t="s">
        <v>451</v>
      </c>
      <c r="D108" s="22" t="s">
        <v>486</v>
      </c>
      <c r="E108" s="45" t="s">
        <v>33</v>
      </c>
      <c r="F108" s="22" t="s">
        <v>271</v>
      </c>
      <c r="G108" s="45">
        <f t="shared" si="3"/>
        <v>96</v>
      </c>
      <c r="H108" s="24">
        <v>38.299999999999997</v>
      </c>
      <c r="I108" s="25">
        <v>26.5</v>
      </c>
      <c r="J108" s="26">
        <v>35.200000000000003</v>
      </c>
      <c r="L108" s="32">
        <f t="shared" si="4"/>
        <v>44.1</v>
      </c>
      <c r="M108" s="32">
        <f t="shared" si="5"/>
        <v>30.484094213212241</v>
      </c>
    </row>
    <row r="109" spans="1:13" x14ac:dyDescent="0.25">
      <c r="A109" s="22" t="s">
        <v>294</v>
      </c>
      <c r="B109" s="12"/>
      <c r="C109" s="22" t="s">
        <v>451</v>
      </c>
      <c r="D109" s="22" t="s">
        <v>486</v>
      </c>
      <c r="E109" s="45" t="s">
        <v>33</v>
      </c>
      <c r="F109" s="22" t="s">
        <v>271</v>
      </c>
      <c r="G109" s="45">
        <f t="shared" si="3"/>
        <v>97</v>
      </c>
      <c r="H109" s="24">
        <v>20.200000000000003</v>
      </c>
      <c r="I109" s="25">
        <v>59.3</v>
      </c>
      <c r="J109" s="26">
        <v>20.5</v>
      </c>
      <c r="L109" s="32">
        <f t="shared" si="4"/>
        <v>69.55</v>
      </c>
      <c r="M109" s="32">
        <f t="shared" si="5"/>
        <v>17.753520777580992</v>
      </c>
    </row>
    <row r="110" spans="1:13" x14ac:dyDescent="0.25">
      <c r="A110" s="22" t="s">
        <v>294</v>
      </c>
      <c r="B110" s="12"/>
      <c r="C110" s="22" t="s">
        <v>451</v>
      </c>
      <c r="D110" s="22" t="s">
        <v>486</v>
      </c>
      <c r="E110" s="45" t="s">
        <v>33</v>
      </c>
      <c r="F110" s="22" t="s">
        <v>271</v>
      </c>
      <c r="G110" s="45">
        <f>G109+1</f>
        <v>98</v>
      </c>
      <c r="H110" s="24">
        <v>11.099999999999994</v>
      </c>
      <c r="I110" s="25">
        <v>73.2</v>
      </c>
      <c r="J110" s="26">
        <v>15.7</v>
      </c>
      <c r="L110" s="32">
        <f t="shared" si="4"/>
        <v>81.05</v>
      </c>
      <c r="M110" s="32">
        <f t="shared" si="5"/>
        <v>13.596598839415686</v>
      </c>
    </row>
    <row r="111" spans="1:13" x14ac:dyDescent="0.25">
      <c r="A111" s="22" t="s">
        <v>295</v>
      </c>
      <c r="B111" s="12">
        <v>0.01</v>
      </c>
      <c r="C111" s="22" t="s">
        <v>450</v>
      </c>
      <c r="D111" s="22" t="s">
        <v>484</v>
      </c>
      <c r="E111" s="46" t="s">
        <v>91</v>
      </c>
      <c r="F111" s="22" t="s">
        <v>271</v>
      </c>
      <c r="G111" s="46">
        <v>1</v>
      </c>
      <c r="H111" s="24">
        <v>88</v>
      </c>
      <c r="I111" s="25">
        <v>4</v>
      </c>
      <c r="J111" s="26">
        <v>8</v>
      </c>
      <c r="L111" s="32">
        <f t="shared" ref="L111:L174" si="6">IF(I111="", "", I111 +J111/2)</f>
        <v>8</v>
      </c>
      <c r="M111" s="32">
        <f t="shared" ref="M111:M174" si="7">IF(J111="", "", SQRT(3)/2*J111)</f>
        <v>6.9282032302755088</v>
      </c>
    </row>
    <row r="112" spans="1:13" x14ac:dyDescent="0.25">
      <c r="A112" s="22" t="s">
        <v>296</v>
      </c>
      <c r="B112" s="12">
        <v>0.01</v>
      </c>
      <c r="C112" s="22" t="s">
        <v>450</v>
      </c>
      <c r="D112" s="22" t="s">
        <v>484</v>
      </c>
      <c r="E112" s="46" t="s">
        <v>91</v>
      </c>
      <c r="F112" s="22" t="s">
        <v>271</v>
      </c>
      <c r="G112" s="46">
        <f>G111+1</f>
        <v>2</v>
      </c>
      <c r="H112" s="24">
        <v>92</v>
      </c>
      <c r="I112" s="25">
        <v>4</v>
      </c>
      <c r="J112" s="26">
        <v>4</v>
      </c>
      <c r="L112" s="32">
        <f t="shared" si="6"/>
        <v>6</v>
      </c>
      <c r="M112" s="32">
        <f t="shared" si="7"/>
        <v>3.4641016151377544</v>
      </c>
    </row>
    <row r="113" spans="1:13" x14ac:dyDescent="0.25">
      <c r="A113" s="22" t="s">
        <v>297</v>
      </c>
      <c r="B113" s="12">
        <v>0.01</v>
      </c>
      <c r="C113" s="22" t="s">
        <v>450</v>
      </c>
      <c r="D113" s="22" t="s">
        <v>484</v>
      </c>
      <c r="E113" s="46" t="s">
        <v>91</v>
      </c>
      <c r="F113" s="22" t="s">
        <v>271</v>
      </c>
      <c r="G113" s="46">
        <f t="shared" ref="G113:G163" si="8">G112+1</f>
        <v>3</v>
      </c>
      <c r="H113" s="24">
        <v>86</v>
      </c>
      <c r="I113" s="25">
        <v>9</v>
      </c>
      <c r="J113" s="26">
        <v>5</v>
      </c>
      <c r="L113" s="32">
        <f t="shared" si="6"/>
        <v>11.5</v>
      </c>
      <c r="M113" s="32">
        <f t="shared" si="7"/>
        <v>4.3301270189221928</v>
      </c>
    </row>
    <row r="114" spans="1:13" x14ac:dyDescent="0.25">
      <c r="A114" s="22">
        <v>4624.8999999999996</v>
      </c>
      <c r="B114" s="12">
        <v>1.1000000000000001E-2</v>
      </c>
      <c r="C114" s="22" t="s">
        <v>449</v>
      </c>
      <c r="D114" s="22" t="s">
        <v>484</v>
      </c>
      <c r="E114" s="46" t="s">
        <v>91</v>
      </c>
      <c r="F114" s="22" t="s">
        <v>34</v>
      </c>
      <c r="G114" s="46">
        <f t="shared" si="8"/>
        <v>4</v>
      </c>
      <c r="H114" s="24">
        <v>98.98989898989899</v>
      </c>
      <c r="I114" s="25">
        <v>0</v>
      </c>
      <c r="J114" s="26">
        <v>1.0101010101010102</v>
      </c>
      <c r="L114" s="32">
        <f t="shared" si="6"/>
        <v>0.50505050505050508</v>
      </c>
      <c r="M114" s="32">
        <f t="shared" si="7"/>
        <v>0.87477313513579658</v>
      </c>
    </row>
    <row r="115" spans="1:13" x14ac:dyDescent="0.25">
      <c r="A115" s="22" t="s">
        <v>126</v>
      </c>
      <c r="B115" s="12">
        <v>0.02</v>
      </c>
      <c r="C115" s="22" t="s">
        <v>450</v>
      </c>
      <c r="D115" s="22" t="s">
        <v>484</v>
      </c>
      <c r="E115" s="46" t="s">
        <v>91</v>
      </c>
      <c r="F115" s="22" t="s">
        <v>34</v>
      </c>
      <c r="G115" s="46">
        <f t="shared" si="8"/>
        <v>5</v>
      </c>
      <c r="H115" s="24">
        <v>75.757575757575765</v>
      </c>
      <c r="I115" s="25">
        <v>16.161616161616163</v>
      </c>
      <c r="J115" s="26">
        <v>8.0808080808080813</v>
      </c>
      <c r="L115" s="32">
        <f t="shared" si="6"/>
        <v>20.202020202020204</v>
      </c>
      <c r="M115" s="32">
        <f t="shared" si="7"/>
        <v>6.9981850810863726</v>
      </c>
    </row>
    <row r="116" spans="1:13" x14ac:dyDescent="0.25">
      <c r="A116" s="22">
        <v>40472.480000000003</v>
      </c>
      <c r="B116" s="12">
        <v>2.5000000000000001E-2</v>
      </c>
      <c r="C116" s="22" t="s">
        <v>447</v>
      </c>
      <c r="D116" s="22" t="s">
        <v>484</v>
      </c>
      <c r="E116" s="46" t="s">
        <v>91</v>
      </c>
      <c r="F116" s="22" t="s">
        <v>34</v>
      </c>
      <c r="G116" s="46">
        <f t="shared" si="8"/>
        <v>6</v>
      </c>
      <c r="H116" s="24">
        <v>83.15217391304347</v>
      </c>
      <c r="I116" s="25">
        <v>0.21739130434782608</v>
      </c>
      <c r="J116" s="26">
        <v>16.630434782608695</v>
      </c>
      <c r="L116" s="32">
        <f t="shared" si="6"/>
        <v>8.5326086956521738</v>
      </c>
      <c r="M116" s="32">
        <f t="shared" si="7"/>
        <v>14.402378997719469</v>
      </c>
    </row>
    <row r="117" spans="1:13" x14ac:dyDescent="0.25">
      <c r="A117" s="22">
        <v>411</v>
      </c>
      <c r="B117" s="12">
        <v>3.7000000000000005E-2</v>
      </c>
      <c r="C117" s="22" t="s">
        <v>447</v>
      </c>
      <c r="D117" s="22" t="s">
        <v>484</v>
      </c>
      <c r="E117" s="46" t="s">
        <v>91</v>
      </c>
      <c r="F117" s="22" t="s">
        <v>271</v>
      </c>
      <c r="G117" s="46">
        <f t="shared" si="8"/>
        <v>7</v>
      </c>
      <c r="H117" s="24">
        <v>96.941896024464825</v>
      </c>
      <c r="I117" s="25">
        <v>0</v>
      </c>
      <c r="J117" s="26">
        <v>3.0581039755351682</v>
      </c>
      <c r="L117" s="32">
        <f t="shared" si="6"/>
        <v>1.5290519877675841</v>
      </c>
      <c r="M117" s="32">
        <f t="shared" si="7"/>
        <v>2.6483957302276409</v>
      </c>
    </row>
    <row r="118" spans="1:13" x14ac:dyDescent="0.25">
      <c r="A118" s="22" t="s">
        <v>93</v>
      </c>
      <c r="B118" s="12" t="s">
        <v>22</v>
      </c>
      <c r="C118" s="22" t="s">
        <v>450</v>
      </c>
      <c r="D118" s="22" t="s">
        <v>484</v>
      </c>
      <c r="E118" s="46" t="s">
        <v>91</v>
      </c>
      <c r="F118" s="22" t="s">
        <v>34</v>
      </c>
      <c r="G118" s="46">
        <f t="shared" si="8"/>
        <v>8</v>
      </c>
      <c r="H118" s="24">
        <v>85</v>
      </c>
      <c r="I118" s="25">
        <v>0</v>
      </c>
      <c r="J118" s="26">
        <v>15</v>
      </c>
      <c r="L118" s="32">
        <f t="shared" si="6"/>
        <v>7.5</v>
      </c>
      <c r="M118" s="32">
        <f t="shared" si="7"/>
        <v>12.990381056766578</v>
      </c>
    </row>
    <row r="119" spans="1:13" x14ac:dyDescent="0.25">
      <c r="A119" s="22" t="s">
        <v>94</v>
      </c>
      <c r="B119" s="12" t="s">
        <v>22</v>
      </c>
      <c r="C119" s="22" t="s">
        <v>450</v>
      </c>
      <c r="D119" s="22" t="s">
        <v>484</v>
      </c>
      <c r="E119" s="46" t="s">
        <v>91</v>
      </c>
      <c r="F119" s="22" t="s">
        <v>34</v>
      </c>
      <c r="G119" s="46">
        <f t="shared" si="8"/>
        <v>9</v>
      </c>
      <c r="H119" s="24">
        <v>87</v>
      </c>
      <c r="I119" s="25">
        <v>0</v>
      </c>
      <c r="J119" s="26">
        <v>13</v>
      </c>
      <c r="L119" s="32">
        <f t="shared" si="6"/>
        <v>6.5</v>
      </c>
      <c r="M119" s="32">
        <f t="shared" si="7"/>
        <v>11.258330249197702</v>
      </c>
    </row>
    <row r="120" spans="1:13" x14ac:dyDescent="0.25">
      <c r="A120" s="22" t="s">
        <v>95</v>
      </c>
      <c r="B120" s="12" t="s">
        <v>22</v>
      </c>
      <c r="C120" s="22" t="s">
        <v>450</v>
      </c>
      <c r="D120" s="22" t="s">
        <v>484</v>
      </c>
      <c r="E120" s="46" t="s">
        <v>91</v>
      </c>
      <c r="F120" s="22" t="s">
        <v>34</v>
      </c>
      <c r="G120" s="46">
        <f t="shared" si="8"/>
        <v>10</v>
      </c>
      <c r="H120" s="24">
        <v>90.909090909090907</v>
      </c>
      <c r="I120" s="25">
        <v>0</v>
      </c>
      <c r="J120" s="26">
        <v>9.0909090909090917</v>
      </c>
      <c r="L120" s="32">
        <f t="shared" si="6"/>
        <v>4.5454545454545459</v>
      </c>
      <c r="M120" s="32">
        <f t="shared" si="7"/>
        <v>7.8729582162221696</v>
      </c>
    </row>
    <row r="121" spans="1:13" x14ac:dyDescent="0.25">
      <c r="A121" s="22" t="s">
        <v>96</v>
      </c>
      <c r="B121" s="12" t="s">
        <v>22</v>
      </c>
      <c r="C121" s="22" t="s">
        <v>450</v>
      </c>
      <c r="D121" s="22" t="s">
        <v>484</v>
      </c>
      <c r="E121" s="46" t="s">
        <v>91</v>
      </c>
      <c r="F121" s="22" t="s">
        <v>34</v>
      </c>
      <c r="G121" s="46">
        <f t="shared" si="8"/>
        <v>11</v>
      </c>
      <c r="H121" s="24">
        <v>90.909090909090907</v>
      </c>
      <c r="I121" s="25">
        <v>0</v>
      </c>
      <c r="J121" s="26">
        <v>9.0909090909090917</v>
      </c>
      <c r="L121" s="32">
        <f t="shared" si="6"/>
        <v>4.5454545454545459</v>
      </c>
      <c r="M121" s="32">
        <f t="shared" si="7"/>
        <v>7.8729582162221696</v>
      </c>
    </row>
    <row r="122" spans="1:13" x14ac:dyDescent="0.25">
      <c r="A122" s="22" t="s">
        <v>97</v>
      </c>
      <c r="B122" s="12" t="s">
        <v>22</v>
      </c>
      <c r="C122" s="22" t="s">
        <v>450</v>
      </c>
      <c r="D122" s="22" t="s">
        <v>484</v>
      </c>
      <c r="E122" s="46" t="s">
        <v>91</v>
      </c>
      <c r="F122" s="22" t="s">
        <v>34</v>
      </c>
      <c r="G122" s="46">
        <f t="shared" si="8"/>
        <v>12</v>
      </c>
      <c r="H122" s="24">
        <v>87</v>
      </c>
      <c r="I122" s="25">
        <v>0</v>
      </c>
      <c r="J122" s="26">
        <v>13</v>
      </c>
      <c r="L122" s="32">
        <f t="shared" si="6"/>
        <v>6.5</v>
      </c>
      <c r="M122" s="32">
        <f t="shared" si="7"/>
        <v>11.258330249197702</v>
      </c>
    </row>
    <row r="123" spans="1:13" x14ac:dyDescent="0.25">
      <c r="A123" s="22" t="s">
        <v>98</v>
      </c>
      <c r="B123" s="12" t="s">
        <v>22</v>
      </c>
      <c r="C123" s="22" t="s">
        <v>450</v>
      </c>
      <c r="D123" s="22" t="s">
        <v>484</v>
      </c>
      <c r="E123" s="46" t="s">
        <v>91</v>
      </c>
      <c r="F123" s="22" t="s">
        <v>34</v>
      </c>
      <c r="G123" s="46">
        <f t="shared" si="8"/>
        <v>13</v>
      </c>
      <c r="H123" s="24">
        <v>92.079207920792072</v>
      </c>
      <c r="I123" s="25">
        <v>3.9603960396039604</v>
      </c>
      <c r="J123" s="26">
        <v>3.9603960396039604</v>
      </c>
      <c r="L123" s="32">
        <f t="shared" si="6"/>
        <v>5.9405940594059405</v>
      </c>
      <c r="M123" s="32">
        <f t="shared" si="7"/>
        <v>3.4298035793443113</v>
      </c>
    </row>
    <row r="124" spans="1:13" x14ac:dyDescent="0.25">
      <c r="A124" s="22" t="s">
        <v>99</v>
      </c>
      <c r="B124" s="12" t="s">
        <v>22</v>
      </c>
      <c r="C124" s="22" t="s">
        <v>450</v>
      </c>
      <c r="D124" s="22" t="s">
        <v>484</v>
      </c>
      <c r="E124" s="46" t="s">
        <v>91</v>
      </c>
      <c r="F124" s="22" t="s">
        <v>34</v>
      </c>
      <c r="G124" s="46">
        <f t="shared" si="8"/>
        <v>14</v>
      </c>
      <c r="H124" s="24">
        <v>92</v>
      </c>
      <c r="I124" s="25">
        <v>0</v>
      </c>
      <c r="J124" s="26">
        <v>8</v>
      </c>
      <c r="L124" s="32">
        <f t="shared" si="6"/>
        <v>4</v>
      </c>
      <c r="M124" s="32">
        <f t="shared" si="7"/>
        <v>6.9282032302755088</v>
      </c>
    </row>
    <row r="125" spans="1:13" x14ac:dyDescent="0.25">
      <c r="A125" s="22" t="s">
        <v>100</v>
      </c>
      <c r="B125" s="12" t="s">
        <v>22</v>
      </c>
      <c r="C125" s="22" t="s">
        <v>450</v>
      </c>
      <c r="D125" s="22" t="s">
        <v>484</v>
      </c>
      <c r="E125" s="46" t="s">
        <v>91</v>
      </c>
      <c r="F125" s="22" t="s">
        <v>34</v>
      </c>
      <c r="G125" s="46">
        <f t="shared" si="8"/>
        <v>15</v>
      </c>
      <c r="H125" s="24">
        <v>89</v>
      </c>
      <c r="I125" s="25">
        <v>0</v>
      </c>
      <c r="J125" s="26">
        <v>11</v>
      </c>
      <c r="L125" s="32">
        <f t="shared" si="6"/>
        <v>5.5</v>
      </c>
      <c r="M125" s="32">
        <f t="shared" si="7"/>
        <v>9.5262794416288248</v>
      </c>
    </row>
    <row r="126" spans="1:13" x14ac:dyDescent="0.25">
      <c r="A126" s="22" t="s">
        <v>101</v>
      </c>
      <c r="B126" s="12" t="s">
        <v>22</v>
      </c>
      <c r="C126" s="22" t="s">
        <v>450</v>
      </c>
      <c r="D126" s="22" t="s">
        <v>484</v>
      </c>
      <c r="E126" s="46" t="s">
        <v>91</v>
      </c>
      <c r="F126" s="22" t="s">
        <v>34</v>
      </c>
      <c r="G126" s="46">
        <f t="shared" si="8"/>
        <v>16</v>
      </c>
      <c r="H126" s="24">
        <v>87</v>
      </c>
      <c r="I126" s="25">
        <v>0</v>
      </c>
      <c r="J126" s="26">
        <v>13</v>
      </c>
      <c r="L126" s="32">
        <f t="shared" si="6"/>
        <v>6.5</v>
      </c>
      <c r="M126" s="32">
        <f t="shared" si="7"/>
        <v>11.258330249197702</v>
      </c>
    </row>
    <row r="127" spans="1:13" x14ac:dyDescent="0.25">
      <c r="A127" s="22" t="s">
        <v>102</v>
      </c>
      <c r="B127" s="12" t="s">
        <v>22</v>
      </c>
      <c r="C127" s="22" t="s">
        <v>450</v>
      </c>
      <c r="D127" s="22" t="s">
        <v>484</v>
      </c>
      <c r="E127" s="46" t="s">
        <v>91</v>
      </c>
      <c r="F127" s="22" t="s">
        <v>34</v>
      </c>
      <c r="G127" s="46">
        <f t="shared" si="8"/>
        <v>17</v>
      </c>
      <c r="H127" s="24">
        <v>90</v>
      </c>
      <c r="I127" s="25">
        <v>0</v>
      </c>
      <c r="J127" s="26">
        <v>10</v>
      </c>
      <c r="L127" s="32">
        <f t="shared" si="6"/>
        <v>5</v>
      </c>
      <c r="M127" s="32">
        <f t="shared" si="7"/>
        <v>8.6602540378443855</v>
      </c>
    </row>
    <row r="128" spans="1:13" x14ac:dyDescent="0.25">
      <c r="A128" s="22" t="s">
        <v>103</v>
      </c>
      <c r="B128" s="12" t="s">
        <v>22</v>
      </c>
      <c r="C128" s="22" t="s">
        <v>450</v>
      </c>
      <c r="D128" s="22" t="s">
        <v>484</v>
      </c>
      <c r="E128" s="46" t="s">
        <v>91</v>
      </c>
      <c r="F128" s="22" t="s">
        <v>34</v>
      </c>
      <c r="G128" s="46">
        <f t="shared" si="8"/>
        <v>18</v>
      </c>
      <c r="H128" s="24">
        <v>90</v>
      </c>
      <c r="I128" s="25">
        <v>6</v>
      </c>
      <c r="J128" s="26">
        <v>4</v>
      </c>
      <c r="L128" s="32">
        <f t="shared" si="6"/>
        <v>8</v>
      </c>
      <c r="M128" s="32">
        <f t="shared" si="7"/>
        <v>3.4641016151377544</v>
      </c>
    </row>
    <row r="129" spans="1:13" x14ac:dyDescent="0.25">
      <c r="A129" s="22" t="s">
        <v>104</v>
      </c>
      <c r="B129" s="12" t="s">
        <v>22</v>
      </c>
      <c r="C129" s="22" t="s">
        <v>450</v>
      </c>
      <c r="D129" s="22" t="s">
        <v>484</v>
      </c>
      <c r="E129" s="46" t="s">
        <v>91</v>
      </c>
      <c r="F129" s="22" t="s">
        <v>34</v>
      </c>
      <c r="G129" s="46">
        <f t="shared" si="8"/>
        <v>19</v>
      </c>
      <c r="H129" s="24">
        <v>88</v>
      </c>
      <c r="I129" s="25">
        <v>5</v>
      </c>
      <c r="J129" s="26">
        <v>7</v>
      </c>
      <c r="L129" s="32">
        <f t="shared" si="6"/>
        <v>8.5</v>
      </c>
      <c r="M129" s="32">
        <f t="shared" si="7"/>
        <v>6.0621778264910704</v>
      </c>
    </row>
    <row r="130" spans="1:13" x14ac:dyDescent="0.25">
      <c r="A130" s="22" t="s">
        <v>105</v>
      </c>
      <c r="B130" s="12" t="s">
        <v>22</v>
      </c>
      <c r="C130" s="22" t="s">
        <v>450</v>
      </c>
      <c r="D130" s="22" t="s">
        <v>484</v>
      </c>
      <c r="E130" s="46" t="s">
        <v>91</v>
      </c>
      <c r="F130" s="22" t="s">
        <v>34</v>
      </c>
      <c r="G130" s="46">
        <f t="shared" si="8"/>
        <v>20</v>
      </c>
      <c r="H130" s="24">
        <v>88</v>
      </c>
      <c r="I130" s="25">
        <v>0</v>
      </c>
      <c r="J130" s="26">
        <v>12</v>
      </c>
      <c r="L130" s="32">
        <f t="shared" si="6"/>
        <v>6</v>
      </c>
      <c r="M130" s="32">
        <f t="shared" si="7"/>
        <v>10.392304845413264</v>
      </c>
    </row>
    <row r="131" spans="1:13" x14ac:dyDescent="0.25">
      <c r="A131" s="22" t="s">
        <v>298</v>
      </c>
      <c r="B131" s="12" t="s">
        <v>22</v>
      </c>
      <c r="C131" s="22" t="s">
        <v>450</v>
      </c>
      <c r="D131" s="22" t="s">
        <v>484</v>
      </c>
      <c r="E131" s="46" t="s">
        <v>91</v>
      </c>
      <c r="F131" s="22" t="s">
        <v>271</v>
      </c>
      <c r="G131" s="46">
        <f t="shared" si="8"/>
        <v>21</v>
      </c>
      <c r="H131" s="24">
        <v>97</v>
      </c>
      <c r="I131" s="25">
        <v>0</v>
      </c>
      <c r="J131" s="26">
        <v>3</v>
      </c>
      <c r="L131" s="32">
        <f t="shared" si="6"/>
        <v>1.5</v>
      </c>
      <c r="M131" s="32">
        <f t="shared" si="7"/>
        <v>2.598076211353316</v>
      </c>
    </row>
    <row r="132" spans="1:13" x14ac:dyDescent="0.25">
      <c r="A132" s="22" t="s">
        <v>106</v>
      </c>
      <c r="B132" s="12"/>
      <c r="C132" s="22" t="s">
        <v>450</v>
      </c>
      <c r="D132" s="22" t="s">
        <v>484</v>
      </c>
      <c r="E132" s="46" t="s">
        <v>91</v>
      </c>
      <c r="F132" s="22" t="s">
        <v>34</v>
      </c>
      <c r="G132" s="46">
        <f t="shared" si="8"/>
        <v>22</v>
      </c>
      <c r="H132" s="24">
        <v>94.949494949494948</v>
      </c>
      <c r="I132" s="25">
        <v>0</v>
      </c>
      <c r="J132" s="26">
        <v>5.0505050505050502</v>
      </c>
      <c r="L132" s="32">
        <f t="shared" si="6"/>
        <v>2.5252525252525251</v>
      </c>
      <c r="M132" s="32">
        <f t="shared" si="7"/>
        <v>4.3738656756789824</v>
      </c>
    </row>
    <row r="133" spans="1:13" x14ac:dyDescent="0.25">
      <c r="A133" s="22" t="s">
        <v>107</v>
      </c>
      <c r="B133" s="12"/>
      <c r="C133" s="22" t="s">
        <v>453</v>
      </c>
      <c r="D133" s="22" t="s">
        <v>484</v>
      </c>
      <c r="E133" s="46" t="s">
        <v>91</v>
      </c>
      <c r="F133" s="22" t="s">
        <v>34</v>
      </c>
      <c r="G133" s="46">
        <f t="shared" si="8"/>
        <v>23</v>
      </c>
      <c r="H133" s="24">
        <v>94.294294294294289</v>
      </c>
      <c r="I133" s="25">
        <v>4.9049049049049049</v>
      </c>
      <c r="J133" s="26">
        <v>0.80080080080080074</v>
      </c>
      <c r="L133" s="32">
        <f t="shared" si="6"/>
        <v>5.3053053053053052</v>
      </c>
      <c r="M133" s="32">
        <f t="shared" si="7"/>
        <v>0.69351383686441526</v>
      </c>
    </row>
    <row r="134" spans="1:13" x14ac:dyDescent="0.25">
      <c r="A134" s="22" t="s">
        <v>108</v>
      </c>
      <c r="B134" s="12"/>
      <c r="C134" s="22" t="s">
        <v>453</v>
      </c>
      <c r="D134" s="22" t="s">
        <v>484</v>
      </c>
      <c r="E134" s="46" t="s">
        <v>91</v>
      </c>
      <c r="F134" s="22" t="s">
        <v>34</v>
      </c>
      <c r="G134" s="46">
        <f t="shared" si="8"/>
        <v>24</v>
      </c>
      <c r="H134" s="24">
        <v>97.899999999999977</v>
      </c>
      <c r="I134" s="25">
        <v>1.6999999999999995</v>
      </c>
      <c r="J134" s="26">
        <v>0.39999999999999991</v>
      </c>
      <c r="L134" s="32">
        <f t="shared" si="6"/>
        <v>1.8999999999999995</v>
      </c>
      <c r="M134" s="32">
        <f t="shared" si="7"/>
        <v>0.34641016151377535</v>
      </c>
    </row>
    <row r="135" spans="1:13" x14ac:dyDescent="0.25">
      <c r="A135" s="22" t="s">
        <v>109</v>
      </c>
      <c r="B135" s="12"/>
      <c r="C135" s="22" t="s">
        <v>453</v>
      </c>
      <c r="D135" s="22" t="s">
        <v>484</v>
      </c>
      <c r="E135" s="46" t="s">
        <v>91</v>
      </c>
      <c r="F135" s="22" t="s">
        <v>34</v>
      </c>
      <c r="G135" s="46">
        <f t="shared" si="8"/>
        <v>25</v>
      </c>
      <c r="H135" s="24">
        <v>93.881644934804413</v>
      </c>
      <c r="I135" s="25">
        <v>0.50150451354062198</v>
      </c>
      <c r="J135" s="26">
        <v>5.6168505516549656</v>
      </c>
      <c r="L135" s="32">
        <f t="shared" si="6"/>
        <v>3.3099297893681046</v>
      </c>
      <c r="M135" s="32">
        <f t="shared" si="7"/>
        <v>4.8643352669938382</v>
      </c>
    </row>
    <row r="136" spans="1:13" x14ac:dyDescent="0.25">
      <c r="A136" s="22" t="s">
        <v>110</v>
      </c>
      <c r="B136" s="12"/>
      <c r="C136" s="22" t="s">
        <v>453</v>
      </c>
      <c r="D136" s="22" t="s">
        <v>484</v>
      </c>
      <c r="E136" s="46" t="s">
        <v>91</v>
      </c>
      <c r="F136" s="22" t="s">
        <v>34</v>
      </c>
      <c r="G136" s="46">
        <f t="shared" si="8"/>
        <v>26</v>
      </c>
      <c r="H136" s="24">
        <v>94.589178356713418</v>
      </c>
      <c r="I136" s="25">
        <v>2.4048096192384767</v>
      </c>
      <c r="J136" s="26">
        <v>3.0060120240480956</v>
      </c>
      <c r="L136" s="32">
        <f t="shared" si="6"/>
        <v>3.9078156312625243</v>
      </c>
      <c r="M136" s="32">
        <f t="shared" si="7"/>
        <v>2.6032827769071294</v>
      </c>
    </row>
    <row r="137" spans="1:13" x14ac:dyDescent="0.25">
      <c r="A137" s="22" t="s">
        <v>111</v>
      </c>
      <c r="B137" s="12"/>
      <c r="C137" s="22" t="s">
        <v>453</v>
      </c>
      <c r="D137" s="22" t="s">
        <v>484</v>
      </c>
      <c r="E137" s="46" t="s">
        <v>91</v>
      </c>
      <c r="F137" s="22" t="s">
        <v>34</v>
      </c>
      <c r="G137" s="46">
        <f t="shared" si="8"/>
        <v>27</v>
      </c>
      <c r="H137" s="24">
        <v>90.280561122244478</v>
      </c>
      <c r="I137" s="25">
        <v>6.513026052104208</v>
      </c>
      <c r="J137" s="26">
        <v>3.2064128256513027</v>
      </c>
      <c r="L137" s="32">
        <f t="shared" si="6"/>
        <v>8.1162324649298601</v>
      </c>
      <c r="M137" s="32">
        <f t="shared" si="7"/>
        <v>2.7768349620342723</v>
      </c>
    </row>
    <row r="138" spans="1:13" x14ac:dyDescent="0.25">
      <c r="A138" s="22" t="s">
        <v>112</v>
      </c>
      <c r="B138" s="12"/>
      <c r="C138" s="22" t="s">
        <v>453</v>
      </c>
      <c r="D138" s="22" t="s">
        <v>484</v>
      </c>
      <c r="E138" s="46" t="s">
        <v>91</v>
      </c>
      <c r="F138" s="22" t="s">
        <v>34</v>
      </c>
      <c r="G138" s="46">
        <f t="shared" si="8"/>
        <v>28</v>
      </c>
      <c r="H138" s="24">
        <v>90.609390609390601</v>
      </c>
      <c r="I138" s="25">
        <v>0.69930069930069916</v>
      </c>
      <c r="J138" s="26">
        <v>8.6913086913086897</v>
      </c>
      <c r="L138" s="32">
        <f t="shared" si="6"/>
        <v>5.044955044955044</v>
      </c>
      <c r="M138" s="32">
        <f t="shared" si="7"/>
        <v>7.5268941188058083</v>
      </c>
    </row>
    <row r="139" spans="1:13" x14ac:dyDescent="0.25">
      <c r="A139" s="22" t="s">
        <v>113</v>
      </c>
      <c r="B139" s="12"/>
      <c r="C139" s="22" t="s">
        <v>453</v>
      </c>
      <c r="D139" s="22" t="s">
        <v>484</v>
      </c>
      <c r="E139" s="46" t="s">
        <v>91</v>
      </c>
      <c r="F139" s="22" t="s">
        <v>34</v>
      </c>
      <c r="G139" s="46">
        <f t="shared" si="8"/>
        <v>29</v>
      </c>
      <c r="H139" s="24">
        <v>94.559841740850644</v>
      </c>
      <c r="I139" s="25">
        <v>3.4619188921859547</v>
      </c>
      <c r="J139" s="26">
        <v>1.9782393669634029</v>
      </c>
      <c r="L139" s="32">
        <f t="shared" si="6"/>
        <v>4.4510385756676563</v>
      </c>
      <c r="M139" s="32">
        <f t="shared" si="7"/>
        <v>1.7132055465567531</v>
      </c>
    </row>
    <row r="140" spans="1:13" x14ac:dyDescent="0.25">
      <c r="A140" s="22" t="s">
        <v>294</v>
      </c>
      <c r="B140" s="12"/>
      <c r="C140" s="22" t="s">
        <v>451</v>
      </c>
      <c r="D140" s="22" t="s">
        <v>486</v>
      </c>
      <c r="E140" s="46" t="s">
        <v>91</v>
      </c>
      <c r="F140" s="22" t="s">
        <v>271</v>
      </c>
      <c r="G140" s="46">
        <f t="shared" si="8"/>
        <v>30</v>
      </c>
      <c r="H140" s="24">
        <v>92.4</v>
      </c>
      <c r="I140" s="25">
        <v>6.4</v>
      </c>
      <c r="J140" s="26">
        <v>1.2</v>
      </c>
      <c r="L140" s="32">
        <f t="shared" si="6"/>
        <v>7</v>
      </c>
      <c r="M140" s="32">
        <f t="shared" si="7"/>
        <v>1.0392304845413263</v>
      </c>
    </row>
    <row r="141" spans="1:13" x14ac:dyDescent="0.25">
      <c r="A141" s="22" t="s">
        <v>294</v>
      </c>
      <c r="B141" s="12"/>
      <c r="C141" s="22" t="s">
        <v>451</v>
      </c>
      <c r="D141" s="22" t="s">
        <v>486</v>
      </c>
      <c r="E141" s="46" t="s">
        <v>91</v>
      </c>
      <c r="F141" s="22" t="s">
        <v>271</v>
      </c>
      <c r="G141" s="46">
        <f t="shared" si="8"/>
        <v>31</v>
      </c>
      <c r="H141" s="24">
        <v>94.9</v>
      </c>
      <c r="I141" s="25">
        <v>3.8</v>
      </c>
      <c r="J141" s="26">
        <v>1.3</v>
      </c>
      <c r="L141" s="32">
        <f t="shared" si="6"/>
        <v>4.45</v>
      </c>
      <c r="M141" s="32">
        <f t="shared" si="7"/>
        <v>1.1258330249197701</v>
      </c>
    </row>
    <row r="142" spans="1:13" x14ac:dyDescent="0.25">
      <c r="A142" s="22" t="s">
        <v>294</v>
      </c>
      <c r="B142" s="12"/>
      <c r="C142" s="22" t="s">
        <v>451</v>
      </c>
      <c r="D142" s="22" t="s">
        <v>486</v>
      </c>
      <c r="E142" s="46" t="s">
        <v>91</v>
      </c>
      <c r="F142" s="22" t="s">
        <v>271</v>
      </c>
      <c r="G142" s="46">
        <f t="shared" si="8"/>
        <v>32</v>
      </c>
      <c r="H142" s="24">
        <v>94</v>
      </c>
      <c r="I142" s="25">
        <v>0</v>
      </c>
      <c r="J142" s="26">
        <v>6</v>
      </c>
      <c r="L142" s="32">
        <f t="shared" si="6"/>
        <v>3</v>
      </c>
      <c r="M142" s="32">
        <f t="shared" si="7"/>
        <v>5.196152422706632</v>
      </c>
    </row>
    <row r="143" spans="1:13" x14ac:dyDescent="0.25">
      <c r="A143" s="22" t="s">
        <v>294</v>
      </c>
      <c r="B143" s="12"/>
      <c r="C143" s="22" t="s">
        <v>451</v>
      </c>
      <c r="D143" s="22" t="s">
        <v>486</v>
      </c>
      <c r="E143" s="46" t="s">
        <v>91</v>
      </c>
      <c r="F143" s="22" t="s">
        <v>271</v>
      </c>
      <c r="G143" s="46">
        <f t="shared" si="8"/>
        <v>33</v>
      </c>
      <c r="H143" s="24">
        <v>91.5</v>
      </c>
      <c r="I143" s="25">
        <v>4.5</v>
      </c>
      <c r="J143" s="26">
        <v>4</v>
      </c>
      <c r="L143" s="32">
        <f t="shared" si="6"/>
        <v>6.5</v>
      </c>
      <c r="M143" s="32">
        <f t="shared" si="7"/>
        <v>3.4641016151377544</v>
      </c>
    </row>
    <row r="144" spans="1:13" x14ac:dyDescent="0.25">
      <c r="A144" s="22" t="s">
        <v>294</v>
      </c>
      <c r="B144" s="12"/>
      <c r="C144" s="22" t="s">
        <v>451</v>
      </c>
      <c r="D144" s="22" t="s">
        <v>486</v>
      </c>
      <c r="E144" s="46" t="s">
        <v>91</v>
      </c>
      <c r="F144" s="22" t="s">
        <v>271</v>
      </c>
      <c r="G144" s="46">
        <f t="shared" si="8"/>
        <v>34</v>
      </c>
      <c r="H144" s="24">
        <v>96.5</v>
      </c>
      <c r="I144" s="25">
        <v>0</v>
      </c>
      <c r="J144" s="26">
        <v>3.5</v>
      </c>
      <c r="L144" s="32">
        <f t="shared" si="6"/>
        <v>1.75</v>
      </c>
      <c r="M144" s="32">
        <f t="shared" si="7"/>
        <v>3.0310889132455352</v>
      </c>
    </row>
    <row r="145" spans="1:13" x14ac:dyDescent="0.25">
      <c r="A145" s="22" t="s">
        <v>294</v>
      </c>
      <c r="B145" s="12"/>
      <c r="C145" s="22" t="s">
        <v>451</v>
      </c>
      <c r="D145" s="22" t="s">
        <v>486</v>
      </c>
      <c r="E145" s="46" t="s">
        <v>91</v>
      </c>
      <c r="F145" s="22" t="s">
        <v>271</v>
      </c>
      <c r="G145" s="46">
        <f t="shared" si="8"/>
        <v>35</v>
      </c>
      <c r="H145" s="24">
        <v>91</v>
      </c>
      <c r="I145" s="25">
        <v>0.5</v>
      </c>
      <c r="J145" s="26">
        <v>8.5</v>
      </c>
      <c r="L145" s="32">
        <f t="shared" si="6"/>
        <v>4.75</v>
      </c>
      <c r="M145" s="32">
        <f t="shared" si="7"/>
        <v>7.3612159321677284</v>
      </c>
    </row>
    <row r="146" spans="1:13" x14ac:dyDescent="0.25">
      <c r="A146" s="22" t="s">
        <v>294</v>
      </c>
      <c r="B146" s="12"/>
      <c r="C146" s="22" t="s">
        <v>451</v>
      </c>
      <c r="D146" s="22" t="s">
        <v>486</v>
      </c>
      <c r="E146" s="46" t="s">
        <v>91</v>
      </c>
      <c r="F146" s="22" t="s">
        <v>271</v>
      </c>
      <c r="G146" s="46">
        <f t="shared" si="8"/>
        <v>36</v>
      </c>
      <c r="H146" s="24">
        <v>87.1</v>
      </c>
      <c r="I146" s="25">
        <v>9.4</v>
      </c>
      <c r="J146" s="26">
        <v>3.5</v>
      </c>
      <c r="L146" s="32">
        <f t="shared" si="6"/>
        <v>11.15</v>
      </c>
      <c r="M146" s="32">
        <f t="shared" si="7"/>
        <v>3.0310889132455352</v>
      </c>
    </row>
    <row r="147" spans="1:13" x14ac:dyDescent="0.25">
      <c r="A147" s="22" t="s">
        <v>294</v>
      </c>
      <c r="B147" s="12"/>
      <c r="C147" s="22" t="s">
        <v>451</v>
      </c>
      <c r="D147" s="22" t="s">
        <v>486</v>
      </c>
      <c r="E147" s="46" t="s">
        <v>91</v>
      </c>
      <c r="F147" s="22" t="s">
        <v>271</v>
      </c>
      <c r="G147" s="46">
        <f t="shared" si="8"/>
        <v>37</v>
      </c>
      <c r="H147" s="24">
        <v>86.3</v>
      </c>
      <c r="I147" s="25">
        <v>10.7</v>
      </c>
      <c r="J147" s="26">
        <v>3</v>
      </c>
      <c r="L147" s="32">
        <f t="shared" si="6"/>
        <v>12.2</v>
      </c>
      <c r="M147" s="32">
        <f t="shared" si="7"/>
        <v>2.598076211353316</v>
      </c>
    </row>
    <row r="148" spans="1:13" x14ac:dyDescent="0.25">
      <c r="A148" s="22" t="s">
        <v>299</v>
      </c>
      <c r="B148" s="12"/>
      <c r="C148" s="22" t="s">
        <v>453</v>
      </c>
      <c r="D148" s="22" t="s">
        <v>484</v>
      </c>
      <c r="E148" s="46" t="s">
        <v>91</v>
      </c>
      <c r="F148" s="22" t="s">
        <v>271</v>
      </c>
      <c r="G148" s="46">
        <f t="shared" si="8"/>
        <v>38</v>
      </c>
      <c r="H148" s="24">
        <v>99.299299299299292</v>
      </c>
      <c r="I148" s="25">
        <v>0.60060060060060061</v>
      </c>
      <c r="J148" s="26">
        <v>0.10010010010010009</v>
      </c>
      <c r="L148" s="32">
        <f t="shared" si="6"/>
        <v>0.65065065065065064</v>
      </c>
      <c r="M148" s="32">
        <f t="shared" si="7"/>
        <v>8.6689229608051907E-2</v>
      </c>
    </row>
    <row r="149" spans="1:13" x14ac:dyDescent="0.25">
      <c r="A149" s="22" t="s">
        <v>300</v>
      </c>
      <c r="B149" s="12"/>
      <c r="C149" s="22" t="s">
        <v>453</v>
      </c>
      <c r="D149" s="22" t="s">
        <v>484</v>
      </c>
      <c r="E149" s="46" t="s">
        <v>91</v>
      </c>
      <c r="F149" s="22" t="s">
        <v>271</v>
      </c>
      <c r="G149" s="46">
        <f t="shared" si="8"/>
        <v>39</v>
      </c>
      <c r="H149" s="24">
        <v>98.6</v>
      </c>
      <c r="I149" s="25">
        <v>0.7</v>
      </c>
      <c r="J149" s="26">
        <v>0.7</v>
      </c>
      <c r="L149" s="32">
        <f t="shared" si="6"/>
        <v>1.0499999999999998</v>
      </c>
      <c r="M149" s="32">
        <f t="shared" si="7"/>
        <v>0.60621778264910697</v>
      </c>
    </row>
    <row r="150" spans="1:13" x14ac:dyDescent="0.25">
      <c r="A150" s="22" t="s">
        <v>301</v>
      </c>
      <c r="B150" s="12"/>
      <c r="C150" s="22" t="s">
        <v>453</v>
      </c>
      <c r="D150" s="22" t="s">
        <v>484</v>
      </c>
      <c r="E150" s="46" t="s">
        <v>91</v>
      </c>
      <c r="F150" s="22" t="s">
        <v>271</v>
      </c>
      <c r="G150" s="46">
        <f t="shared" si="8"/>
        <v>40</v>
      </c>
      <c r="H150" s="24">
        <v>98.9</v>
      </c>
      <c r="I150" s="25">
        <v>0.89999999999999991</v>
      </c>
      <c r="J150" s="26">
        <v>0.2</v>
      </c>
      <c r="L150" s="32">
        <f t="shared" si="6"/>
        <v>0.99999999999999989</v>
      </c>
      <c r="M150" s="32">
        <f t="shared" si="7"/>
        <v>0.17320508075688773</v>
      </c>
    </row>
    <row r="151" spans="1:13" x14ac:dyDescent="0.25">
      <c r="A151" s="22" t="s">
        <v>302</v>
      </c>
      <c r="B151" s="12"/>
      <c r="C151" s="22" t="s">
        <v>453</v>
      </c>
      <c r="D151" s="22" t="s">
        <v>484</v>
      </c>
      <c r="E151" s="46" t="s">
        <v>91</v>
      </c>
      <c r="F151" s="22" t="s">
        <v>271</v>
      </c>
      <c r="G151" s="46">
        <f t="shared" si="8"/>
        <v>41</v>
      </c>
      <c r="H151" s="24">
        <v>96.699999999999974</v>
      </c>
      <c r="I151" s="25">
        <v>3.0999999999999992</v>
      </c>
      <c r="J151" s="26">
        <v>0.19999999999999996</v>
      </c>
      <c r="L151" s="32">
        <f t="shared" si="6"/>
        <v>3.1999999999999993</v>
      </c>
      <c r="M151" s="32">
        <f t="shared" si="7"/>
        <v>0.17320508075688767</v>
      </c>
    </row>
    <row r="152" spans="1:13" x14ac:dyDescent="0.25">
      <c r="A152" s="22" t="s">
        <v>303</v>
      </c>
      <c r="B152" s="12"/>
      <c r="C152" s="22" t="s">
        <v>453</v>
      </c>
      <c r="D152" s="22" t="s">
        <v>484</v>
      </c>
      <c r="E152" s="46" t="s">
        <v>91</v>
      </c>
      <c r="F152" s="22" t="s">
        <v>271</v>
      </c>
      <c r="G152" s="46">
        <f t="shared" si="8"/>
        <v>42</v>
      </c>
      <c r="H152" s="24">
        <v>99.099099099099092</v>
      </c>
      <c r="I152" s="25">
        <v>0.60060060060060061</v>
      </c>
      <c r="J152" s="26">
        <v>0.30030030030030025</v>
      </c>
      <c r="L152" s="32">
        <f t="shared" si="6"/>
        <v>0.75075075075075071</v>
      </c>
      <c r="M152" s="32">
        <f t="shared" si="7"/>
        <v>0.26006768882415571</v>
      </c>
    </row>
    <row r="153" spans="1:13" x14ac:dyDescent="0.25">
      <c r="A153" s="22" t="s">
        <v>304</v>
      </c>
      <c r="B153" s="12"/>
      <c r="C153" s="22" t="s">
        <v>453</v>
      </c>
      <c r="D153" s="22" t="s">
        <v>484</v>
      </c>
      <c r="E153" s="46" t="s">
        <v>91</v>
      </c>
      <c r="F153" s="22" t="s">
        <v>271</v>
      </c>
      <c r="G153" s="46">
        <f t="shared" si="8"/>
        <v>43</v>
      </c>
      <c r="H153" s="24">
        <v>98.898898898898906</v>
      </c>
      <c r="I153" s="25">
        <v>0.50050050050050054</v>
      </c>
      <c r="J153" s="26">
        <v>0.60060060060060061</v>
      </c>
      <c r="L153" s="32">
        <f t="shared" si="6"/>
        <v>0.80080080080080085</v>
      </c>
      <c r="M153" s="32">
        <f t="shared" si="7"/>
        <v>0.52013537764831153</v>
      </c>
    </row>
    <row r="154" spans="1:13" x14ac:dyDescent="0.25">
      <c r="A154" s="22" t="s">
        <v>305</v>
      </c>
      <c r="B154" s="12"/>
      <c r="C154" s="22" t="s">
        <v>453</v>
      </c>
      <c r="D154" s="22" t="s">
        <v>484</v>
      </c>
      <c r="E154" s="46" t="s">
        <v>91</v>
      </c>
      <c r="F154" s="22" t="s">
        <v>271</v>
      </c>
      <c r="G154" s="46">
        <f t="shared" si="8"/>
        <v>44</v>
      </c>
      <c r="H154" s="24">
        <v>99.100000000000009</v>
      </c>
      <c r="I154" s="25">
        <v>0.60000000000000009</v>
      </c>
      <c r="J154" s="26">
        <v>0.30000000000000004</v>
      </c>
      <c r="L154" s="32">
        <f t="shared" si="6"/>
        <v>0.75000000000000011</v>
      </c>
      <c r="M154" s="32">
        <f t="shared" si="7"/>
        <v>0.25980762113533162</v>
      </c>
    </row>
    <row r="155" spans="1:13" x14ac:dyDescent="0.25">
      <c r="A155" s="22" t="s">
        <v>294</v>
      </c>
      <c r="B155" s="12"/>
      <c r="C155" s="22" t="s">
        <v>451</v>
      </c>
      <c r="D155" s="22" t="s">
        <v>486</v>
      </c>
      <c r="E155" s="46" t="s">
        <v>306</v>
      </c>
      <c r="F155" s="22" t="s">
        <v>271</v>
      </c>
      <c r="G155" s="46">
        <f t="shared" si="8"/>
        <v>45</v>
      </c>
      <c r="H155" s="24">
        <v>83.8</v>
      </c>
      <c r="I155" s="25">
        <v>15.7</v>
      </c>
      <c r="J155" s="26">
        <v>0.5</v>
      </c>
      <c r="L155" s="32">
        <f t="shared" si="6"/>
        <v>15.95</v>
      </c>
      <c r="M155" s="32">
        <f t="shared" si="7"/>
        <v>0.4330127018922193</v>
      </c>
    </row>
    <row r="156" spans="1:13" x14ac:dyDescent="0.25">
      <c r="A156" s="22" t="s">
        <v>294</v>
      </c>
      <c r="B156" s="12"/>
      <c r="C156" s="22" t="s">
        <v>451</v>
      </c>
      <c r="D156" s="22" t="s">
        <v>486</v>
      </c>
      <c r="E156" s="46" t="s">
        <v>306</v>
      </c>
      <c r="F156" s="22" t="s">
        <v>271</v>
      </c>
      <c r="G156" s="46">
        <f t="shared" si="8"/>
        <v>46</v>
      </c>
      <c r="H156" s="24">
        <v>83.3</v>
      </c>
      <c r="I156" s="25">
        <v>15.3</v>
      </c>
      <c r="J156" s="26">
        <v>1.4</v>
      </c>
      <c r="L156" s="32">
        <f t="shared" si="6"/>
        <v>16</v>
      </c>
      <c r="M156" s="32">
        <f t="shared" si="7"/>
        <v>1.2124355652982139</v>
      </c>
    </row>
    <row r="157" spans="1:13" x14ac:dyDescent="0.25">
      <c r="A157" s="22" t="s">
        <v>294</v>
      </c>
      <c r="B157" s="12"/>
      <c r="C157" s="22" t="s">
        <v>451</v>
      </c>
      <c r="D157" s="22" t="s">
        <v>486</v>
      </c>
      <c r="E157" s="46" t="s">
        <v>306</v>
      </c>
      <c r="F157" s="22" t="s">
        <v>271</v>
      </c>
      <c r="G157" s="46">
        <f t="shared" si="8"/>
        <v>47</v>
      </c>
      <c r="H157" s="24">
        <v>80.8</v>
      </c>
      <c r="I157" s="25">
        <v>18.8</v>
      </c>
      <c r="J157" s="26">
        <v>0.4</v>
      </c>
      <c r="L157" s="32">
        <f t="shared" si="6"/>
        <v>19</v>
      </c>
      <c r="M157" s="32">
        <f t="shared" si="7"/>
        <v>0.34641016151377546</v>
      </c>
    </row>
    <row r="158" spans="1:13" x14ac:dyDescent="0.25">
      <c r="A158" s="22" t="s">
        <v>294</v>
      </c>
      <c r="B158" s="12"/>
      <c r="C158" s="22" t="s">
        <v>451</v>
      </c>
      <c r="D158" s="22" t="s">
        <v>486</v>
      </c>
      <c r="E158" s="46" t="s">
        <v>306</v>
      </c>
      <c r="F158" s="22" t="s">
        <v>271</v>
      </c>
      <c r="G158" s="46">
        <f t="shared" si="8"/>
        <v>48</v>
      </c>
      <c r="H158" s="24">
        <v>80</v>
      </c>
      <c r="I158" s="25">
        <v>15</v>
      </c>
      <c r="J158" s="26">
        <v>5</v>
      </c>
      <c r="L158" s="32">
        <f t="shared" si="6"/>
        <v>17.5</v>
      </c>
      <c r="M158" s="32">
        <f t="shared" si="7"/>
        <v>4.3301270189221928</v>
      </c>
    </row>
    <row r="159" spans="1:13" x14ac:dyDescent="0.25">
      <c r="A159" s="22" t="s">
        <v>294</v>
      </c>
      <c r="B159" s="12"/>
      <c r="C159" s="22" t="s">
        <v>451</v>
      </c>
      <c r="D159" s="22" t="s">
        <v>486</v>
      </c>
      <c r="E159" s="46" t="s">
        <v>306</v>
      </c>
      <c r="F159" s="22" t="s">
        <v>271</v>
      </c>
      <c r="G159" s="46">
        <f t="shared" si="8"/>
        <v>49</v>
      </c>
      <c r="H159" s="24">
        <v>75.05</v>
      </c>
      <c r="I159" s="25">
        <v>20.7</v>
      </c>
      <c r="J159" s="26">
        <v>4.25</v>
      </c>
      <c r="L159" s="32">
        <f t="shared" si="6"/>
        <v>22.824999999999999</v>
      </c>
      <c r="M159" s="32">
        <f t="shared" si="7"/>
        <v>3.6806079660838642</v>
      </c>
    </row>
    <row r="160" spans="1:13" x14ac:dyDescent="0.25">
      <c r="A160" s="22" t="s">
        <v>294</v>
      </c>
      <c r="B160" s="12"/>
      <c r="C160" s="22" t="s">
        <v>451</v>
      </c>
      <c r="D160" s="22" t="s">
        <v>486</v>
      </c>
      <c r="E160" s="46" t="s">
        <v>306</v>
      </c>
      <c r="F160" s="22" t="s">
        <v>271</v>
      </c>
      <c r="G160" s="46">
        <f t="shared" si="8"/>
        <v>50</v>
      </c>
      <c r="H160" s="24">
        <v>75.3</v>
      </c>
      <c r="I160" s="25">
        <v>23.4</v>
      </c>
      <c r="J160" s="26">
        <v>1.3</v>
      </c>
      <c r="L160" s="32">
        <f t="shared" si="6"/>
        <v>24.049999999999997</v>
      </c>
      <c r="M160" s="32">
        <f t="shared" si="7"/>
        <v>1.1258330249197701</v>
      </c>
    </row>
    <row r="161" spans="1:13" x14ac:dyDescent="0.25">
      <c r="A161" s="22" t="s">
        <v>294</v>
      </c>
      <c r="B161" s="12"/>
      <c r="C161" s="22" t="s">
        <v>451</v>
      </c>
      <c r="D161" s="22" t="s">
        <v>486</v>
      </c>
      <c r="E161" s="46" t="s">
        <v>306</v>
      </c>
      <c r="F161" s="22" t="s">
        <v>271</v>
      </c>
      <c r="G161" s="46">
        <f t="shared" si="8"/>
        <v>51</v>
      </c>
      <c r="H161" s="24">
        <v>74.400000000000006</v>
      </c>
      <c r="I161" s="25">
        <v>24.8</v>
      </c>
      <c r="J161" s="26">
        <v>0.8</v>
      </c>
      <c r="L161" s="32">
        <f t="shared" si="6"/>
        <v>25.2</v>
      </c>
      <c r="M161" s="32">
        <f t="shared" si="7"/>
        <v>0.69282032302755092</v>
      </c>
    </row>
    <row r="162" spans="1:13" x14ac:dyDescent="0.25">
      <c r="A162" s="22" t="s">
        <v>294</v>
      </c>
      <c r="B162" s="12"/>
      <c r="C162" s="22" t="s">
        <v>451</v>
      </c>
      <c r="D162" s="22" t="s">
        <v>486</v>
      </c>
      <c r="E162" s="46" t="s">
        <v>306</v>
      </c>
      <c r="F162" s="22" t="s">
        <v>271</v>
      </c>
      <c r="G162" s="46">
        <f t="shared" si="8"/>
        <v>52</v>
      </c>
      <c r="H162" s="24">
        <v>69.5</v>
      </c>
      <c r="I162" s="25">
        <v>29.6</v>
      </c>
      <c r="J162" s="26">
        <v>0.9</v>
      </c>
      <c r="L162" s="32">
        <f t="shared" si="6"/>
        <v>30.05</v>
      </c>
      <c r="M162" s="32">
        <f t="shared" si="7"/>
        <v>0.77942286340599476</v>
      </c>
    </row>
    <row r="163" spans="1:13" x14ac:dyDescent="0.25">
      <c r="A163" s="22" t="s">
        <v>294</v>
      </c>
      <c r="B163" s="12"/>
      <c r="C163" s="22" t="s">
        <v>451</v>
      </c>
      <c r="D163" s="22" t="s">
        <v>486</v>
      </c>
      <c r="E163" s="46" t="s">
        <v>306</v>
      </c>
      <c r="F163" s="22" t="s">
        <v>271</v>
      </c>
      <c r="G163" s="46">
        <f t="shared" si="8"/>
        <v>53</v>
      </c>
      <c r="H163" s="24">
        <v>67.8</v>
      </c>
      <c r="I163" s="25">
        <v>30</v>
      </c>
      <c r="J163" s="26">
        <v>2.2000000000000002</v>
      </c>
      <c r="L163" s="32">
        <f t="shared" si="6"/>
        <v>31.1</v>
      </c>
      <c r="M163" s="32">
        <f t="shared" si="7"/>
        <v>1.9052558883257651</v>
      </c>
    </row>
    <row r="164" spans="1:13" x14ac:dyDescent="0.25">
      <c r="A164" s="22" t="s">
        <v>30</v>
      </c>
      <c r="B164" s="12">
        <v>0.41</v>
      </c>
      <c r="C164" s="22" t="s">
        <v>450</v>
      </c>
      <c r="D164" s="22" t="s">
        <v>484</v>
      </c>
      <c r="E164" s="47" t="s">
        <v>11</v>
      </c>
      <c r="F164" s="22" t="s">
        <v>12</v>
      </c>
      <c r="G164" s="47">
        <v>1</v>
      </c>
      <c r="H164" s="24">
        <v>28.712871287128714</v>
      </c>
      <c r="I164" s="25">
        <v>0</v>
      </c>
      <c r="J164" s="26">
        <v>71.287128712871294</v>
      </c>
      <c r="L164" s="32">
        <f t="shared" si="6"/>
        <v>35.643564356435647</v>
      </c>
      <c r="M164" s="32">
        <f t="shared" si="7"/>
        <v>61.736464428197607</v>
      </c>
    </row>
    <row r="165" spans="1:13" x14ac:dyDescent="0.25">
      <c r="A165" s="22" t="s">
        <v>31</v>
      </c>
      <c r="B165" s="12">
        <v>0.43</v>
      </c>
      <c r="C165" s="22" t="s">
        <v>450</v>
      </c>
      <c r="D165" s="22" t="s">
        <v>484</v>
      </c>
      <c r="E165" s="47" t="s">
        <v>11</v>
      </c>
      <c r="F165" s="22" t="s">
        <v>12</v>
      </c>
      <c r="G165" s="47">
        <f>G164+1</f>
        <v>2</v>
      </c>
      <c r="H165" s="24">
        <v>35</v>
      </c>
      <c r="I165" s="25">
        <v>0</v>
      </c>
      <c r="J165" s="26">
        <v>65</v>
      </c>
      <c r="L165" s="32">
        <f t="shared" si="6"/>
        <v>32.5</v>
      </c>
      <c r="M165" s="32">
        <f t="shared" si="7"/>
        <v>56.291651245988511</v>
      </c>
    </row>
    <row r="166" spans="1:13" x14ac:dyDescent="0.25">
      <c r="A166" s="22">
        <v>40472.5</v>
      </c>
      <c r="B166" s="12">
        <v>0.44200000000000006</v>
      </c>
      <c r="C166" s="22" t="s">
        <v>447</v>
      </c>
      <c r="D166" s="22" t="s">
        <v>484</v>
      </c>
      <c r="E166" s="47" t="s">
        <v>11</v>
      </c>
      <c r="F166" s="22" t="s">
        <v>12</v>
      </c>
      <c r="G166" s="47">
        <f t="shared" ref="G166:G209" si="9">G165+1</f>
        <v>3</v>
      </c>
      <c r="H166" s="24">
        <v>37.606837606837608</v>
      </c>
      <c r="I166" s="25">
        <v>0</v>
      </c>
      <c r="J166" s="26">
        <v>62.393162393162392</v>
      </c>
      <c r="L166" s="32">
        <f t="shared" si="6"/>
        <v>31.196581196581196</v>
      </c>
      <c r="M166" s="32">
        <f t="shared" si="7"/>
        <v>54.034063654926513</v>
      </c>
    </row>
    <row r="167" spans="1:13" x14ac:dyDescent="0.25">
      <c r="A167" s="22">
        <v>40472.21</v>
      </c>
      <c r="B167" s="12">
        <v>0.47899999999999998</v>
      </c>
      <c r="C167" s="22" t="s">
        <v>447</v>
      </c>
      <c r="D167" s="22" t="s">
        <v>484</v>
      </c>
      <c r="E167" s="47" t="s">
        <v>11</v>
      </c>
      <c r="F167" s="22" t="s">
        <v>12</v>
      </c>
      <c r="G167" s="47">
        <f t="shared" si="9"/>
        <v>4</v>
      </c>
      <c r="H167" s="24">
        <v>51.61725067385445</v>
      </c>
      <c r="I167" s="25">
        <v>0</v>
      </c>
      <c r="J167" s="26">
        <v>48.382749326145557</v>
      </c>
      <c r="L167" s="32">
        <f t="shared" si="6"/>
        <v>24.191374663072779</v>
      </c>
      <c r="M167" s="32">
        <f t="shared" si="7"/>
        <v>41.900690021376484</v>
      </c>
    </row>
    <row r="168" spans="1:13" x14ac:dyDescent="0.25">
      <c r="A168" s="22" t="s">
        <v>73</v>
      </c>
      <c r="B168" s="12">
        <v>0.5</v>
      </c>
      <c r="C168" s="22" t="s">
        <v>450</v>
      </c>
      <c r="D168" s="22" t="s">
        <v>484</v>
      </c>
      <c r="E168" s="47" t="s">
        <v>11</v>
      </c>
      <c r="F168" s="22" t="s">
        <v>12</v>
      </c>
      <c r="G168" s="47">
        <f t="shared" si="9"/>
        <v>5</v>
      </c>
      <c r="H168" s="24">
        <v>8.5106382978723403</v>
      </c>
      <c r="I168" s="25">
        <v>42.553191489361701</v>
      </c>
      <c r="J168" s="26">
        <v>48.936170212765958</v>
      </c>
      <c r="L168" s="32">
        <f t="shared" si="6"/>
        <v>67.021276595744681</v>
      </c>
      <c r="M168" s="32">
        <f t="shared" si="7"/>
        <v>42.379966568174659</v>
      </c>
    </row>
    <row r="169" spans="1:13" x14ac:dyDescent="0.25">
      <c r="A169" s="22">
        <v>40512.800000000003</v>
      </c>
      <c r="B169" s="12">
        <v>0.50600000000000001</v>
      </c>
      <c r="C169" s="22" t="s">
        <v>447</v>
      </c>
      <c r="D169" s="22" t="s">
        <v>484</v>
      </c>
      <c r="E169" s="47" t="s">
        <v>11</v>
      </c>
      <c r="F169" s="22" t="s">
        <v>12</v>
      </c>
      <c r="G169" s="47">
        <f t="shared" si="9"/>
        <v>6</v>
      </c>
      <c r="H169" s="24">
        <v>33.906071019473082</v>
      </c>
      <c r="I169" s="25">
        <v>0.45819014891179838</v>
      </c>
      <c r="J169" s="26">
        <v>65.635738831615114</v>
      </c>
      <c r="L169" s="32">
        <f t="shared" si="6"/>
        <v>33.276059564719354</v>
      </c>
      <c r="M169" s="32">
        <f t="shared" si="7"/>
        <v>56.842217224339436</v>
      </c>
    </row>
    <row r="170" spans="1:13" x14ac:dyDescent="0.25">
      <c r="A170" s="22" t="s">
        <v>74</v>
      </c>
      <c r="B170" s="12">
        <v>0.53</v>
      </c>
      <c r="C170" s="22" t="s">
        <v>450</v>
      </c>
      <c r="D170" s="22" t="s">
        <v>484</v>
      </c>
      <c r="E170" s="47" t="s">
        <v>11</v>
      </c>
      <c r="F170" s="22" t="s">
        <v>12</v>
      </c>
      <c r="G170" s="47">
        <f t="shared" si="9"/>
        <v>7</v>
      </c>
      <c r="H170" s="24">
        <v>16.494845360824744</v>
      </c>
      <c r="I170" s="25">
        <v>24.742268041237114</v>
      </c>
      <c r="J170" s="26">
        <v>58.762886597938149</v>
      </c>
      <c r="L170" s="32">
        <f t="shared" si="6"/>
        <v>54.123711340206185</v>
      </c>
      <c r="M170" s="32">
        <f t="shared" si="7"/>
        <v>50.890152593518557</v>
      </c>
    </row>
    <row r="171" spans="1:13" x14ac:dyDescent="0.25">
      <c r="A171" s="22" t="s">
        <v>75</v>
      </c>
      <c r="B171" s="12">
        <v>0.53</v>
      </c>
      <c r="C171" s="22" t="s">
        <v>450</v>
      </c>
      <c r="D171" s="22" t="s">
        <v>484</v>
      </c>
      <c r="E171" s="47" t="s">
        <v>11</v>
      </c>
      <c r="F171" s="22" t="s">
        <v>12</v>
      </c>
      <c r="G171" s="47">
        <f t="shared" si="9"/>
        <v>8</v>
      </c>
      <c r="H171" s="24">
        <v>15.841584158415841</v>
      </c>
      <c r="I171" s="25">
        <v>25.742574257425744</v>
      </c>
      <c r="J171" s="26">
        <v>58.415841584158414</v>
      </c>
      <c r="L171" s="32">
        <f t="shared" si="6"/>
        <v>54.950495049504951</v>
      </c>
      <c r="M171" s="32">
        <f t="shared" si="7"/>
        <v>50.589602795328588</v>
      </c>
    </row>
    <row r="172" spans="1:13" x14ac:dyDescent="0.25">
      <c r="A172" s="22" t="s">
        <v>74</v>
      </c>
      <c r="B172" s="12">
        <v>0.53</v>
      </c>
      <c r="C172" s="22" t="s">
        <v>450</v>
      </c>
      <c r="D172" s="22" t="s">
        <v>484</v>
      </c>
      <c r="E172" s="47" t="s">
        <v>11</v>
      </c>
      <c r="F172" s="22" t="s">
        <v>12</v>
      </c>
      <c r="G172" s="47">
        <f t="shared" si="9"/>
        <v>9</v>
      </c>
      <c r="H172" s="24">
        <v>16.494845360824744</v>
      </c>
      <c r="I172" s="25">
        <v>24.742268041237114</v>
      </c>
      <c r="J172" s="26">
        <v>58.762886597938149</v>
      </c>
      <c r="L172" s="32">
        <f t="shared" si="6"/>
        <v>54.123711340206185</v>
      </c>
      <c r="M172" s="32">
        <f t="shared" si="7"/>
        <v>50.890152593518557</v>
      </c>
    </row>
    <row r="173" spans="1:13" x14ac:dyDescent="0.25">
      <c r="A173" s="22" t="s">
        <v>75</v>
      </c>
      <c r="B173" s="12">
        <v>0.53</v>
      </c>
      <c r="C173" s="22" t="s">
        <v>450</v>
      </c>
      <c r="D173" s="22" t="s">
        <v>484</v>
      </c>
      <c r="E173" s="47" t="s">
        <v>11</v>
      </c>
      <c r="F173" s="22" t="s">
        <v>12</v>
      </c>
      <c r="G173" s="47">
        <f t="shared" si="9"/>
        <v>10</v>
      </c>
      <c r="H173" s="24">
        <v>15.841584158415841</v>
      </c>
      <c r="I173" s="25">
        <v>25.742574257425744</v>
      </c>
      <c r="J173" s="26">
        <v>58.415841584158414</v>
      </c>
      <c r="L173" s="32">
        <f t="shared" si="6"/>
        <v>54.950495049504951</v>
      </c>
      <c r="M173" s="32">
        <f t="shared" si="7"/>
        <v>50.589602795328588</v>
      </c>
    </row>
    <row r="174" spans="1:13" x14ac:dyDescent="0.25">
      <c r="A174" s="22">
        <v>40701.18</v>
      </c>
      <c r="B174" s="12">
        <v>0.53700000000000003</v>
      </c>
      <c r="C174" s="22" t="s">
        <v>447</v>
      </c>
      <c r="D174" s="22" t="s">
        <v>484</v>
      </c>
      <c r="E174" s="47" t="s">
        <v>11</v>
      </c>
      <c r="F174" s="22" t="s">
        <v>12</v>
      </c>
      <c r="G174" s="47">
        <f t="shared" si="9"/>
        <v>11</v>
      </c>
      <c r="H174" s="24">
        <v>53.621346886912328</v>
      </c>
      <c r="I174" s="25">
        <v>0</v>
      </c>
      <c r="J174" s="26">
        <v>46.37865311308768</v>
      </c>
      <c r="L174" s="32">
        <f t="shared" si="6"/>
        <v>23.18932655654384</v>
      </c>
      <c r="M174" s="32">
        <f t="shared" si="7"/>
        <v>40.165091789240165</v>
      </c>
    </row>
    <row r="175" spans="1:13" x14ac:dyDescent="0.25">
      <c r="A175" s="22" t="s">
        <v>13</v>
      </c>
      <c r="B175" s="12">
        <v>0.55000000000000004</v>
      </c>
      <c r="C175" s="22" t="s">
        <v>450</v>
      </c>
      <c r="D175" s="22" t="s">
        <v>484</v>
      </c>
      <c r="E175" s="47" t="s">
        <v>11</v>
      </c>
      <c r="F175" s="22" t="s">
        <v>12</v>
      </c>
      <c r="G175" s="47">
        <f t="shared" si="9"/>
        <v>12</v>
      </c>
      <c r="H175" s="24">
        <v>33</v>
      </c>
      <c r="I175" s="25">
        <v>27</v>
      </c>
      <c r="J175" s="26">
        <v>40</v>
      </c>
      <c r="L175" s="32">
        <f t="shared" ref="L175:L246" si="10">IF(I175="", "", I175 +J175/2)</f>
        <v>47</v>
      </c>
      <c r="M175" s="32">
        <f t="shared" ref="M175:M246" si="11">IF(J175="", "", SQRT(3)/2*J175)</f>
        <v>34.641016151377542</v>
      </c>
    </row>
    <row r="176" spans="1:13" x14ac:dyDescent="0.25">
      <c r="A176" s="22">
        <v>40701.14</v>
      </c>
      <c r="B176" s="12">
        <v>0.55500000000000005</v>
      </c>
      <c r="C176" s="22" t="s">
        <v>447</v>
      </c>
      <c r="D176" s="22" t="s">
        <v>484</v>
      </c>
      <c r="E176" s="47" t="s">
        <v>11</v>
      </c>
      <c r="F176" s="22" t="s">
        <v>12</v>
      </c>
      <c r="G176" s="47">
        <f t="shared" si="9"/>
        <v>13</v>
      </c>
      <c r="H176" s="24">
        <v>60.506329113924053</v>
      </c>
      <c r="I176" s="25">
        <v>1.8987341772151898</v>
      </c>
      <c r="J176" s="26">
        <v>37.594936708860757</v>
      </c>
      <c r="L176" s="32">
        <f t="shared" si="10"/>
        <v>20.696202531645568</v>
      </c>
      <c r="M176" s="32">
        <f t="shared" si="11"/>
        <v>32.558170243541554</v>
      </c>
    </row>
    <row r="177" spans="1:13" x14ac:dyDescent="0.25">
      <c r="A177" s="22" t="s">
        <v>14</v>
      </c>
      <c r="B177" s="12">
        <v>0.56999999999999995</v>
      </c>
      <c r="C177" s="22" t="s">
        <v>450</v>
      </c>
      <c r="D177" s="22" t="s">
        <v>484</v>
      </c>
      <c r="E177" s="47" t="s">
        <v>11</v>
      </c>
      <c r="F177" s="22" t="s">
        <v>12</v>
      </c>
      <c r="G177" s="47">
        <f t="shared" si="9"/>
        <v>14</v>
      </c>
      <c r="H177" s="24">
        <v>31</v>
      </c>
      <c r="I177" s="25">
        <v>42</v>
      </c>
      <c r="J177" s="26">
        <v>27</v>
      </c>
      <c r="L177" s="32">
        <f t="shared" si="10"/>
        <v>55.5</v>
      </c>
      <c r="M177" s="32">
        <f t="shared" si="11"/>
        <v>23.382685902179841</v>
      </c>
    </row>
    <row r="178" spans="1:13" x14ac:dyDescent="0.25">
      <c r="A178" s="22" t="s">
        <v>15</v>
      </c>
      <c r="B178" s="12">
        <v>0.56999999999999995</v>
      </c>
      <c r="C178" s="22" t="s">
        <v>450</v>
      </c>
      <c r="D178" s="22" t="s">
        <v>484</v>
      </c>
      <c r="E178" s="47" t="s">
        <v>11</v>
      </c>
      <c r="F178" s="22" t="s">
        <v>12</v>
      </c>
      <c r="G178" s="47">
        <f t="shared" si="9"/>
        <v>15</v>
      </c>
      <c r="H178" s="24">
        <v>37</v>
      </c>
      <c r="I178" s="25">
        <v>35</v>
      </c>
      <c r="J178" s="26">
        <v>28</v>
      </c>
      <c r="L178" s="32">
        <f t="shared" si="10"/>
        <v>49</v>
      </c>
      <c r="M178" s="32">
        <f t="shared" si="11"/>
        <v>24.248711305964282</v>
      </c>
    </row>
    <row r="179" spans="1:13" x14ac:dyDescent="0.25">
      <c r="A179" s="22">
        <v>40701.15</v>
      </c>
      <c r="B179" s="12">
        <v>0.57000000000000006</v>
      </c>
      <c r="C179" s="22" t="s">
        <v>447</v>
      </c>
      <c r="D179" s="22" t="s">
        <v>484</v>
      </c>
      <c r="E179" s="47" t="s">
        <v>11</v>
      </c>
      <c r="F179" s="22" t="s">
        <v>12</v>
      </c>
      <c r="G179" s="47">
        <f t="shared" si="9"/>
        <v>16</v>
      </c>
      <c r="H179" s="24">
        <v>56.242274412855373</v>
      </c>
      <c r="I179" s="25">
        <v>0.74165636588380712</v>
      </c>
      <c r="J179" s="26">
        <v>43.016069221260807</v>
      </c>
      <c r="L179" s="32">
        <f t="shared" si="10"/>
        <v>22.249690976514209</v>
      </c>
      <c r="M179" s="32">
        <f t="shared" si="11"/>
        <v>37.253008716561752</v>
      </c>
    </row>
    <row r="180" spans="1:13" x14ac:dyDescent="0.25">
      <c r="A180" s="22" t="s">
        <v>28</v>
      </c>
      <c r="B180" s="12">
        <v>0.57999999999999996</v>
      </c>
      <c r="C180" s="22" t="s">
        <v>450</v>
      </c>
      <c r="D180" s="22" t="s">
        <v>484</v>
      </c>
      <c r="E180" s="47" t="s">
        <v>11</v>
      </c>
      <c r="F180" s="22" t="s">
        <v>12</v>
      </c>
      <c r="G180" s="47">
        <f t="shared" si="9"/>
        <v>17</v>
      </c>
      <c r="H180" s="24">
        <v>25.773195876288661</v>
      </c>
      <c r="I180" s="25">
        <v>59.793814432989691</v>
      </c>
      <c r="J180" s="26">
        <v>14.43298969072165</v>
      </c>
      <c r="L180" s="32">
        <f t="shared" si="10"/>
        <v>67.010309278350519</v>
      </c>
      <c r="M180" s="32">
        <f t="shared" si="11"/>
        <v>12.499335724723856</v>
      </c>
    </row>
    <row r="181" spans="1:13" x14ac:dyDescent="0.25">
      <c r="A181" s="22">
        <v>40472.6</v>
      </c>
      <c r="B181" s="12">
        <v>0.58100000000000007</v>
      </c>
      <c r="C181" s="22" t="s">
        <v>447</v>
      </c>
      <c r="D181" s="22" t="s">
        <v>484</v>
      </c>
      <c r="E181" s="47" t="s">
        <v>11</v>
      </c>
      <c r="F181" s="22" t="s">
        <v>12</v>
      </c>
      <c r="G181" s="47">
        <f t="shared" si="9"/>
        <v>18</v>
      </c>
      <c r="H181" s="24">
        <v>53.948832035595103</v>
      </c>
      <c r="I181" s="25">
        <v>0.44493882091212461</v>
      </c>
      <c r="J181" s="26">
        <v>45.606229143492769</v>
      </c>
      <c r="L181" s="32">
        <f t="shared" si="10"/>
        <v>23.248053392658509</v>
      </c>
      <c r="M181" s="32">
        <f t="shared" si="11"/>
        <v>39.496153009078959</v>
      </c>
    </row>
    <row r="182" spans="1:13" x14ac:dyDescent="0.25">
      <c r="A182" s="22">
        <v>40472.58</v>
      </c>
      <c r="B182" s="12">
        <v>0.58299999999999996</v>
      </c>
      <c r="C182" s="22" t="s">
        <v>447</v>
      </c>
      <c r="D182" s="22" t="s">
        <v>484</v>
      </c>
      <c r="E182" s="47" t="s">
        <v>11</v>
      </c>
      <c r="F182" s="22" t="s">
        <v>12</v>
      </c>
      <c r="G182" s="47">
        <f t="shared" si="9"/>
        <v>19</v>
      </c>
      <c r="H182" s="24">
        <v>53.426248548199766</v>
      </c>
      <c r="I182" s="25">
        <v>0</v>
      </c>
      <c r="J182" s="26">
        <v>46.573751451800234</v>
      </c>
      <c r="L182" s="32">
        <f t="shared" si="10"/>
        <v>23.286875725900117</v>
      </c>
      <c r="M182" s="32">
        <f t="shared" si="11"/>
        <v>40.334051906801378</v>
      </c>
    </row>
    <row r="183" spans="1:13" x14ac:dyDescent="0.25">
      <c r="A183" s="22">
        <v>40472.51</v>
      </c>
      <c r="B183" s="12">
        <v>0.58499999999999996</v>
      </c>
      <c r="C183" s="22" t="s">
        <v>447</v>
      </c>
      <c r="D183" s="22" t="s">
        <v>484</v>
      </c>
      <c r="E183" s="47" t="s">
        <v>11</v>
      </c>
      <c r="F183" s="22" t="s">
        <v>12</v>
      </c>
      <c r="G183" s="47">
        <f t="shared" si="9"/>
        <v>20</v>
      </c>
      <c r="H183" s="24">
        <v>57.024793388429757</v>
      </c>
      <c r="I183" s="25">
        <v>0</v>
      </c>
      <c r="J183" s="26">
        <v>42.97520661157025</v>
      </c>
      <c r="L183" s="32">
        <f t="shared" si="10"/>
        <v>21.487603305785125</v>
      </c>
      <c r="M183" s="32">
        <f t="shared" si="11"/>
        <v>37.217620658504799</v>
      </c>
    </row>
    <row r="184" spans="1:13" x14ac:dyDescent="0.25">
      <c r="A184" s="22" t="s">
        <v>76</v>
      </c>
      <c r="B184" s="12">
        <v>0.59</v>
      </c>
      <c r="C184" s="22" t="s">
        <v>450</v>
      </c>
      <c r="D184" s="22" t="s">
        <v>484</v>
      </c>
      <c r="E184" s="47" t="s">
        <v>11</v>
      </c>
      <c r="F184" s="22" t="s">
        <v>12</v>
      </c>
      <c r="G184" s="47">
        <f t="shared" si="9"/>
        <v>21</v>
      </c>
      <c r="H184" s="24">
        <v>45.360824742268044</v>
      </c>
      <c r="I184" s="25">
        <v>20.618556701030929</v>
      </c>
      <c r="J184" s="26">
        <v>34.020618556701031</v>
      </c>
      <c r="L184" s="32">
        <f t="shared" si="10"/>
        <v>37.628865979381445</v>
      </c>
      <c r="M184" s="32">
        <f t="shared" si="11"/>
        <v>29.462719922563373</v>
      </c>
    </row>
    <row r="185" spans="1:13" x14ac:dyDescent="0.25">
      <c r="A185" s="22" t="s">
        <v>76</v>
      </c>
      <c r="B185" s="12">
        <v>0.59</v>
      </c>
      <c r="C185" s="22" t="s">
        <v>450</v>
      </c>
      <c r="D185" s="22" t="s">
        <v>484</v>
      </c>
      <c r="E185" s="47" t="s">
        <v>11</v>
      </c>
      <c r="F185" s="22" t="s">
        <v>12</v>
      </c>
      <c r="G185" s="47">
        <f t="shared" si="9"/>
        <v>22</v>
      </c>
      <c r="H185" s="24">
        <v>45.360824742268044</v>
      </c>
      <c r="I185" s="25">
        <v>20.618556701030929</v>
      </c>
      <c r="J185" s="26">
        <v>34.020618556701031</v>
      </c>
      <c r="L185" s="32">
        <f t="shared" si="10"/>
        <v>37.628865979381445</v>
      </c>
      <c r="M185" s="32">
        <f t="shared" si="11"/>
        <v>29.462719922563373</v>
      </c>
    </row>
    <row r="186" spans="1:13" x14ac:dyDescent="0.25">
      <c r="A186" s="22">
        <v>40472.54</v>
      </c>
      <c r="B186" s="12">
        <v>0.60200000000000009</v>
      </c>
      <c r="C186" s="22" t="s">
        <v>447</v>
      </c>
      <c r="D186" s="22" t="s">
        <v>484</v>
      </c>
      <c r="E186" s="47" t="s">
        <v>11</v>
      </c>
      <c r="F186" s="22" t="s">
        <v>12</v>
      </c>
      <c r="G186" s="47">
        <f t="shared" si="9"/>
        <v>23</v>
      </c>
      <c r="H186" s="24">
        <v>57.456647398843927</v>
      </c>
      <c r="I186" s="25">
        <v>0.11560693641618498</v>
      </c>
      <c r="J186" s="26">
        <v>42.427745664739888</v>
      </c>
      <c r="L186" s="32">
        <f t="shared" si="10"/>
        <v>21.329479768786129</v>
      </c>
      <c r="M186" s="32">
        <f t="shared" si="11"/>
        <v>36.743505570969823</v>
      </c>
    </row>
    <row r="187" spans="1:13" x14ac:dyDescent="0.25">
      <c r="A187" s="22" t="s">
        <v>16</v>
      </c>
      <c r="B187" s="12">
        <v>0.61</v>
      </c>
      <c r="C187" s="22" t="s">
        <v>450</v>
      </c>
      <c r="D187" s="22" t="s">
        <v>484</v>
      </c>
      <c r="E187" s="47" t="s">
        <v>11</v>
      </c>
      <c r="F187" s="22" t="s">
        <v>12</v>
      </c>
      <c r="G187" s="47">
        <f t="shared" si="9"/>
        <v>24</v>
      </c>
      <c r="H187" s="24">
        <v>47.524752475247524</v>
      </c>
      <c r="I187" s="25">
        <v>28.712871287128714</v>
      </c>
      <c r="J187" s="26">
        <v>23.762376237623762</v>
      </c>
      <c r="L187" s="32">
        <f t="shared" si="10"/>
        <v>40.594059405940598</v>
      </c>
      <c r="M187" s="32">
        <f t="shared" si="11"/>
        <v>20.578821476065869</v>
      </c>
    </row>
    <row r="188" spans="1:13" x14ac:dyDescent="0.25">
      <c r="A188" s="22">
        <v>40472.559999999998</v>
      </c>
      <c r="B188" s="12">
        <v>0.61399999999999999</v>
      </c>
      <c r="C188" s="22" t="s">
        <v>447</v>
      </c>
      <c r="D188" s="22" t="s">
        <v>484</v>
      </c>
      <c r="E188" s="47" t="s">
        <v>11</v>
      </c>
      <c r="F188" s="22" t="s">
        <v>12</v>
      </c>
      <c r="G188" s="47">
        <f t="shared" si="9"/>
        <v>25</v>
      </c>
      <c r="H188" s="24">
        <v>59.955257270693508</v>
      </c>
      <c r="I188" s="25">
        <v>1.1185682326621922</v>
      </c>
      <c r="J188" s="26">
        <v>38.926174496644286</v>
      </c>
      <c r="L188" s="32">
        <f t="shared" si="10"/>
        <v>20.581655480984335</v>
      </c>
      <c r="M188" s="32">
        <f t="shared" si="11"/>
        <v>33.711055986239884</v>
      </c>
    </row>
    <row r="189" spans="1:13" x14ac:dyDescent="0.25">
      <c r="A189" s="22" t="s">
        <v>17</v>
      </c>
      <c r="B189" s="12">
        <v>0.63</v>
      </c>
      <c r="C189" s="22" t="s">
        <v>450</v>
      </c>
      <c r="D189" s="22" t="s">
        <v>484</v>
      </c>
      <c r="E189" s="47" t="s">
        <v>11</v>
      </c>
      <c r="F189" s="22" t="s">
        <v>12</v>
      </c>
      <c r="G189" s="47">
        <f t="shared" si="9"/>
        <v>26</v>
      </c>
      <c r="H189" s="24">
        <v>48</v>
      </c>
      <c r="I189" s="25">
        <v>28</v>
      </c>
      <c r="J189" s="26">
        <v>24</v>
      </c>
      <c r="L189" s="32">
        <f t="shared" si="10"/>
        <v>40</v>
      </c>
      <c r="M189" s="32">
        <f t="shared" si="11"/>
        <v>20.784609690826528</v>
      </c>
    </row>
    <row r="190" spans="1:13" x14ac:dyDescent="0.25">
      <c r="A190" s="22" t="s">
        <v>18</v>
      </c>
      <c r="B190" s="12">
        <v>0.63</v>
      </c>
      <c r="C190" s="22" t="s">
        <v>450</v>
      </c>
      <c r="D190" s="22" t="s">
        <v>484</v>
      </c>
      <c r="E190" s="47" t="s">
        <v>11</v>
      </c>
      <c r="F190" s="22" t="s">
        <v>12</v>
      </c>
      <c r="G190" s="47">
        <f t="shared" si="9"/>
        <v>27</v>
      </c>
      <c r="H190" s="24">
        <v>53</v>
      </c>
      <c r="I190" s="25">
        <v>0</v>
      </c>
      <c r="J190" s="26">
        <v>47</v>
      </c>
      <c r="L190" s="32">
        <f t="shared" si="10"/>
        <v>23.5</v>
      </c>
      <c r="M190" s="32">
        <f t="shared" si="11"/>
        <v>40.703193977868615</v>
      </c>
    </row>
    <row r="191" spans="1:13" x14ac:dyDescent="0.25">
      <c r="A191" s="22" t="s">
        <v>19</v>
      </c>
      <c r="B191" s="12">
        <v>0.64</v>
      </c>
      <c r="C191" s="22" t="s">
        <v>450</v>
      </c>
      <c r="D191" s="22" t="s">
        <v>484</v>
      </c>
      <c r="E191" s="47" t="s">
        <v>11</v>
      </c>
      <c r="F191" s="22" t="s">
        <v>12</v>
      </c>
      <c r="G191" s="47">
        <f t="shared" si="9"/>
        <v>28</v>
      </c>
      <c r="H191" s="24">
        <v>55</v>
      </c>
      <c r="I191" s="25">
        <v>0</v>
      </c>
      <c r="J191" s="26">
        <v>45</v>
      </c>
      <c r="L191" s="32">
        <f t="shared" si="10"/>
        <v>22.5</v>
      </c>
      <c r="M191" s="32">
        <f t="shared" si="11"/>
        <v>38.97114317029974</v>
      </c>
    </row>
    <row r="192" spans="1:13" x14ac:dyDescent="0.25">
      <c r="A192" s="22">
        <v>40512.300000000003</v>
      </c>
      <c r="B192" s="12">
        <v>0.67</v>
      </c>
      <c r="C192" s="22" t="s">
        <v>447</v>
      </c>
      <c r="D192" s="22" t="s">
        <v>484</v>
      </c>
      <c r="E192" s="47" t="s">
        <v>11</v>
      </c>
      <c r="F192" s="22" t="s">
        <v>12</v>
      </c>
      <c r="G192" s="47">
        <f t="shared" si="9"/>
        <v>29</v>
      </c>
      <c r="H192" s="24">
        <v>66.469893742621025</v>
      </c>
      <c r="I192" s="25">
        <v>10.153482880755609</v>
      </c>
      <c r="J192" s="26">
        <v>23.376623376623382</v>
      </c>
      <c r="L192" s="32">
        <f t="shared" si="10"/>
        <v>21.8417945690673</v>
      </c>
      <c r="M192" s="32">
        <f t="shared" si="11"/>
        <v>20.24474969885701</v>
      </c>
    </row>
    <row r="193" spans="1:13" x14ac:dyDescent="0.25">
      <c r="A193" s="22">
        <v>40701.24</v>
      </c>
      <c r="B193" s="12">
        <v>0.67</v>
      </c>
      <c r="C193" s="22" t="s">
        <v>447</v>
      </c>
      <c r="D193" s="22" t="s">
        <v>484</v>
      </c>
      <c r="E193" s="47" t="s">
        <v>11</v>
      </c>
      <c r="F193" s="22" t="s">
        <v>12</v>
      </c>
      <c r="G193" s="47">
        <f t="shared" si="9"/>
        <v>30</v>
      </c>
      <c r="H193" s="24">
        <v>75.197294250281857</v>
      </c>
      <c r="I193" s="25">
        <v>0.45095828635851187</v>
      </c>
      <c r="J193" s="26">
        <v>24.351747463359636</v>
      </c>
      <c r="L193" s="32">
        <f t="shared" si="10"/>
        <v>12.62683201803833</v>
      </c>
      <c r="M193" s="32">
        <f t="shared" si="11"/>
        <v>21.089231929812708</v>
      </c>
    </row>
    <row r="194" spans="1:13" x14ac:dyDescent="0.25">
      <c r="A194" s="22" t="s">
        <v>20</v>
      </c>
      <c r="B194" s="12">
        <v>0.69</v>
      </c>
      <c r="C194" s="22" t="s">
        <v>450</v>
      </c>
      <c r="D194" s="22" t="s">
        <v>484</v>
      </c>
      <c r="E194" s="47" t="s">
        <v>11</v>
      </c>
      <c r="F194" s="22" t="s">
        <v>12</v>
      </c>
      <c r="G194" s="47">
        <f t="shared" si="9"/>
        <v>31</v>
      </c>
      <c r="H194" s="24">
        <v>65</v>
      </c>
      <c r="I194" s="25">
        <v>0</v>
      </c>
      <c r="J194" s="26">
        <v>35</v>
      </c>
      <c r="L194" s="32">
        <f t="shared" si="10"/>
        <v>17.5</v>
      </c>
      <c r="M194" s="32">
        <f t="shared" si="11"/>
        <v>30.310889132455351</v>
      </c>
    </row>
    <row r="195" spans="1:13" x14ac:dyDescent="0.25">
      <c r="A195" s="22" t="s">
        <v>21</v>
      </c>
      <c r="B195" s="12" t="s">
        <v>22</v>
      </c>
      <c r="C195" s="22" t="s">
        <v>450</v>
      </c>
      <c r="D195" s="22" t="s">
        <v>484</v>
      </c>
      <c r="E195" s="47" t="s">
        <v>11</v>
      </c>
      <c r="F195" s="22" t="s">
        <v>12</v>
      </c>
      <c r="G195" s="47">
        <f t="shared" si="9"/>
        <v>32</v>
      </c>
      <c r="H195" s="24">
        <v>36</v>
      </c>
      <c r="I195" s="25">
        <v>0</v>
      </c>
      <c r="J195" s="26">
        <v>64</v>
      </c>
      <c r="L195" s="32">
        <f t="shared" si="10"/>
        <v>32</v>
      </c>
      <c r="M195" s="32">
        <f t="shared" si="11"/>
        <v>55.42562584220407</v>
      </c>
    </row>
    <row r="196" spans="1:13" x14ac:dyDescent="0.25">
      <c r="A196" s="22" t="s">
        <v>23</v>
      </c>
      <c r="B196" s="12" t="s">
        <v>22</v>
      </c>
      <c r="C196" s="22" t="s">
        <v>450</v>
      </c>
      <c r="D196" s="22" t="s">
        <v>484</v>
      </c>
      <c r="E196" s="47" t="s">
        <v>11</v>
      </c>
      <c r="F196" s="22" t="s">
        <v>12</v>
      </c>
      <c r="G196" s="47">
        <f t="shared" si="9"/>
        <v>33</v>
      </c>
      <c r="H196" s="24">
        <v>59</v>
      </c>
      <c r="I196" s="25">
        <v>18</v>
      </c>
      <c r="J196" s="26">
        <v>23</v>
      </c>
      <c r="L196" s="32">
        <f t="shared" si="10"/>
        <v>29.5</v>
      </c>
      <c r="M196" s="32">
        <f t="shared" si="11"/>
        <v>19.918584287042087</v>
      </c>
    </row>
    <row r="197" spans="1:13" x14ac:dyDescent="0.25">
      <c r="A197" s="22" t="s">
        <v>29</v>
      </c>
      <c r="B197" s="12" t="s">
        <v>22</v>
      </c>
      <c r="C197" s="22" t="s">
        <v>450</v>
      </c>
      <c r="D197" s="22" t="s">
        <v>484</v>
      </c>
      <c r="E197" s="47" t="s">
        <v>11</v>
      </c>
      <c r="F197" s="22" t="s">
        <v>12</v>
      </c>
      <c r="G197" s="47">
        <f t="shared" si="9"/>
        <v>34</v>
      </c>
      <c r="H197" s="24">
        <v>21.05263157894737</v>
      </c>
      <c r="I197" s="25">
        <v>66.31578947368422</v>
      </c>
      <c r="J197" s="26">
        <v>12.631578947368421</v>
      </c>
      <c r="L197" s="32">
        <f t="shared" si="10"/>
        <v>72.631578947368425</v>
      </c>
      <c r="M197" s="32">
        <f t="shared" si="11"/>
        <v>10.939268258329751</v>
      </c>
    </row>
    <row r="198" spans="1:13" x14ac:dyDescent="0.25">
      <c r="A198" s="22" t="s">
        <v>24</v>
      </c>
      <c r="B198" s="12"/>
      <c r="C198" s="22" t="s">
        <v>453</v>
      </c>
      <c r="D198" s="22" t="s">
        <v>484</v>
      </c>
      <c r="E198" s="47" t="s">
        <v>11</v>
      </c>
      <c r="F198" s="22" t="s">
        <v>12</v>
      </c>
      <c r="G198" s="47">
        <f t="shared" si="9"/>
        <v>35</v>
      </c>
      <c r="H198" s="24">
        <v>83.667334669338672</v>
      </c>
      <c r="I198" s="25">
        <v>0.20040080160320642</v>
      </c>
      <c r="J198" s="26">
        <v>16.132264529058119</v>
      </c>
      <c r="L198" s="32">
        <f t="shared" si="10"/>
        <v>8.2665330661322667</v>
      </c>
      <c r="M198" s="32">
        <f t="shared" si="11"/>
        <v>13.970950902734934</v>
      </c>
    </row>
    <row r="199" spans="1:13" x14ac:dyDescent="0.25">
      <c r="A199" s="22" t="s">
        <v>25</v>
      </c>
      <c r="B199" s="12"/>
      <c r="C199" s="22" t="s">
        <v>453</v>
      </c>
      <c r="D199" s="22" t="s">
        <v>484</v>
      </c>
      <c r="E199" s="47" t="s">
        <v>11</v>
      </c>
      <c r="F199" s="22" t="s">
        <v>12</v>
      </c>
      <c r="G199" s="47">
        <f t="shared" si="9"/>
        <v>36</v>
      </c>
      <c r="H199" s="24">
        <v>84.120603015075375</v>
      </c>
      <c r="I199" s="25">
        <v>4.3216080402010046</v>
      </c>
      <c r="J199" s="26">
        <v>11.557788944723619</v>
      </c>
      <c r="L199" s="32">
        <f t="shared" si="10"/>
        <v>10.100502512562814</v>
      </c>
      <c r="M199" s="32">
        <f t="shared" si="11"/>
        <v>10.009338837709592</v>
      </c>
    </row>
    <row r="200" spans="1:13" x14ac:dyDescent="0.25">
      <c r="A200" s="22" t="s">
        <v>26</v>
      </c>
      <c r="B200" s="12"/>
      <c r="C200" s="22" t="s">
        <v>453</v>
      </c>
      <c r="D200" s="22" t="s">
        <v>484</v>
      </c>
      <c r="E200" s="47" t="s">
        <v>11</v>
      </c>
      <c r="F200" s="22" t="s">
        <v>12</v>
      </c>
      <c r="G200" s="47">
        <f t="shared" si="9"/>
        <v>37</v>
      </c>
      <c r="H200" s="24">
        <v>79.441117764471073</v>
      </c>
      <c r="I200" s="25">
        <v>0.49900199600798412</v>
      </c>
      <c r="J200" s="26">
        <v>20.059880239520965</v>
      </c>
      <c r="L200" s="32">
        <f t="shared" si="10"/>
        <v>10.528942115768466</v>
      </c>
      <c r="M200" s="32">
        <f t="shared" si="11"/>
        <v>17.372365884298624</v>
      </c>
    </row>
    <row r="201" spans="1:13" x14ac:dyDescent="0.25">
      <c r="A201" s="22" t="s">
        <v>27</v>
      </c>
      <c r="B201" s="12"/>
      <c r="C201" s="22" t="s">
        <v>453</v>
      </c>
      <c r="D201" s="22" t="s">
        <v>484</v>
      </c>
      <c r="E201" s="47" t="s">
        <v>11</v>
      </c>
      <c r="F201" s="22" t="s">
        <v>12</v>
      </c>
      <c r="G201" s="47">
        <f t="shared" si="9"/>
        <v>38</v>
      </c>
      <c r="H201" s="24">
        <v>56.78391959798995</v>
      </c>
      <c r="I201" s="25">
        <v>2.8140703517587937</v>
      </c>
      <c r="J201" s="26">
        <v>40.402010050251256</v>
      </c>
      <c r="L201" s="32">
        <f t="shared" si="10"/>
        <v>23.015075376884422</v>
      </c>
      <c r="M201" s="32">
        <f t="shared" si="11"/>
        <v>34.98916706747179</v>
      </c>
    </row>
    <row r="202" spans="1:13" x14ac:dyDescent="0.25">
      <c r="A202" t="s">
        <v>519</v>
      </c>
      <c r="B202" s="12"/>
      <c r="C202" s="22" t="s">
        <v>518</v>
      </c>
      <c r="D202" s="22" t="s">
        <v>484</v>
      </c>
      <c r="E202" s="47" t="s">
        <v>11</v>
      </c>
      <c r="F202" s="22" t="s">
        <v>12</v>
      </c>
      <c r="G202" s="47">
        <f t="shared" si="9"/>
        <v>39</v>
      </c>
      <c r="H202" s="24">
        <v>77.130400071596924</v>
      </c>
      <c r="I202" s="25">
        <v>1.0433377804830888</v>
      </c>
      <c r="J202" s="26">
        <v>21.826262147919977</v>
      </c>
      <c r="L202" s="32">
        <f t="shared" si="10"/>
        <v>11.956468854443077</v>
      </c>
      <c r="M202" s="32">
        <f t="shared" si="11"/>
        <v>18.902097489757406</v>
      </c>
    </row>
    <row r="203" spans="1:13" x14ac:dyDescent="0.25">
      <c r="A203" t="s">
        <v>520</v>
      </c>
      <c r="B203" s="12"/>
      <c r="C203" s="22" t="s">
        <v>518</v>
      </c>
      <c r="D203" s="22" t="s">
        <v>484</v>
      </c>
      <c r="E203" s="47" t="s">
        <v>11</v>
      </c>
      <c r="F203" s="22" t="s">
        <v>12</v>
      </c>
      <c r="G203" s="47">
        <f t="shared" si="9"/>
        <v>40</v>
      </c>
      <c r="H203" s="24">
        <v>76.572009989825176</v>
      </c>
      <c r="I203" s="25">
        <v>0.73998705022662081</v>
      </c>
      <c r="J203" s="26">
        <v>22.6880029599482</v>
      </c>
      <c r="L203" s="32">
        <f t="shared" si="10"/>
        <v>12.08398853020072</v>
      </c>
      <c r="M203" s="32">
        <f t="shared" si="11"/>
        <v>19.648386924451678</v>
      </c>
    </row>
    <row r="204" spans="1:13" x14ac:dyDescent="0.25">
      <c r="A204" t="s">
        <v>521</v>
      </c>
      <c r="B204" s="12"/>
      <c r="C204" s="22" t="s">
        <v>518</v>
      </c>
      <c r="D204" s="22" t="s">
        <v>484</v>
      </c>
      <c r="E204" s="47" t="s">
        <v>11</v>
      </c>
      <c r="F204" s="22" t="s">
        <v>12</v>
      </c>
      <c r="G204" s="47">
        <f t="shared" si="9"/>
        <v>41</v>
      </c>
      <c r="H204" s="24">
        <v>93.153651321513507</v>
      </c>
      <c r="I204" s="25">
        <v>0.91838904893563555</v>
      </c>
      <c r="J204" s="26">
        <v>5.9279596295508599</v>
      </c>
      <c r="L204" s="32">
        <f t="shared" si="10"/>
        <v>3.8823688637110654</v>
      </c>
      <c r="M204" s="32">
        <f t="shared" si="11"/>
        <v>5.133763631799634</v>
      </c>
    </row>
    <row r="205" spans="1:13" x14ac:dyDescent="0.25">
      <c r="A205" t="s">
        <v>522</v>
      </c>
      <c r="B205" s="12"/>
      <c r="C205" s="22" t="s">
        <v>518</v>
      </c>
      <c r="D205" s="22" t="s">
        <v>484</v>
      </c>
      <c r="E205" s="47" t="s">
        <v>11</v>
      </c>
      <c r="F205" s="22" t="s">
        <v>12</v>
      </c>
      <c r="G205" s="47">
        <f t="shared" si="9"/>
        <v>42</v>
      </c>
      <c r="H205" s="24">
        <v>77.631594239955376</v>
      </c>
      <c r="I205" s="25">
        <v>0.98790111690938032</v>
      </c>
      <c r="J205" s="26">
        <v>21.38050464313525</v>
      </c>
      <c r="L205" s="32">
        <f t="shared" si="10"/>
        <v>11.678153438477006</v>
      </c>
      <c r="M205" s="32">
        <f t="shared" si="11"/>
        <v>18.51606016668627</v>
      </c>
    </row>
    <row r="206" spans="1:13" x14ac:dyDescent="0.25">
      <c r="A206" t="s">
        <v>523</v>
      </c>
      <c r="B206" s="12"/>
      <c r="C206" s="22" t="s">
        <v>518</v>
      </c>
      <c r="D206" s="22" t="s">
        <v>484</v>
      </c>
      <c r="E206" s="47" t="s">
        <v>11</v>
      </c>
      <c r="F206" s="22" t="s">
        <v>12</v>
      </c>
      <c r="G206" s="47">
        <f t="shared" si="9"/>
        <v>43</v>
      </c>
      <c r="H206" s="24">
        <v>79.835326445341565</v>
      </c>
      <c r="I206" s="25">
        <v>1.1155214215414244</v>
      </c>
      <c r="J206" s="26">
        <v>19.049152133117001</v>
      </c>
      <c r="L206" s="32">
        <f t="shared" si="10"/>
        <v>10.640097488099926</v>
      </c>
      <c r="M206" s="32">
        <f t="shared" si="11"/>
        <v>16.497049667833849</v>
      </c>
    </row>
    <row r="207" spans="1:13" x14ac:dyDescent="0.25">
      <c r="A207" t="s">
        <v>524</v>
      </c>
      <c r="B207" s="12"/>
      <c r="C207" s="22" t="s">
        <v>518</v>
      </c>
      <c r="D207" s="22" t="s">
        <v>484</v>
      </c>
      <c r="E207" s="47" t="s">
        <v>11</v>
      </c>
      <c r="F207" s="22" t="s">
        <v>12</v>
      </c>
      <c r="G207" s="47">
        <f t="shared" si="9"/>
        <v>44</v>
      </c>
      <c r="H207" s="24">
        <v>81.093387215479268</v>
      </c>
      <c r="I207" s="25">
        <v>0.27882166280468512</v>
      </c>
      <c r="J207" s="26">
        <v>18.627791121716054</v>
      </c>
      <c r="L207" s="32">
        <f t="shared" si="10"/>
        <v>9.5927172236627118</v>
      </c>
      <c r="M207" s="32">
        <f t="shared" si="11"/>
        <v>16.132140327796325</v>
      </c>
    </row>
    <row r="208" spans="1:13" x14ac:dyDescent="0.25">
      <c r="A208" t="s">
        <v>525</v>
      </c>
      <c r="B208" s="12"/>
      <c r="C208" s="22" t="s">
        <v>518</v>
      </c>
      <c r="D208" s="22" t="s">
        <v>484</v>
      </c>
      <c r="E208" s="47" t="s">
        <v>11</v>
      </c>
      <c r="F208" s="22" t="s">
        <v>12</v>
      </c>
      <c r="G208" s="47">
        <f t="shared" si="9"/>
        <v>45</v>
      </c>
      <c r="H208" s="24">
        <v>76.548256721033695</v>
      </c>
      <c r="I208" s="25">
        <v>0.74073731140133592</v>
      </c>
      <c r="J208" s="26">
        <v>22.711005967564962</v>
      </c>
      <c r="L208" s="32">
        <f t="shared" si="10"/>
        <v>12.096240295183817</v>
      </c>
      <c r="M208" s="32">
        <f t="shared" si="11"/>
        <v>19.668308113411239</v>
      </c>
    </row>
    <row r="209" spans="1:13" x14ac:dyDescent="0.25">
      <c r="A209" t="s">
        <v>526</v>
      </c>
      <c r="B209" s="12"/>
      <c r="C209" s="22" t="s">
        <v>518</v>
      </c>
      <c r="D209" s="22" t="s">
        <v>484</v>
      </c>
      <c r="E209" s="47" t="s">
        <v>11</v>
      </c>
      <c r="F209" s="22" t="s">
        <v>12</v>
      </c>
      <c r="G209" s="47">
        <f t="shared" si="9"/>
        <v>46</v>
      </c>
      <c r="H209" s="24">
        <v>78.121400481058558</v>
      </c>
      <c r="I209" s="25">
        <v>0.65500777635652696</v>
      </c>
      <c r="J209" s="26">
        <v>21.223591742584922</v>
      </c>
      <c r="L209" s="32">
        <f t="shared" si="10"/>
        <v>11.266803647648988</v>
      </c>
      <c r="M209" s="32">
        <f t="shared" si="11"/>
        <v>18.380169608628183</v>
      </c>
    </row>
    <row r="210" spans="1:13" x14ac:dyDescent="0.25">
      <c r="A210" s="22" t="s">
        <v>307</v>
      </c>
      <c r="B210" s="12">
        <v>6.0000000000000001E-3</v>
      </c>
      <c r="C210" s="22" t="s">
        <v>450</v>
      </c>
      <c r="D210" s="22" t="s">
        <v>484</v>
      </c>
      <c r="E210" s="49" t="s">
        <v>10</v>
      </c>
      <c r="F210" s="22" t="s">
        <v>271</v>
      </c>
      <c r="G210" s="49">
        <v>1</v>
      </c>
      <c r="H210" s="24">
        <v>6.9306930693069306</v>
      </c>
      <c r="I210" s="25">
        <v>92.079207920792072</v>
      </c>
      <c r="J210" s="26">
        <v>0.99009900990099009</v>
      </c>
      <c r="L210" s="32">
        <f t="shared" si="10"/>
        <v>92.574257425742573</v>
      </c>
      <c r="M210" s="32">
        <f t="shared" si="11"/>
        <v>0.85745089483607784</v>
      </c>
    </row>
    <row r="211" spans="1:13" x14ac:dyDescent="0.25">
      <c r="A211" s="22">
        <v>41744.699999999997</v>
      </c>
      <c r="B211" s="12">
        <v>0.02</v>
      </c>
      <c r="C211" s="22" t="s">
        <v>447</v>
      </c>
      <c r="D211" s="22" t="s">
        <v>484</v>
      </c>
      <c r="E211" s="49" t="s">
        <v>10</v>
      </c>
      <c r="F211" s="22" t="s">
        <v>34</v>
      </c>
      <c r="G211" s="49">
        <f>G210+1</f>
        <v>2</v>
      </c>
      <c r="H211" s="24">
        <v>13.883299798792756</v>
      </c>
      <c r="I211" s="25">
        <v>84.708249496981878</v>
      </c>
      <c r="J211" s="26">
        <v>1.4084507042253518</v>
      </c>
      <c r="L211" s="32">
        <f t="shared" si="10"/>
        <v>85.412474849094551</v>
      </c>
      <c r="M211" s="32">
        <f t="shared" si="11"/>
        <v>1.2197540898372372</v>
      </c>
    </row>
    <row r="212" spans="1:13" x14ac:dyDescent="0.25">
      <c r="A212" s="22" t="s">
        <v>308</v>
      </c>
      <c r="B212" s="12">
        <v>0.02</v>
      </c>
      <c r="C212" s="22" t="s">
        <v>450</v>
      </c>
      <c r="D212" s="22" t="s">
        <v>484</v>
      </c>
      <c r="E212" s="49" t="s">
        <v>10</v>
      </c>
      <c r="F212" s="22" t="s">
        <v>271</v>
      </c>
      <c r="G212" s="49">
        <f t="shared" ref="G212:G253" si="12">G211+1</f>
        <v>3</v>
      </c>
      <c r="H212" s="24">
        <v>2</v>
      </c>
      <c r="I212" s="25">
        <v>92</v>
      </c>
      <c r="J212" s="26">
        <v>6</v>
      </c>
      <c r="L212" s="32">
        <f t="shared" si="10"/>
        <v>95</v>
      </c>
      <c r="M212" s="32">
        <f t="shared" si="11"/>
        <v>5.196152422706632</v>
      </c>
    </row>
    <row r="213" spans="1:13" x14ac:dyDescent="0.25">
      <c r="A213" s="22" t="s">
        <v>309</v>
      </c>
      <c r="B213" s="12">
        <v>0.02</v>
      </c>
      <c r="C213" s="22" t="s">
        <v>450</v>
      </c>
      <c r="D213" s="22" t="s">
        <v>484</v>
      </c>
      <c r="E213" s="49" t="s">
        <v>10</v>
      </c>
      <c r="F213" s="22" t="s">
        <v>271</v>
      </c>
      <c r="G213" s="49">
        <f t="shared" si="12"/>
        <v>4</v>
      </c>
      <c r="H213" s="24">
        <v>1</v>
      </c>
      <c r="I213" s="25">
        <v>98</v>
      </c>
      <c r="J213" s="26">
        <v>1</v>
      </c>
      <c r="L213" s="32">
        <f t="shared" si="10"/>
        <v>98.5</v>
      </c>
      <c r="M213" s="32">
        <f t="shared" si="11"/>
        <v>0.8660254037844386</v>
      </c>
    </row>
    <row r="214" spans="1:13" x14ac:dyDescent="0.25">
      <c r="A214" s="22">
        <v>40472.699999999997</v>
      </c>
      <c r="B214" s="12">
        <v>3.6000000000000004E-2</v>
      </c>
      <c r="C214" s="22" t="s">
        <v>447</v>
      </c>
      <c r="D214" s="22" t="s">
        <v>484</v>
      </c>
      <c r="E214" s="49" t="s">
        <v>10</v>
      </c>
      <c r="F214" s="22" t="s">
        <v>34</v>
      </c>
      <c r="G214" s="49">
        <f t="shared" si="12"/>
        <v>5</v>
      </c>
      <c r="H214" s="24">
        <v>6.9817400644468322</v>
      </c>
      <c r="I214" s="25">
        <v>85.392051557465095</v>
      </c>
      <c r="J214" s="26">
        <v>7.6262083780880783</v>
      </c>
      <c r="L214" s="32">
        <f t="shared" si="10"/>
        <v>89.205155746509135</v>
      </c>
      <c r="M214" s="32">
        <f t="shared" si="11"/>
        <v>6.6044901899779962</v>
      </c>
    </row>
    <row r="215" spans="1:13" x14ac:dyDescent="0.25">
      <c r="A215" s="22">
        <v>4656.2</v>
      </c>
      <c r="B215" s="12">
        <v>3.9E-2</v>
      </c>
      <c r="C215" s="22" t="s">
        <v>449</v>
      </c>
      <c r="D215" s="22" t="s">
        <v>484</v>
      </c>
      <c r="E215" s="49" t="s">
        <v>10</v>
      </c>
      <c r="F215" s="22" t="s">
        <v>271</v>
      </c>
      <c r="G215" s="49">
        <f t="shared" si="12"/>
        <v>6</v>
      </c>
      <c r="H215" s="24">
        <v>3.0303030303030303</v>
      </c>
      <c r="I215" s="25">
        <v>92.929292929292927</v>
      </c>
      <c r="J215" s="26">
        <v>4.0404040404040407</v>
      </c>
      <c r="L215" s="32">
        <f t="shared" si="10"/>
        <v>94.949494949494948</v>
      </c>
      <c r="M215" s="32">
        <f t="shared" si="11"/>
        <v>3.4990925405431863</v>
      </c>
    </row>
    <row r="216" spans="1:13" x14ac:dyDescent="0.25">
      <c r="A216" s="22">
        <v>4517.1000000000004</v>
      </c>
      <c r="B216" s="12">
        <v>4.0999999999999995E-2</v>
      </c>
      <c r="C216" s="22" t="s">
        <v>449</v>
      </c>
      <c r="D216" s="22" t="s">
        <v>484</v>
      </c>
      <c r="E216" s="49" t="s">
        <v>10</v>
      </c>
      <c r="F216" s="22" t="s">
        <v>34</v>
      </c>
      <c r="G216" s="49">
        <f t="shared" si="12"/>
        <v>7</v>
      </c>
      <c r="H216" s="24">
        <v>2</v>
      </c>
      <c r="I216" s="25">
        <v>97</v>
      </c>
      <c r="J216" s="26">
        <v>1</v>
      </c>
      <c r="L216" s="32">
        <f t="shared" si="10"/>
        <v>97.5</v>
      </c>
      <c r="M216" s="32">
        <f t="shared" si="11"/>
        <v>0.8660254037844386</v>
      </c>
    </row>
    <row r="217" spans="1:13" x14ac:dyDescent="0.25">
      <c r="A217" s="22">
        <v>41744.160000000003</v>
      </c>
      <c r="B217" s="12">
        <v>0.05</v>
      </c>
      <c r="C217" s="22" t="s">
        <v>447</v>
      </c>
      <c r="D217" s="22" t="s">
        <v>484</v>
      </c>
      <c r="E217" s="49" t="s">
        <v>10</v>
      </c>
      <c r="F217" s="22" t="s">
        <v>34</v>
      </c>
      <c r="G217" s="49">
        <f t="shared" si="12"/>
        <v>8</v>
      </c>
      <c r="H217" s="24">
        <v>13.686131386861312</v>
      </c>
      <c r="I217" s="25">
        <v>84.580291970802918</v>
      </c>
      <c r="J217" s="26">
        <v>1.7335766423357664</v>
      </c>
      <c r="L217" s="32">
        <f t="shared" si="10"/>
        <v>85.447080291970806</v>
      </c>
      <c r="M217" s="32">
        <f t="shared" si="11"/>
        <v>1.5013214116701032</v>
      </c>
    </row>
    <row r="218" spans="1:13" x14ac:dyDescent="0.25">
      <c r="A218" s="22" t="s">
        <v>114</v>
      </c>
      <c r="B218" s="12">
        <v>0.05</v>
      </c>
      <c r="C218" s="22" t="s">
        <v>450</v>
      </c>
      <c r="D218" s="22" t="s">
        <v>484</v>
      </c>
      <c r="E218" s="49" t="s">
        <v>10</v>
      </c>
      <c r="F218" s="22" t="s">
        <v>34</v>
      </c>
      <c r="G218" s="49">
        <f t="shared" si="12"/>
        <v>9</v>
      </c>
      <c r="H218" s="24">
        <v>0</v>
      </c>
      <c r="I218" s="25">
        <v>91</v>
      </c>
      <c r="J218" s="26">
        <v>9</v>
      </c>
      <c r="L218" s="32">
        <f t="shared" si="10"/>
        <v>95.5</v>
      </c>
      <c r="M218" s="32">
        <f t="shared" si="11"/>
        <v>7.7942286340599471</v>
      </c>
    </row>
    <row r="219" spans="1:13" x14ac:dyDescent="0.25">
      <c r="A219" s="22">
        <v>4724.2</v>
      </c>
      <c r="B219" s="12">
        <v>5.4000000000000006E-2</v>
      </c>
      <c r="C219" s="22" t="s">
        <v>449</v>
      </c>
      <c r="D219" s="22" t="s">
        <v>484</v>
      </c>
      <c r="E219" s="49" t="s">
        <v>10</v>
      </c>
      <c r="F219" s="22" t="s">
        <v>271</v>
      </c>
      <c r="G219" s="49">
        <f t="shared" si="12"/>
        <v>10</v>
      </c>
      <c r="H219" s="24">
        <v>1.0204081632653061</v>
      </c>
      <c r="I219" s="25">
        <v>95.91836734693878</v>
      </c>
      <c r="J219" s="26">
        <v>3.0612244897959182</v>
      </c>
      <c r="L219" s="32">
        <f t="shared" si="10"/>
        <v>97.448979591836732</v>
      </c>
      <c r="M219" s="32">
        <f t="shared" si="11"/>
        <v>2.651098174850322</v>
      </c>
    </row>
    <row r="220" spans="1:13" x14ac:dyDescent="0.25">
      <c r="A220" s="22">
        <v>40472.199999999997</v>
      </c>
      <c r="B220" s="12">
        <v>5.7000000000000002E-2</v>
      </c>
      <c r="C220" s="22" t="s">
        <v>447</v>
      </c>
      <c r="D220" s="22" t="s">
        <v>484</v>
      </c>
      <c r="E220" s="49" t="s">
        <v>10</v>
      </c>
      <c r="F220" s="22" t="s">
        <v>34</v>
      </c>
      <c r="G220" s="49">
        <f t="shared" si="12"/>
        <v>11</v>
      </c>
      <c r="H220" s="24">
        <v>13.21961620469083</v>
      </c>
      <c r="I220" s="25">
        <v>79.850746268656707</v>
      </c>
      <c r="J220" s="26">
        <v>6.929637526652451</v>
      </c>
      <c r="L220" s="32">
        <f t="shared" si="10"/>
        <v>83.315565031982928</v>
      </c>
      <c r="M220" s="32">
        <f t="shared" si="11"/>
        <v>6.0012421370989877</v>
      </c>
    </row>
    <row r="221" spans="1:13" x14ac:dyDescent="0.25">
      <c r="A221" s="22">
        <v>4588.7</v>
      </c>
      <c r="B221" s="12">
        <v>5.7000000000000002E-2</v>
      </c>
      <c r="C221" s="22" t="s">
        <v>449</v>
      </c>
      <c r="D221" s="22" t="s">
        <v>484</v>
      </c>
      <c r="E221" s="49" t="s">
        <v>10</v>
      </c>
      <c r="F221" s="22" t="s">
        <v>34</v>
      </c>
      <c r="G221" s="49">
        <f t="shared" si="12"/>
        <v>12</v>
      </c>
      <c r="H221" s="24">
        <v>2.0202020202020203</v>
      </c>
      <c r="I221" s="25">
        <v>96.969696969696969</v>
      </c>
      <c r="J221" s="26">
        <v>1.0101010101010102</v>
      </c>
      <c r="L221" s="32">
        <f t="shared" si="10"/>
        <v>97.474747474747474</v>
      </c>
      <c r="M221" s="32">
        <f t="shared" si="11"/>
        <v>0.87477313513579658</v>
      </c>
    </row>
    <row r="222" spans="1:13" x14ac:dyDescent="0.25">
      <c r="A222" s="22">
        <v>4780.6000000000004</v>
      </c>
      <c r="B222" s="12">
        <v>5.7000000000000002E-2</v>
      </c>
      <c r="C222" s="22" t="s">
        <v>449</v>
      </c>
      <c r="D222" s="22" t="s">
        <v>484</v>
      </c>
      <c r="E222" s="49" t="s">
        <v>10</v>
      </c>
      <c r="F222" s="22" t="s">
        <v>271</v>
      </c>
      <c r="G222" s="49">
        <f t="shared" si="12"/>
        <v>13</v>
      </c>
      <c r="H222" s="24">
        <v>0</v>
      </c>
      <c r="I222" s="25">
        <v>94.897959183673464</v>
      </c>
      <c r="J222" s="26">
        <v>5.1020408163265305</v>
      </c>
      <c r="L222" s="32">
        <f t="shared" si="10"/>
        <v>97.448979591836732</v>
      </c>
      <c r="M222" s="32">
        <f t="shared" si="11"/>
        <v>4.4184969580838702</v>
      </c>
    </row>
    <row r="223" spans="1:13" x14ac:dyDescent="0.25">
      <c r="A223" s="22" t="s">
        <v>310</v>
      </c>
      <c r="B223" s="12">
        <v>0.06</v>
      </c>
      <c r="C223" s="22" t="s">
        <v>450</v>
      </c>
      <c r="D223" s="22" t="s">
        <v>484</v>
      </c>
      <c r="E223" s="49" t="s">
        <v>10</v>
      </c>
      <c r="F223" s="22" t="s">
        <v>271</v>
      </c>
      <c r="G223" s="49">
        <f t="shared" si="12"/>
        <v>14</v>
      </c>
      <c r="H223" s="24">
        <v>4.0404040404040407</v>
      </c>
      <c r="I223" s="25">
        <v>87.878787878787875</v>
      </c>
      <c r="J223" s="26">
        <v>8.0808080808080813</v>
      </c>
      <c r="L223" s="32">
        <f t="shared" si="10"/>
        <v>91.919191919191917</v>
      </c>
      <c r="M223" s="32">
        <f t="shared" si="11"/>
        <v>6.9981850810863726</v>
      </c>
    </row>
    <row r="224" spans="1:13" x14ac:dyDescent="0.25">
      <c r="A224" s="22" t="s">
        <v>115</v>
      </c>
      <c r="B224" s="12">
        <v>0.08</v>
      </c>
      <c r="C224" s="22" t="s">
        <v>450</v>
      </c>
      <c r="D224" s="22" t="s">
        <v>484</v>
      </c>
      <c r="E224" s="49" t="s">
        <v>10</v>
      </c>
      <c r="F224" s="22" t="s">
        <v>34</v>
      </c>
      <c r="G224" s="49">
        <f t="shared" si="12"/>
        <v>15</v>
      </c>
      <c r="H224" s="24">
        <v>3.9603960396039604</v>
      </c>
      <c r="I224" s="25">
        <v>92.079207920792072</v>
      </c>
      <c r="J224" s="26">
        <v>3.9603960396039604</v>
      </c>
      <c r="L224" s="32">
        <f t="shared" si="10"/>
        <v>94.059405940594047</v>
      </c>
      <c r="M224" s="32">
        <f t="shared" si="11"/>
        <v>3.4298035793443113</v>
      </c>
    </row>
    <row r="225" spans="1:13" x14ac:dyDescent="0.25">
      <c r="A225" s="22">
        <v>4591.5</v>
      </c>
      <c r="B225" s="12">
        <v>8.8000000000000009E-2</v>
      </c>
      <c r="C225" s="22" t="s">
        <v>449</v>
      </c>
      <c r="D225" s="22" t="s">
        <v>484</v>
      </c>
      <c r="E225" s="49" t="s">
        <v>10</v>
      </c>
      <c r="F225" s="22" t="s">
        <v>34</v>
      </c>
      <c r="G225" s="49">
        <f t="shared" si="12"/>
        <v>16</v>
      </c>
      <c r="H225" s="24">
        <v>17.171717171717173</v>
      </c>
      <c r="I225" s="25">
        <v>82.828282828282823</v>
      </c>
      <c r="J225" s="26">
        <v>0</v>
      </c>
      <c r="L225" s="32">
        <f t="shared" si="10"/>
        <v>82.828282828282823</v>
      </c>
      <c r="M225" s="32">
        <f t="shared" si="11"/>
        <v>0</v>
      </c>
    </row>
    <row r="226" spans="1:13" x14ac:dyDescent="0.25">
      <c r="A226" s="22" t="s">
        <v>116</v>
      </c>
      <c r="B226" s="12">
        <v>0.09</v>
      </c>
      <c r="C226" s="22" t="s">
        <v>447</v>
      </c>
      <c r="D226" s="22" t="s">
        <v>484</v>
      </c>
      <c r="E226" s="49" t="s">
        <v>10</v>
      </c>
      <c r="F226" s="22" t="s">
        <v>34</v>
      </c>
      <c r="G226" s="49">
        <f t="shared" si="12"/>
        <v>17</v>
      </c>
      <c r="H226" s="24">
        <v>1.9153225806451608</v>
      </c>
      <c r="I226" s="25">
        <v>96.169354838709666</v>
      </c>
      <c r="J226" s="26">
        <v>1.9153225806451608</v>
      </c>
      <c r="L226" s="32">
        <f t="shared" si="10"/>
        <v>97.127016129032242</v>
      </c>
      <c r="M226" s="32">
        <f t="shared" si="11"/>
        <v>1.6587180112806783</v>
      </c>
    </row>
    <row r="227" spans="1:13" x14ac:dyDescent="0.25">
      <c r="A227" s="22" t="s">
        <v>117</v>
      </c>
      <c r="B227" s="12">
        <v>0.09</v>
      </c>
      <c r="C227" s="22" t="s">
        <v>447</v>
      </c>
      <c r="D227" s="22" t="s">
        <v>484</v>
      </c>
      <c r="E227" s="49" t="s">
        <v>10</v>
      </c>
      <c r="F227" s="22" t="s">
        <v>34</v>
      </c>
      <c r="G227" s="49">
        <f t="shared" si="12"/>
        <v>18</v>
      </c>
      <c r="H227" s="24">
        <v>4.5546558704453446</v>
      </c>
      <c r="I227" s="25">
        <v>92.813765182186245</v>
      </c>
      <c r="J227" s="26">
        <v>2.6315789473684212</v>
      </c>
      <c r="L227" s="32">
        <f t="shared" si="10"/>
        <v>94.12955465587045</v>
      </c>
      <c r="M227" s="32">
        <f t="shared" si="11"/>
        <v>2.2790142204853647</v>
      </c>
    </row>
    <row r="228" spans="1:13" x14ac:dyDescent="0.25">
      <c r="A228" s="22" t="s">
        <v>118</v>
      </c>
      <c r="B228" s="12">
        <v>0.09</v>
      </c>
      <c r="C228" s="22" t="s">
        <v>450</v>
      </c>
      <c r="D228" s="22" t="s">
        <v>484</v>
      </c>
      <c r="E228" s="49" t="s">
        <v>10</v>
      </c>
      <c r="F228" s="22" t="s">
        <v>34</v>
      </c>
      <c r="G228" s="49">
        <f t="shared" si="12"/>
        <v>19</v>
      </c>
      <c r="H228" s="24">
        <v>11</v>
      </c>
      <c r="I228" s="25">
        <v>80</v>
      </c>
      <c r="J228" s="26">
        <v>9</v>
      </c>
      <c r="L228" s="32">
        <f t="shared" si="10"/>
        <v>84.5</v>
      </c>
      <c r="M228" s="32">
        <f t="shared" si="11"/>
        <v>7.7942286340599471</v>
      </c>
    </row>
    <row r="229" spans="1:13" x14ac:dyDescent="0.25">
      <c r="A229" s="22">
        <v>41744.9</v>
      </c>
      <c r="B229" s="12">
        <v>0.1</v>
      </c>
      <c r="C229" s="22" t="s">
        <v>447</v>
      </c>
      <c r="D229" s="22" t="s">
        <v>484</v>
      </c>
      <c r="E229" s="49" t="s">
        <v>10</v>
      </c>
      <c r="F229" s="22" t="s">
        <v>34</v>
      </c>
      <c r="G229" s="49">
        <f t="shared" si="12"/>
        <v>20</v>
      </c>
      <c r="H229" s="24">
        <v>4.6413502109704634</v>
      </c>
      <c r="I229" s="25">
        <v>89.135021097046391</v>
      </c>
      <c r="J229" s="26">
        <v>6.2236286919831203</v>
      </c>
      <c r="L229" s="32">
        <f t="shared" si="10"/>
        <v>92.246835443037952</v>
      </c>
      <c r="M229" s="32">
        <f t="shared" si="11"/>
        <v>5.3898205509790991</v>
      </c>
    </row>
    <row r="230" spans="1:13" x14ac:dyDescent="0.25">
      <c r="A230" s="22" t="s">
        <v>119</v>
      </c>
      <c r="B230" s="12">
        <v>0.1</v>
      </c>
      <c r="C230" s="22" t="s">
        <v>447</v>
      </c>
      <c r="D230" s="22" t="s">
        <v>484</v>
      </c>
      <c r="E230" s="49" t="s">
        <v>10</v>
      </c>
      <c r="F230" s="22" t="s">
        <v>34</v>
      </c>
      <c r="G230" s="49">
        <f t="shared" si="12"/>
        <v>21</v>
      </c>
      <c r="H230" s="24">
        <v>0.6006006006006005</v>
      </c>
      <c r="I230" s="25">
        <v>77.477477477477478</v>
      </c>
      <c r="J230" s="26">
        <v>21.921921921921918</v>
      </c>
      <c r="L230" s="32">
        <f t="shared" si="10"/>
        <v>88.438438438438439</v>
      </c>
      <c r="M230" s="32">
        <f t="shared" si="11"/>
        <v>18.984941284163366</v>
      </c>
    </row>
    <row r="231" spans="1:13" x14ac:dyDescent="0.25">
      <c r="A231" s="22" t="s">
        <v>311</v>
      </c>
      <c r="B231" s="12">
        <v>0.1</v>
      </c>
      <c r="C231" s="22" t="s">
        <v>450</v>
      </c>
      <c r="D231" s="22" t="s">
        <v>484</v>
      </c>
      <c r="E231" s="49" t="s">
        <v>10</v>
      </c>
      <c r="F231" s="22" t="s">
        <v>271</v>
      </c>
      <c r="G231" s="49">
        <f t="shared" si="12"/>
        <v>22</v>
      </c>
      <c r="H231" s="24">
        <v>4</v>
      </c>
      <c r="I231" s="25">
        <v>88</v>
      </c>
      <c r="J231" s="26">
        <v>8</v>
      </c>
      <c r="L231" s="32">
        <f t="shared" si="10"/>
        <v>92</v>
      </c>
      <c r="M231" s="32">
        <f t="shared" si="11"/>
        <v>6.9282032302755088</v>
      </c>
    </row>
    <row r="232" spans="1:13" x14ac:dyDescent="0.25">
      <c r="A232" s="22">
        <v>41744.5</v>
      </c>
      <c r="B232" s="12">
        <v>0.11</v>
      </c>
      <c r="C232" s="22" t="s">
        <v>447</v>
      </c>
      <c r="D232" s="22" t="s">
        <v>484</v>
      </c>
      <c r="E232" s="49" t="s">
        <v>10</v>
      </c>
      <c r="F232" s="22" t="s">
        <v>34</v>
      </c>
      <c r="G232" s="49">
        <f t="shared" si="12"/>
        <v>23</v>
      </c>
      <c r="H232" s="24">
        <v>4.193548387096774</v>
      </c>
      <c r="I232" s="25">
        <v>79.462365591397841</v>
      </c>
      <c r="J232" s="26">
        <v>16.344086021505372</v>
      </c>
      <c r="L232" s="32">
        <f t="shared" si="10"/>
        <v>87.634408602150529</v>
      </c>
      <c r="M232" s="32">
        <f t="shared" si="11"/>
        <v>14.154393696261788</v>
      </c>
    </row>
    <row r="233" spans="1:13" x14ac:dyDescent="0.25">
      <c r="A233" s="22" t="s">
        <v>120</v>
      </c>
      <c r="B233" s="12">
        <v>0.11</v>
      </c>
      <c r="C233" s="22" t="s">
        <v>447</v>
      </c>
      <c r="D233" s="22" t="s">
        <v>484</v>
      </c>
      <c r="E233" s="49" t="s">
        <v>10</v>
      </c>
      <c r="F233" s="22" t="s">
        <v>34</v>
      </c>
      <c r="G233" s="49">
        <f t="shared" si="12"/>
        <v>24</v>
      </c>
      <c r="H233" s="24">
        <v>1.9076305220883532</v>
      </c>
      <c r="I233" s="25">
        <v>96.686746987951793</v>
      </c>
      <c r="J233" s="26">
        <v>1.4056224899598391</v>
      </c>
      <c r="L233" s="32">
        <f t="shared" si="10"/>
        <v>97.389558232931705</v>
      </c>
      <c r="M233" s="32">
        <f t="shared" si="11"/>
        <v>1.2173047844359577</v>
      </c>
    </row>
    <row r="234" spans="1:13" x14ac:dyDescent="0.25">
      <c r="A234" s="22">
        <v>4697</v>
      </c>
      <c r="B234" s="12">
        <v>0.127</v>
      </c>
      <c r="C234" s="22" t="s">
        <v>449</v>
      </c>
      <c r="D234" s="22" t="s">
        <v>484</v>
      </c>
      <c r="E234" s="49" t="s">
        <v>10</v>
      </c>
      <c r="F234" s="22" t="s">
        <v>271</v>
      </c>
      <c r="G234" s="49">
        <f t="shared" si="12"/>
        <v>25</v>
      </c>
      <c r="H234" s="24">
        <v>1.0416666666666667</v>
      </c>
      <c r="I234" s="25">
        <v>94.791666666666671</v>
      </c>
      <c r="J234" s="26">
        <v>4.166666666666667</v>
      </c>
      <c r="L234" s="32">
        <f t="shared" si="10"/>
        <v>96.875</v>
      </c>
      <c r="M234" s="32">
        <f t="shared" si="11"/>
        <v>3.6084391824351609</v>
      </c>
    </row>
    <row r="235" spans="1:13" x14ac:dyDescent="0.25">
      <c r="A235" s="22">
        <v>4694.5</v>
      </c>
      <c r="B235" s="12">
        <v>0.14000000000000001</v>
      </c>
      <c r="C235" s="22" t="s">
        <v>449</v>
      </c>
      <c r="D235" s="22" t="s">
        <v>484</v>
      </c>
      <c r="E235" s="49" t="s">
        <v>10</v>
      </c>
      <c r="F235" s="22" t="s">
        <v>271</v>
      </c>
      <c r="G235" s="49">
        <f t="shared" si="12"/>
        <v>26</v>
      </c>
      <c r="H235" s="24">
        <v>2.0833333333333335</v>
      </c>
      <c r="I235" s="25">
        <v>90.625</v>
      </c>
      <c r="J235" s="26">
        <v>7.291666666666667</v>
      </c>
      <c r="L235" s="32">
        <f t="shared" si="10"/>
        <v>94.270833333333329</v>
      </c>
      <c r="M235" s="32">
        <f t="shared" si="11"/>
        <v>6.3147685692615321</v>
      </c>
    </row>
    <row r="236" spans="1:13" x14ac:dyDescent="0.25">
      <c r="A236" s="22">
        <v>41744.300000000003</v>
      </c>
      <c r="B236" s="12">
        <v>0.15</v>
      </c>
      <c r="C236" s="22" t="s">
        <v>447</v>
      </c>
      <c r="D236" s="22" t="s">
        <v>484</v>
      </c>
      <c r="E236" s="49" t="s">
        <v>10</v>
      </c>
      <c r="F236" s="22" t="s">
        <v>34</v>
      </c>
      <c r="G236" s="49">
        <f t="shared" si="12"/>
        <v>27</v>
      </c>
      <c r="H236" s="24">
        <v>1.4373716632443529</v>
      </c>
      <c r="I236" s="25">
        <v>97.022587268993831</v>
      </c>
      <c r="J236" s="26">
        <v>1.5400410677618068</v>
      </c>
      <c r="L236" s="32">
        <f t="shared" si="10"/>
        <v>97.792607802874741</v>
      </c>
      <c r="M236" s="32">
        <f t="shared" si="11"/>
        <v>1.3337146875530368</v>
      </c>
    </row>
    <row r="237" spans="1:13" x14ac:dyDescent="0.25">
      <c r="A237" s="22">
        <v>4712.5</v>
      </c>
      <c r="B237" s="12">
        <v>0.21199999999999999</v>
      </c>
      <c r="C237" s="22" t="s">
        <v>449</v>
      </c>
      <c r="D237" s="22" t="s">
        <v>484</v>
      </c>
      <c r="E237" s="49" t="s">
        <v>10</v>
      </c>
      <c r="F237" s="22" t="s">
        <v>271</v>
      </c>
      <c r="G237" s="49">
        <f t="shared" si="12"/>
        <v>28</v>
      </c>
      <c r="H237" s="24">
        <v>15.053763440860214</v>
      </c>
      <c r="I237" s="25">
        <v>78.494623655913969</v>
      </c>
      <c r="J237" s="26">
        <v>6.4516129032258061</v>
      </c>
      <c r="L237" s="32">
        <f t="shared" si="10"/>
        <v>81.720430107526866</v>
      </c>
      <c r="M237" s="32">
        <f t="shared" si="11"/>
        <v>5.5872606695770228</v>
      </c>
    </row>
    <row r="238" spans="1:13" x14ac:dyDescent="0.25">
      <c r="A238" s="22">
        <v>41744.400000000001</v>
      </c>
      <c r="B238" s="12">
        <v>0.25</v>
      </c>
      <c r="C238" s="22" t="s">
        <v>447</v>
      </c>
      <c r="D238" s="22" t="s">
        <v>484</v>
      </c>
      <c r="E238" s="49" t="s">
        <v>10</v>
      </c>
      <c r="F238" s="22" t="s">
        <v>10</v>
      </c>
      <c r="G238" s="49">
        <f t="shared" si="12"/>
        <v>29</v>
      </c>
      <c r="H238" s="24">
        <v>12.945973496432211</v>
      </c>
      <c r="I238" s="25">
        <v>77.370030581039757</v>
      </c>
      <c r="J238" s="26">
        <v>9.6839959225280321</v>
      </c>
      <c r="L238" s="32">
        <f t="shared" si="10"/>
        <v>82.21202854230377</v>
      </c>
      <c r="M238" s="32">
        <f t="shared" si="11"/>
        <v>8.3865864790541966</v>
      </c>
    </row>
    <row r="239" spans="1:13" x14ac:dyDescent="0.25">
      <c r="A239" s="22" t="s">
        <v>122</v>
      </c>
      <c r="B239" s="12" t="s">
        <v>22</v>
      </c>
      <c r="C239" s="22" t="s">
        <v>450</v>
      </c>
      <c r="D239" s="22" t="s">
        <v>484</v>
      </c>
      <c r="E239" s="49" t="s">
        <v>10</v>
      </c>
      <c r="F239" s="22" t="s">
        <v>34</v>
      </c>
      <c r="G239" s="49">
        <f t="shared" si="12"/>
        <v>30</v>
      </c>
      <c r="H239" s="24">
        <v>9</v>
      </c>
      <c r="I239" s="25">
        <v>87</v>
      </c>
      <c r="J239" s="26">
        <v>4</v>
      </c>
      <c r="L239" s="32">
        <f t="shared" si="10"/>
        <v>89</v>
      </c>
      <c r="M239" s="32">
        <f t="shared" si="11"/>
        <v>3.4641016151377544</v>
      </c>
    </row>
    <row r="240" spans="1:13" x14ac:dyDescent="0.25">
      <c r="A240" s="22" t="s">
        <v>313</v>
      </c>
      <c r="B240" s="12" t="s">
        <v>22</v>
      </c>
      <c r="C240" s="22" t="s">
        <v>450</v>
      </c>
      <c r="D240" s="22" t="s">
        <v>484</v>
      </c>
      <c r="E240" s="49" t="s">
        <v>10</v>
      </c>
      <c r="F240" s="22" t="s">
        <v>271</v>
      </c>
      <c r="G240" s="49">
        <f t="shared" si="12"/>
        <v>31</v>
      </c>
      <c r="H240" s="24">
        <v>3.9603960396039604</v>
      </c>
      <c r="I240" s="25">
        <v>84.158415841584159</v>
      </c>
      <c r="J240" s="26">
        <v>11.881188118811881</v>
      </c>
      <c r="L240" s="32">
        <f t="shared" si="10"/>
        <v>90.099009900990097</v>
      </c>
      <c r="M240" s="32">
        <f t="shared" si="11"/>
        <v>10.289410738032934</v>
      </c>
    </row>
    <row r="241" spans="1:13" x14ac:dyDescent="0.25">
      <c r="A241" s="22" t="s">
        <v>314</v>
      </c>
      <c r="B241" s="12" t="s">
        <v>22</v>
      </c>
      <c r="C241" s="22" t="s">
        <v>450</v>
      </c>
      <c r="D241" s="22" t="s">
        <v>484</v>
      </c>
      <c r="E241" s="49" t="s">
        <v>10</v>
      </c>
      <c r="F241" s="22" t="s">
        <v>271</v>
      </c>
      <c r="G241" s="49">
        <f t="shared" si="12"/>
        <v>32</v>
      </c>
      <c r="H241" s="24">
        <v>9.183673469387756</v>
      </c>
      <c r="I241" s="25">
        <v>83.673469387755105</v>
      </c>
      <c r="J241" s="26">
        <v>7.1428571428571432</v>
      </c>
      <c r="L241" s="32">
        <f t="shared" si="10"/>
        <v>87.244897959183675</v>
      </c>
      <c r="M241" s="32">
        <f t="shared" si="11"/>
        <v>6.1858957413174185</v>
      </c>
    </row>
    <row r="242" spans="1:13" x14ac:dyDescent="0.25">
      <c r="A242" s="22" t="s">
        <v>294</v>
      </c>
      <c r="B242" s="12"/>
      <c r="C242" s="22" t="s">
        <v>451</v>
      </c>
      <c r="D242" s="22" t="s">
        <v>486</v>
      </c>
      <c r="E242" s="49" t="s">
        <v>10</v>
      </c>
      <c r="F242" s="22" t="s">
        <v>271</v>
      </c>
      <c r="G242" s="49">
        <f t="shared" si="12"/>
        <v>33</v>
      </c>
      <c r="H242" s="24">
        <v>9.7000000000000028</v>
      </c>
      <c r="I242" s="25">
        <v>77.8</v>
      </c>
      <c r="J242" s="26">
        <v>12.5</v>
      </c>
      <c r="L242" s="32">
        <f t="shared" si="10"/>
        <v>84.05</v>
      </c>
      <c r="M242" s="32">
        <f t="shared" si="11"/>
        <v>10.825317547305483</v>
      </c>
    </row>
    <row r="243" spans="1:13" x14ac:dyDescent="0.25">
      <c r="A243" s="22" t="s">
        <v>294</v>
      </c>
      <c r="B243" s="12"/>
      <c r="C243" s="22" t="s">
        <v>451</v>
      </c>
      <c r="D243" s="22" t="s">
        <v>486</v>
      </c>
      <c r="E243" s="49" t="s">
        <v>10</v>
      </c>
      <c r="F243" s="22" t="s">
        <v>271</v>
      </c>
      <c r="G243" s="49">
        <f t="shared" si="12"/>
        <v>34</v>
      </c>
      <c r="H243" s="24">
        <v>10</v>
      </c>
      <c r="I243" s="25">
        <v>78</v>
      </c>
      <c r="J243" s="26">
        <v>12</v>
      </c>
      <c r="L243" s="32">
        <f t="shared" si="10"/>
        <v>84</v>
      </c>
      <c r="M243" s="32">
        <f t="shared" si="11"/>
        <v>10.392304845413264</v>
      </c>
    </row>
    <row r="244" spans="1:13" x14ac:dyDescent="0.25">
      <c r="A244" s="22" t="s">
        <v>294</v>
      </c>
      <c r="B244" s="12"/>
      <c r="C244" s="22" t="s">
        <v>451</v>
      </c>
      <c r="D244" s="22" t="s">
        <v>486</v>
      </c>
      <c r="E244" s="49" t="s">
        <v>10</v>
      </c>
      <c r="F244" s="22" t="s">
        <v>271</v>
      </c>
      <c r="G244" s="49">
        <f t="shared" si="12"/>
        <v>35</v>
      </c>
      <c r="H244" s="24">
        <v>9.7999999999999972</v>
      </c>
      <c r="I244" s="25">
        <v>82</v>
      </c>
      <c r="J244" s="26">
        <v>8.1999999999999993</v>
      </c>
      <c r="L244" s="32">
        <f t="shared" si="10"/>
        <v>86.1</v>
      </c>
      <c r="M244" s="32">
        <f t="shared" si="11"/>
        <v>7.1014083110323956</v>
      </c>
    </row>
    <row r="245" spans="1:13" x14ac:dyDescent="0.25">
      <c r="A245" s="22" t="s">
        <v>294</v>
      </c>
      <c r="B245" s="12"/>
      <c r="C245" s="22" t="s">
        <v>451</v>
      </c>
      <c r="D245" s="22" t="s">
        <v>486</v>
      </c>
      <c r="E245" s="49" t="s">
        <v>10</v>
      </c>
      <c r="F245" s="22" t="s">
        <v>271</v>
      </c>
      <c r="G245" s="49">
        <f t="shared" si="12"/>
        <v>36</v>
      </c>
      <c r="H245" s="24">
        <v>9.3000000000000114</v>
      </c>
      <c r="I245" s="25">
        <v>82.1</v>
      </c>
      <c r="J245" s="26">
        <v>8.6</v>
      </c>
      <c r="L245" s="32">
        <f t="shared" si="10"/>
        <v>86.399999999999991</v>
      </c>
      <c r="M245" s="32">
        <f t="shared" si="11"/>
        <v>7.4478184725461718</v>
      </c>
    </row>
    <row r="246" spans="1:13" x14ac:dyDescent="0.25">
      <c r="A246" s="22" t="s">
        <v>294</v>
      </c>
      <c r="B246" s="12"/>
      <c r="C246" s="22" t="s">
        <v>451</v>
      </c>
      <c r="D246" s="22" t="s">
        <v>486</v>
      </c>
      <c r="E246" s="49" t="s">
        <v>10</v>
      </c>
      <c r="F246" s="22" t="s">
        <v>271</v>
      </c>
      <c r="G246" s="49">
        <f t="shared" si="12"/>
        <v>37</v>
      </c>
      <c r="H246" s="24">
        <v>9.4000000000000057</v>
      </c>
      <c r="I246" s="25">
        <v>87</v>
      </c>
      <c r="J246" s="26">
        <v>3.6</v>
      </c>
      <c r="L246" s="32">
        <f t="shared" si="10"/>
        <v>88.8</v>
      </c>
      <c r="M246" s="32">
        <f t="shared" si="11"/>
        <v>3.117691453623979</v>
      </c>
    </row>
    <row r="247" spans="1:13" x14ac:dyDescent="0.25">
      <c r="A247" s="22" t="s">
        <v>294</v>
      </c>
      <c r="B247" s="12"/>
      <c r="C247" s="22" t="s">
        <v>451</v>
      </c>
      <c r="D247" s="22" t="s">
        <v>486</v>
      </c>
      <c r="E247" s="49" t="s">
        <v>10</v>
      </c>
      <c r="F247" s="22" t="s">
        <v>271</v>
      </c>
      <c r="G247" s="49">
        <f t="shared" si="12"/>
        <v>38</v>
      </c>
      <c r="H247" s="24">
        <v>2</v>
      </c>
      <c r="I247" s="25">
        <v>86</v>
      </c>
      <c r="J247" s="26">
        <v>12</v>
      </c>
      <c r="L247" s="32">
        <f t="shared" ref="L247:L310" si="13">IF(I247="", "", I247 +J247/2)</f>
        <v>92</v>
      </c>
      <c r="M247" s="32">
        <f t="shared" ref="M247:M310" si="14">IF(J247="", "", SQRT(3)/2*J247)</f>
        <v>10.392304845413264</v>
      </c>
    </row>
    <row r="248" spans="1:13" x14ac:dyDescent="0.25">
      <c r="A248" s="22" t="s">
        <v>294</v>
      </c>
      <c r="B248" s="12"/>
      <c r="C248" s="22" t="s">
        <v>451</v>
      </c>
      <c r="D248" s="22" t="s">
        <v>486</v>
      </c>
      <c r="E248" s="49" t="s">
        <v>10</v>
      </c>
      <c r="F248" s="22" t="s">
        <v>271</v>
      </c>
      <c r="G248" s="49">
        <f t="shared" si="12"/>
        <v>39</v>
      </c>
      <c r="H248" s="24">
        <v>1.4000000000000057</v>
      </c>
      <c r="I248" s="25">
        <v>90.8</v>
      </c>
      <c r="J248" s="26">
        <v>7.8</v>
      </c>
      <c r="L248" s="32">
        <f t="shared" si="13"/>
        <v>94.7</v>
      </c>
      <c r="M248" s="32">
        <f t="shared" si="14"/>
        <v>6.7549981495186211</v>
      </c>
    </row>
    <row r="249" spans="1:13" x14ac:dyDescent="0.25">
      <c r="A249" s="22" t="s">
        <v>294</v>
      </c>
      <c r="B249" s="12"/>
      <c r="C249" s="22" t="s">
        <v>451</v>
      </c>
      <c r="D249" s="22" t="s">
        <v>486</v>
      </c>
      <c r="E249" s="49" t="s">
        <v>10</v>
      </c>
      <c r="F249" s="22" t="s">
        <v>271</v>
      </c>
      <c r="G249" s="49">
        <f t="shared" si="12"/>
        <v>40</v>
      </c>
      <c r="H249" s="24">
        <v>1</v>
      </c>
      <c r="I249" s="25">
        <v>92.6</v>
      </c>
      <c r="J249" s="26">
        <v>6.4</v>
      </c>
      <c r="L249" s="32">
        <f t="shared" si="13"/>
        <v>95.8</v>
      </c>
      <c r="M249" s="32">
        <f t="shared" si="14"/>
        <v>5.5425625842204074</v>
      </c>
    </row>
    <row r="250" spans="1:13" x14ac:dyDescent="0.25">
      <c r="A250" s="22" t="s">
        <v>294</v>
      </c>
      <c r="B250" s="12"/>
      <c r="C250" s="22" t="s">
        <v>451</v>
      </c>
      <c r="D250" s="22" t="s">
        <v>486</v>
      </c>
      <c r="E250" s="49" t="s">
        <v>10</v>
      </c>
      <c r="F250" s="22" t="s">
        <v>271</v>
      </c>
      <c r="G250" s="49">
        <f t="shared" si="12"/>
        <v>41</v>
      </c>
      <c r="H250" s="24">
        <v>3.5</v>
      </c>
      <c r="I250" s="25">
        <v>95.5</v>
      </c>
      <c r="J250" s="26">
        <v>1</v>
      </c>
      <c r="L250" s="32">
        <f t="shared" si="13"/>
        <v>96</v>
      </c>
      <c r="M250" s="32">
        <f t="shared" si="14"/>
        <v>0.8660254037844386</v>
      </c>
    </row>
    <row r="251" spans="1:13" x14ac:dyDescent="0.25">
      <c r="A251" s="22" t="s">
        <v>294</v>
      </c>
      <c r="B251" s="12"/>
      <c r="C251" s="22" t="s">
        <v>451</v>
      </c>
      <c r="D251" s="22" t="s">
        <v>486</v>
      </c>
      <c r="E251" s="49" t="s">
        <v>10</v>
      </c>
      <c r="F251" s="22" t="s">
        <v>271</v>
      </c>
      <c r="G251" s="49">
        <f t="shared" si="12"/>
        <v>42</v>
      </c>
      <c r="H251" s="24">
        <v>3.5</v>
      </c>
      <c r="I251" s="25">
        <v>96.5</v>
      </c>
      <c r="J251" s="26">
        <v>0</v>
      </c>
      <c r="L251" s="32">
        <f t="shared" si="13"/>
        <v>96.5</v>
      </c>
      <c r="M251" s="32">
        <f t="shared" si="14"/>
        <v>0</v>
      </c>
    </row>
    <row r="252" spans="1:13" x14ac:dyDescent="0.25">
      <c r="A252" s="22" t="s">
        <v>294</v>
      </c>
      <c r="B252" s="12"/>
      <c r="C252" s="22" t="s">
        <v>451</v>
      </c>
      <c r="D252" s="22" t="s">
        <v>486</v>
      </c>
      <c r="E252" s="49" t="s">
        <v>10</v>
      </c>
      <c r="F252" s="22" t="s">
        <v>271</v>
      </c>
      <c r="G252" s="49">
        <f t="shared" si="12"/>
        <v>43</v>
      </c>
      <c r="H252" s="24">
        <v>2.5</v>
      </c>
      <c r="I252" s="25">
        <v>97.5</v>
      </c>
      <c r="J252" s="26">
        <v>0</v>
      </c>
      <c r="L252" s="32">
        <f t="shared" si="13"/>
        <v>97.5</v>
      </c>
      <c r="M252" s="32">
        <f t="shared" si="14"/>
        <v>0</v>
      </c>
    </row>
    <row r="253" spans="1:13" x14ac:dyDescent="0.25">
      <c r="A253" s="22" t="s">
        <v>294</v>
      </c>
      <c r="B253" s="12"/>
      <c r="C253" s="22" t="s">
        <v>451</v>
      </c>
      <c r="D253" s="22" t="s">
        <v>486</v>
      </c>
      <c r="E253" s="49" t="s">
        <v>10</v>
      </c>
      <c r="F253" s="22" t="s">
        <v>271</v>
      </c>
      <c r="G253" s="49">
        <f t="shared" si="12"/>
        <v>44</v>
      </c>
      <c r="H253" s="24">
        <v>1.5</v>
      </c>
      <c r="I253" s="25">
        <v>98.5</v>
      </c>
      <c r="J253" s="26">
        <v>0</v>
      </c>
      <c r="L253" s="32">
        <f t="shared" si="13"/>
        <v>98.5</v>
      </c>
      <c r="M253" s="32">
        <f t="shared" si="14"/>
        <v>0</v>
      </c>
    </row>
    <row r="254" spans="1:13" x14ac:dyDescent="0.25">
      <c r="A254" s="22" t="s">
        <v>294</v>
      </c>
      <c r="B254" s="12"/>
      <c r="C254" s="22" t="s">
        <v>451</v>
      </c>
      <c r="D254" s="22" t="s">
        <v>486</v>
      </c>
      <c r="E254" s="22" t="s">
        <v>315</v>
      </c>
      <c r="F254" s="22" t="s">
        <v>271</v>
      </c>
      <c r="G254" s="22">
        <v>1</v>
      </c>
      <c r="H254" s="24">
        <v>65.900000000000006</v>
      </c>
      <c r="I254" s="25">
        <v>30.5</v>
      </c>
      <c r="J254" s="26">
        <v>3.6</v>
      </c>
      <c r="L254" s="32">
        <f t="shared" si="13"/>
        <v>32.299999999999997</v>
      </c>
      <c r="M254" s="32">
        <f t="shared" si="14"/>
        <v>3.117691453623979</v>
      </c>
    </row>
    <row r="255" spans="1:13" x14ac:dyDescent="0.25">
      <c r="A255" s="22" t="s">
        <v>294</v>
      </c>
      <c r="B255" s="12"/>
      <c r="C255" s="22" t="s">
        <v>451</v>
      </c>
      <c r="D255" s="22" t="s">
        <v>486</v>
      </c>
      <c r="E255" s="22" t="s">
        <v>315</v>
      </c>
      <c r="F255" s="22" t="s">
        <v>271</v>
      </c>
      <c r="G255" s="22">
        <f>G254+1</f>
        <v>2</v>
      </c>
      <c r="H255" s="24">
        <v>67.3</v>
      </c>
      <c r="I255" s="25">
        <v>31.7</v>
      </c>
      <c r="J255" s="26">
        <v>1</v>
      </c>
      <c r="L255" s="32">
        <f t="shared" si="13"/>
        <v>32.200000000000003</v>
      </c>
      <c r="M255" s="32">
        <f t="shared" si="14"/>
        <v>0.8660254037844386</v>
      </c>
    </row>
    <row r="256" spans="1:13" x14ac:dyDescent="0.25">
      <c r="A256" s="22" t="s">
        <v>294</v>
      </c>
      <c r="B256" s="12"/>
      <c r="C256" s="22" t="s">
        <v>451</v>
      </c>
      <c r="D256" s="22" t="s">
        <v>486</v>
      </c>
      <c r="E256" s="22" t="s">
        <v>315</v>
      </c>
      <c r="F256" s="22" t="s">
        <v>271</v>
      </c>
      <c r="G256" s="22">
        <f t="shared" ref="G256:G268" si="15">G255+1</f>
        <v>3</v>
      </c>
      <c r="H256" s="24">
        <v>57.9</v>
      </c>
      <c r="I256" s="25">
        <v>37.5</v>
      </c>
      <c r="J256" s="26">
        <v>4.5999999999999996</v>
      </c>
      <c r="L256" s="32">
        <f t="shared" si="13"/>
        <v>39.799999999999997</v>
      </c>
      <c r="M256" s="32">
        <f t="shared" si="14"/>
        <v>3.9837168574084174</v>
      </c>
    </row>
    <row r="257" spans="1:13" x14ac:dyDescent="0.25">
      <c r="A257" s="22" t="s">
        <v>294</v>
      </c>
      <c r="B257" s="12"/>
      <c r="C257" s="22" t="s">
        <v>451</v>
      </c>
      <c r="D257" s="22" t="s">
        <v>486</v>
      </c>
      <c r="E257" s="22" t="s">
        <v>315</v>
      </c>
      <c r="F257" s="22" t="s">
        <v>271</v>
      </c>
      <c r="G257" s="22">
        <f t="shared" si="15"/>
        <v>4</v>
      </c>
      <c r="H257" s="24">
        <v>56.15</v>
      </c>
      <c r="I257" s="25">
        <v>41.75</v>
      </c>
      <c r="J257" s="26">
        <v>2.1</v>
      </c>
      <c r="L257" s="32">
        <f t="shared" si="13"/>
        <v>42.8</v>
      </c>
      <c r="M257" s="32">
        <f t="shared" si="14"/>
        <v>1.818653347947321</v>
      </c>
    </row>
    <row r="258" spans="1:13" x14ac:dyDescent="0.25">
      <c r="A258" s="22" t="s">
        <v>294</v>
      </c>
      <c r="B258" s="12"/>
      <c r="C258" s="22" t="s">
        <v>451</v>
      </c>
      <c r="D258" s="22" t="s">
        <v>486</v>
      </c>
      <c r="E258" s="22" t="s">
        <v>315</v>
      </c>
      <c r="F258" s="22" t="s">
        <v>271</v>
      </c>
      <c r="G258" s="22">
        <f t="shared" si="15"/>
        <v>5</v>
      </c>
      <c r="H258" s="24">
        <v>52.5</v>
      </c>
      <c r="I258" s="25">
        <v>45.6</v>
      </c>
      <c r="J258" s="26">
        <v>1.9</v>
      </c>
      <c r="L258" s="32">
        <f t="shared" si="13"/>
        <v>46.550000000000004</v>
      </c>
      <c r="M258" s="32">
        <f t="shared" si="14"/>
        <v>1.6454482671904334</v>
      </c>
    </row>
    <row r="259" spans="1:13" x14ac:dyDescent="0.25">
      <c r="A259" s="22" t="s">
        <v>294</v>
      </c>
      <c r="B259" s="12"/>
      <c r="C259" s="22" t="s">
        <v>451</v>
      </c>
      <c r="D259" s="22" t="s">
        <v>486</v>
      </c>
      <c r="E259" s="22" t="s">
        <v>315</v>
      </c>
      <c r="F259" s="22" t="s">
        <v>271</v>
      </c>
      <c r="G259" s="22">
        <f t="shared" si="15"/>
        <v>6</v>
      </c>
      <c r="H259" s="24">
        <v>51.599999999999994</v>
      </c>
      <c r="I259" s="25">
        <v>43.2</v>
      </c>
      <c r="J259" s="26">
        <v>5.2</v>
      </c>
      <c r="L259" s="32">
        <f t="shared" si="13"/>
        <v>45.800000000000004</v>
      </c>
      <c r="M259" s="32">
        <f t="shared" si="14"/>
        <v>4.5033320996790804</v>
      </c>
    </row>
    <row r="260" spans="1:13" x14ac:dyDescent="0.25">
      <c r="A260" s="22" t="s">
        <v>294</v>
      </c>
      <c r="B260" s="12"/>
      <c r="C260" s="22" t="s">
        <v>451</v>
      </c>
      <c r="D260" s="22" t="s">
        <v>486</v>
      </c>
      <c r="E260" s="22" t="s">
        <v>315</v>
      </c>
      <c r="F260" s="22" t="s">
        <v>271</v>
      </c>
      <c r="G260" s="22">
        <f t="shared" si="15"/>
        <v>7</v>
      </c>
      <c r="H260" s="24">
        <v>50.900000000000006</v>
      </c>
      <c r="I260" s="25">
        <v>44.3</v>
      </c>
      <c r="J260" s="26">
        <v>4.8</v>
      </c>
      <c r="L260" s="32">
        <f t="shared" si="13"/>
        <v>46.699999999999996</v>
      </c>
      <c r="M260" s="32">
        <f t="shared" si="14"/>
        <v>4.1569219381653051</v>
      </c>
    </row>
    <row r="261" spans="1:13" x14ac:dyDescent="0.25">
      <c r="A261" s="22" t="s">
        <v>294</v>
      </c>
      <c r="B261" s="12"/>
      <c r="C261" s="22" t="s">
        <v>451</v>
      </c>
      <c r="D261" s="22" t="s">
        <v>486</v>
      </c>
      <c r="E261" s="22" t="s">
        <v>315</v>
      </c>
      <c r="F261" s="22" t="s">
        <v>271</v>
      </c>
      <c r="G261" s="22">
        <f t="shared" si="15"/>
        <v>8</v>
      </c>
      <c r="H261" s="24">
        <v>44.699999999999996</v>
      </c>
      <c r="I261" s="25">
        <v>54.7</v>
      </c>
      <c r="J261" s="26">
        <v>0.6</v>
      </c>
      <c r="L261" s="32">
        <f t="shared" si="13"/>
        <v>55</v>
      </c>
      <c r="M261" s="32">
        <f t="shared" si="14"/>
        <v>0.51961524227066314</v>
      </c>
    </row>
    <row r="262" spans="1:13" x14ac:dyDescent="0.25">
      <c r="A262" s="22" t="s">
        <v>294</v>
      </c>
      <c r="B262" s="12"/>
      <c r="C262" s="22" t="s">
        <v>451</v>
      </c>
      <c r="D262" s="22" t="s">
        <v>486</v>
      </c>
      <c r="E262" s="22" t="s">
        <v>315</v>
      </c>
      <c r="F262" s="22" t="s">
        <v>271</v>
      </c>
      <c r="G262" s="22">
        <f t="shared" si="15"/>
        <v>9</v>
      </c>
      <c r="H262" s="24">
        <v>42.7</v>
      </c>
      <c r="I262" s="25">
        <v>53.8</v>
      </c>
      <c r="J262" s="26">
        <v>3.5</v>
      </c>
      <c r="L262" s="32">
        <f t="shared" si="13"/>
        <v>55.55</v>
      </c>
      <c r="M262" s="32">
        <f t="shared" si="14"/>
        <v>3.0310889132455352</v>
      </c>
    </row>
    <row r="263" spans="1:13" x14ac:dyDescent="0.25">
      <c r="A263" s="22" t="s">
        <v>294</v>
      </c>
      <c r="B263" s="12"/>
      <c r="C263" s="22" t="s">
        <v>451</v>
      </c>
      <c r="D263" s="22" t="s">
        <v>486</v>
      </c>
      <c r="E263" s="22" t="s">
        <v>315</v>
      </c>
      <c r="F263" s="22" t="s">
        <v>271</v>
      </c>
      <c r="G263" s="22">
        <f t="shared" si="15"/>
        <v>10</v>
      </c>
      <c r="H263" s="24">
        <v>40.9</v>
      </c>
      <c r="I263" s="25">
        <v>51.6</v>
      </c>
      <c r="J263" s="26">
        <v>7.5</v>
      </c>
      <c r="L263" s="32">
        <f t="shared" si="13"/>
        <v>55.35</v>
      </c>
      <c r="M263" s="32">
        <f t="shared" si="14"/>
        <v>6.4951905283832891</v>
      </c>
    </row>
    <row r="264" spans="1:13" x14ac:dyDescent="0.25">
      <c r="A264" s="22" t="s">
        <v>294</v>
      </c>
      <c r="B264" s="12"/>
      <c r="C264" s="22" t="s">
        <v>451</v>
      </c>
      <c r="D264" s="22" t="s">
        <v>486</v>
      </c>
      <c r="E264" s="22" t="s">
        <v>316</v>
      </c>
      <c r="F264" s="22" t="s">
        <v>271</v>
      </c>
      <c r="G264" s="22">
        <f t="shared" si="15"/>
        <v>11</v>
      </c>
      <c r="H264" s="24">
        <v>84.3</v>
      </c>
      <c r="I264" s="25">
        <v>6</v>
      </c>
      <c r="J264" s="26">
        <v>9.6999999999999993</v>
      </c>
      <c r="L264" s="32">
        <f t="shared" si="13"/>
        <v>10.85</v>
      </c>
      <c r="M264" s="32">
        <f t="shared" si="14"/>
        <v>8.4004464167090536</v>
      </c>
    </row>
    <row r="265" spans="1:13" x14ac:dyDescent="0.25">
      <c r="A265" s="22" t="s">
        <v>294</v>
      </c>
      <c r="B265" s="12"/>
      <c r="C265" s="22" t="s">
        <v>451</v>
      </c>
      <c r="D265" s="22" t="s">
        <v>486</v>
      </c>
      <c r="E265" s="22" t="s">
        <v>316</v>
      </c>
      <c r="F265" s="22" t="s">
        <v>271</v>
      </c>
      <c r="G265" s="22">
        <f t="shared" si="15"/>
        <v>12</v>
      </c>
      <c r="H265" s="24">
        <v>84</v>
      </c>
      <c r="I265" s="25">
        <v>8</v>
      </c>
      <c r="J265" s="26">
        <v>8</v>
      </c>
      <c r="L265" s="32">
        <f t="shared" si="13"/>
        <v>12</v>
      </c>
      <c r="M265" s="32">
        <f t="shared" si="14"/>
        <v>6.9282032302755088</v>
      </c>
    </row>
    <row r="266" spans="1:13" x14ac:dyDescent="0.25">
      <c r="A266" s="22" t="s">
        <v>294</v>
      </c>
      <c r="B266" s="12"/>
      <c r="C266" s="22" t="s">
        <v>451</v>
      </c>
      <c r="D266" s="22" t="s">
        <v>486</v>
      </c>
      <c r="E266" s="22" t="s">
        <v>316</v>
      </c>
      <c r="F266" s="22" t="s">
        <v>271</v>
      </c>
      <c r="G266" s="22">
        <f t="shared" si="15"/>
        <v>13</v>
      </c>
      <c r="H266" s="24">
        <v>82.5</v>
      </c>
      <c r="I266" s="25">
        <v>12</v>
      </c>
      <c r="J266" s="26">
        <v>5.5</v>
      </c>
      <c r="L266" s="32">
        <f t="shared" si="13"/>
        <v>14.75</v>
      </c>
      <c r="M266" s="32">
        <f t="shared" si="14"/>
        <v>4.7631397208144124</v>
      </c>
    </row>
    <row r="267" spans="1:13" x14ac:dyDescent="0.25">
      <c r="A267" s="22" t="s">
        <v>294</v>
      </c>
      <c r="B267" s="12"/>
      <c r="C267" s="22" t="s">
        <v>451</v>
      </c>
      <c r="D267" s="22" t="s">
        <v>486</v>
      </c>
      <c r="E267" s="22" t="s">
        <v>316</v>
      </c>
      <c r="F267" s="22" t="s">
        <v>271</v>
      </c>
      <c r="G267" s="22">
        <f t="shared" si="15"/>
        <v>14</v>
      </c>
      <c r="H267" s="24">
        <v>78.400000000000006</v>
      </c>
      <c r="I267" s="25">
        <v>12.4</v>
      </c>
      <c r="J267" s="26">
        <v>9.1999999999999993</v>
      </c>
      <c r="L267" s="32">
        <f t="shared" si="13"/>
        <v>17</v>
      </c>
      <c r="M267" s="32">
        <f t="shared" si="14"/>
        <v>7.9674337148168348</v>
      </c>
    </row>
    <row r="268" spans="1:13" x14ac:dyDescent="0.25">
      <c r="A268" s="22" t="s">
        <v>294</v>
      </c>
      <c r="B268" s="12"/>
      <c r="C268" s="22" t="s">
        <v>451</v>
      </c>
      <c r="D268" s="22" t="s">
        <v>486</v>
      </c>
      <c r="E268" s="22" t="s">
        <v>316</v>
      </c>
      <c r="F268" s="22" t="s">
        <v>271</v>
      </c>
      <c r="G268" s="22">
        <f t="shared" si="15"/>
        <v>15</v>
      </c>
      <c r="H268" s="24">
        <v>64.2</v>
      </c>
      <c r="I268" s="25">
        <v>22.4</v>
      </c>
      <c r="J268" s="26">
        <v>13.4</v>
      </c>
      <c r="L268" s="32">
        <f t="shared" si="13"/>
        <v>29.099999999999998</v>
      </c>
      <c r="M268" s="32">
        <f t="shared" si="14"/>
        <v>11.604740410711477</v>
      </c>
    </row>
    <row r="269" spans="1:13" x14ac:dyDescent="0.25">
      <c r="A269" s="22">
        <v>4519</v>
      </c>
      <c r="B269" s="12">
        <v>0.17199999999999999</v>
      </c>
      <c r="C269" s="22" t="s">
        <v>449</v>
      </c>
      <c r="D269" s="22" t="s">
        <v>484</v>
      </c>
      <c r="E269" s="50" t="s">
        <v>123</v>
      </c>
      <c r="F269" s="22" t="s">
        <v>34</v>
      </c>
      <c r="G269" s="50">
        <v>1</v>
      </c>
      <c r="H269" s="24">
        <v>12.5</v>
      </c>
      <c r="I269" s="25">
        <v>6.25</v>
      </c>
      <c r="J269" s="26">
        <v>81.25</v>
      </c>
      <c r="L269" s="32">
        <f t="shared" si="13"/>
        <v>46.875</v>
      </c>
      <c r="M269" s="32">
        <f t="shared" si="14"/>
        <v>70.364564057485637</v>
      </c>
    </row>
    <row r="270" spans="1:13" x14ac:dyDescent="0.25">
      <c r="A270" s="22">
        <v>4645</v>
      </c>
      <c r="B270" s="12">
        <v>0.182</v>
      </c>
      <c r="C270" s="22" t="s">
        <v>449</v>
      </c>
      <c r="D270" s="22" t="s">
        <v>484</v>
      </c>
      <c r="E270" s="50" t="s">
        <v>123</v>
      </c>
      <c r="F270" s="22" t="s">
        <v>271</v>
      </c>
      <c r="G270" s="50">
        <f>G269+1</f>
        <v>2</v>
      </c>
      <c r="H270" s="24">
        <v>20.930232558139537</v>
      </c>
      <c r="I270" s="25">
        <v>51.162790697674417</v>
      </c>
      <c r="J270" s="26">
        <v>27.906976744186046</v>
      </c>
      <c r="L270" s="32">
        <f t="shared" si="13"/>
        <v>65.116279069767444</v>
      </c>
      <c r="M270" s="32">
        <f t="shared" si="14"/>
        <v>24.168150803286657</v>
      </c>
    </row>
    <row r="271" spans="1:13" x14ac:dyDescent="0.25">
      <c r="A271" s="22">
        <v>4525.6000000000004</v>
      </c>
      <c r="B271" s="12">
        <v>0.184</v>
      </c>
      <c r="C271" s="22" t="s">
        <v>449</v>
      </c>
      <c r="D271" s="22" t="s">
        <v>484</v>
      </c>
      <c r="E271" s="50" t="s">
        <v>123</v>
      </c>
      <c r="F271" s="22" t="s">
        <v>34</v>
      </c>
      <c r="G271" s="50">
        <f t="shared" ref="G271:G285" si="16">G270+1</f>
        <v>3</v>
      </c>
      <c r="H271" s="24">
        <v>26.25</v>
      </c>
      <c r="I271" s="25">
        <v>2.5</v>
      </c>
      <c r="J271" s="26">
        <v>71.25</v>
      </c>
      <c r="L271" s="32">
        <f t="shared" si="13"/>
        <v>38.125</v>
      </c>
      <c r="M271" s="32">
        <f t="shared" si="14"/>
        <v>61.704310019641248</v>
      </c>
    </row>
    <row r="272" spans="1:13" x14ac:dyDescent="0.25">
      <c r="A272" s="22">
        <v>4572.5</v>
      </c>
      <c r="B272" s="12">
        <v>0.20800000000000002</v>
      </c>
      <c r="C272" s="22" t="s">
        <v>449</v>
      </c>
      <c r="D272" s="22" t="s">
        <v>484</v>
      </c>
      <c r="E272" s="50" t="s">
        <v>123</v>
      </c>
      <c r="F272" s="22" t="s">
        <v>34</v>
      </c>
      <c r="G272" s="50">
        <f t="shared" si="16"/>
        <v>4</v>
      </c>
      <c r="H272" s="24">
        <v>26.136363636363637</v>
      </c>
      <c r="I272" s="25">
        <v>29.545454545454547</v>
      </c>
      <c r="J272" s="26">
        <v>44.31818181818182</v>
      </c>
      <c r="L272" s="32">
        <f t="shared" si="13"/>
        <v>51.704545454545453</v>
      </c>
      <c r="M272" s="32">
        <f t="shared" si="14"/>
        <v>38.380671304083073</v>
      </c>
    </row>
    <row r="273" spans="1:13" x14ac:dyDescent="0.25">
      <c r="A273" s="22">
        <v>4537.1000000000004</v>
      </c>
      <c r="B273" s="12">
        <v>0.20899999999999999</v>
      </c>
      <c r="C273" s="22" t="s">
        <v>449</v>
      </c>
      <c r="D273" s="22" t="s">
        <v>484</v>
      </c>
      <c r="E273" s="50" t="s">
        <v>123</v>
      </c>
      <c r="F273" s="22" t="s">
        <v>34</v>
      </c>
      <c r="G273" s="50">
        <f t="shared" si="16"/>
        <v>5</v>
      </c>
      <c r="H273" s="24">
        <v>9.4117647058823533</v>
      </c>
      <c r="I273" s="25">
        <v>42.352941176470587</v>
      </c>
      <c r="J273" s="26">
        <v>48.235294117647058</v>
      </c>
      <c r="L273" s="32">
        <f t="shared" si="13"/>
        <v>66.470588235294116</v>
      </c>
      <c r="M273" s="32">
        <f t="shared" si="14"/>
        <v>41.772990064896447</v>
      </c>
    </row>
    <row r="274" spans="1:13" x14ac:dyDescent="0.25">
      <c r="A274" s="22">
        <v>4597.5</v>
      </c>
      <c r="B274" s="12">
        <v>0.217</v>
      </c>
      <c r="C274" s="22" t="s">
        <v>449</v>
      </c>
      <c r="D274" s="22" t="s">
        <v>484</v>
      </c>
      <c r="E274" s="50" t="s">
        <v>123</v>
      </c>
      <c r="F274" s="22" t="s">
        <v>34</v>
      </c>
      <c r="G274" s="50">
        <f t="shared" si="16"/>
        <v>6</v>
      </c>
      <c r="H274" s="24">
        <v>29.069767441860467</v>
      </c>
      <c r="I274" s="25">
        <v>2.3255813953488373</v>
      </c>
      <c r="J274" s="26">
        <v>68.604651162790702</v>
      </c>
      <c r="L274" s="32">
        <f t="shared" si="13"/>
        <v>36.627906976744185</v>
      </c>
      <c r="M274" s="32">
        <f t="shared" si="14"/>
        <v>59.413370724746372</v>
      </c>
    </row>
    <row r="275" spans="1:13" x14ac:dyDescent="0.25">
      <c r="A275" s="22">
        <v>4585</v>
      </c>
      <c r="B275" s="12">
        <v>0.22399999999999998</v>
      </c>
      <c r="C275" s="22" t="s">
        <v>449</v>
      </c>
      <c r="D275" s="22" t="s">
        <v>484</v>
      </c>
      <c r="E275" s="50" t="s">
        <v>123</v>
      </c>
      <c r="F275" s="22" t="s">
        <v>34</v>
      </c>
      <c r="G275" s="50">
        <f t="shared" si="16"/>
        <v>7</v>
      </c>
      <c r="H275" s="24">
        <v>17.721518987341771</v>
      </c>
      <c r="I275" s="25">
        <v>1.2658227848101264</v>
      </c>
      <c r="J275" s="26">
        <v>81.012658227848092</v>
      </c>
      <c r="L275" s="32">
        <f t="shared" si="13"/>
        <v>41.772151898734172</v>
      </c>
      <c r="M275" s="32">
        <f t="shared" si="14"/>
        <v>70.159020053422864</v>
      </c>
    </row>
    <row r="276" spans="1:13" x14ac:dyDescent="0.25">
      <c r="A276" s="22">
        <v>4655.8999999999996</v>
      </c>
      <c r="B276" s="12">
        <v>0.22600000000000001</v>
      </c>
      <c r="C276" s="22" t="s">
        <v>449</v>
      </c>
      <c r="D276" s="22" t="s">
        <v>484</v>
      </c>
      <c r="E276" s="50" t="s">
        <v>123</v>
      </c>
      <c r="F276" s="22" t="s">
        <v>271</v>
      </c>
      <c r="G276" s="50">
        <f t="shared" si="16"/>
        <v>8</v>
      </c>
      <c r="H276" s="24">
        <v>33.333333333333336</v>
      </c>
      <c r="I276" s="25">
        <v>6.9444444444444446</v>
      </c>
      <c r="J276" s="26">
        <v>59.722222222222221</v>
      </c>
      <c r="L276" s="32">
        <f t="shared" si="13"/>
        <v>36.805555555555557</v>
      </c>
      <c r="M276" s="32">
        <f t="shared" si="14"/>
        <v>51.72096161490397</v>
      </c>
    </row>
    <row r="277" spans="1:13" x14ac:dyDescent="0.25">
      <c r="A277" s="22">
        <v>4634.6000000000004</v>
      </c>
      <c r="B277" s="12">
        <v>0.22899999999999998</v>
      </c>
      <c r="C277" s="22" t="s">
        <v>449</v>
      </c>
      <c r="D277" s="22" t="s">
        <v>484</v>
      </c>
      <c r="E277" s="50" t="s">
        <v>123</v>
      </c>
      <c r="F277" s="22" t="s">
        <v>34</v>
      </c>
      <c r="G277" s="50">
        <f t="shared" si="16"/>
        <v>9</v>
      </c>
      <c r="H277" s="24">
        <v>63.75</v>
      </c>
      <c r="I277" s="25">
        <v>0</v>
      </c>
      <c r="J277" s="26">
        <v>36.25</v>
      </c>
      <c r="L277" s="32">
        <f t="shared" si="13"/>
        <v>18.125</v>
      </c>
      <c r="M277" s="32">
        <f t="shared" si="14"/>
        <v>31.393420887185901</v>
      </c>
    </row>
    <row r="278" spans="1:13" x14ac:dyDescent="0.25">
      <c r="A278" s="22">
        <v>4782.5</v>
      </c>
      <c r="B278" s="12">
        <v>0.23300000000000001</v>
      </c>
      <c r="C278" s="22" t="s">
        <v>449</v>
      </c>
      <c r="D278" s="22" t="s">
        <v>484</v>
      </c>
      <c r="E278" s="50" t="s">
        <v>123</v>
      </c>
      <c r="F278" s="22" t="s">
        <v>271</v>
      </c>
      <c r="G278" s="50">
        <f t="shared" si="16"/>
        <v>10</v>
      </c>
      <c r="H278" s="24">
        <v>21.917808219178081</v>
      </c>
      <c r="I278" s="25">
        <v>21.917808219178081</v>
      </c>
      <c r="J278" s="26">
        <v>56.164383561643838</v>
      </c>
      <c r="L278" s="32">
        <f t="shared" si="13"/>
        <v>50</v>
      </c>
      <c r="M278" s="32">
        <f t="shared" si="14"/>
        <v>48.63978295227669</v>
      </c>
    </row>
    <row r="279" spans="1:13" x14ac:dyDescent="0.25">
      <c r="A279" s="22">
        <v>4501.2</v>
      </c>
      <c r="B279" s="12">
        <v>0.23800000000000002</v>
      </c>
      <c r="C279" s="22" t="s">
        <v>449</v>
      </c>
      <c r="D279" s="22" t="s">
        <v>484</v>
      </c>
      <c r="E279" s="50" t="s">
        <v>123</v>
      </c>
      <c r="F279" s="22" t="s">
        <v>34</v>
      </c>
      <c r="G279" s="50">
        <f t="shared" si="16"/>
        <v>11</v>
      </c>
      <c r="H279" s="24">
        <v>15.853658536585368</v>
      </c>
      <c r="I279" s="25">
        <v>4.8780487804878048</v>
      </c>
      <c r="J279" s="26">
        <v>79.268292682926841</v>
      </c>
      <c r="L279" s="32">
        <f t="shared" si="13"/>
        <v>44.512195121951223</v>
      </c>
      <c r="M279" s="32">
        <f t="shared" si="14"/>
        <v>68.648355178034777</v>
      </c>
    </row>
    <row r="280" spans="1:13" x14ac:dyDescent="0.25">
      <c r="A280" s="22">
        <v>4546.8999999999996</v>
      </c>
      <c r="B280" s="12">
        <v>0.24199999999999999</v>
      </c>
      <c r="C280" s="22" t="s">
        <v>449</v>
      </c>
      <c r="D280" s="22" t="s">
        <v>484</v>
      </c>
      <c r="E280" s="50" t="s">
        <v>123</v>
      </c>
      <c r="F280" s="22" t="s">
        <v>34</v>
      </c>
      <c r="G280" s="50">
        <f t="shared" si="16"/>
        <v>12</v>
      </c>
      <c r="H280" s="24">
        <v>8.0459770114942533</v>
      </c>
      <c r="I280" s="25">
        <v>50.574712643678161</v>
      </c>
      <c r="J280" s="26">
        <v>41.379310344827587</v>
      </c>
      <c r="L280" s="32">
        <f t="shared" si="13"/>
        <v>71.264367816091948</v>
      </c>
      <c r="M280" s="32">
        <f t="shared" si="14"/>
        <v>35.83553394970091</v>
      </c>
    </row>
    <row r="281" spans="1:13" x14ac:dyDescent="0.25">
      <c r="A281" s="22">
        <v>4661.1000000000004</v>
      </c>
      <c r="B281" s="12">
        <v>0.245</v>
      </c>
      <c r="C281" s="22" t="s">
        <v>449</v>
      </c>
      <c r="D281" s="22" t="s">
        <v>484</v>
      </c>
      <c r="E281" s="50" t="s">
        <v>123</v>
      </c>
      <c r="F281" s="22" t="s">
        <v>271</v>
      </c>
      <c r="G281" s="50">
        <f t="shared" si="16"/>
        <v>13</v>
      </c>
      <c r="H281" s="24">
        <v>23.287671232876711</v>
      </c>
      <c r="I281" s="25">
        <v>42.465753424657535</v>
      </c>
      <c r="J281" s="26">
        <v>34.246575342465754</v>
      </c>
      <c r="L281" s="32">
        <f t="shared" si="13"/>
        <v>59.589041095890408</v>
      </c>
      <c r="M281" s="32">
        <f t="shared" si="14"/>
        <v>29.658404239193104</v>
      </c>
    </row>
    <row r="282" spans="1:13" x14ac:dyDescent="0.25">
      <c r="A282" s="22">
        <v>4608.3</v>
      </c>
      <c r="B282" s="12">
        <v>0.29199999999999998</v>
      </c>
      <c r="C282" s="22" t="s">
        <v>449</v>
      </c>
      <c r="D282" s="22" t="s">
        <v>484</v>
      </c>
      <c r="E282" s="50" t="s">
        <v>123</v>
      </c>
      <c r="F282" s="22" t="s">
        <v>34</v>
      </c>
      <c r="G282" s="50">
        <f t="shared" si="16"/>
        <v>14</v>
      </c>
      <c r="H282" s="24">
        <v>21.05263157894737</v>
      </c>
      <c r="I282" s="25">
        <v>14.473684210526315</v>
      </c>
      <c r="J282" s="26">
        <v>64.473684210526315</v>
      </c>
      <c r="L282" s="32">
        <f t="shared" si="13"/>
        <v>46.710526315789473</v>
      </c>
      <c r="M282" s="32">
        <f t="shared" si="14"/>
        <v>55.835848401891433</v>
      </c>
    </row>
    <row r="283" spans="1:13" x14ac:dyDescent="0.25">
      <c r="A283" s="22">
        <v>4778.1000000000004</v>
      </c>
      <c r="B283" s="12">
        <v>0.30199999999999999</v>
      </c>
      <c r="C283" s="22" t="s">
        <v>449</v>
      </c>
      <c r="D283" s="22" t="s">
        <v>484</v>
      </c>
      <c r="E283" s="50" t="s">
        <v>123</v>
      </c>
      <c r="F283" s="22" t="s">
        <v>271</v>
      </c>
      <c r="G283" s="50">
        <f t="shared" si="16"/>
        <v>15</v>
      </c>
      <c r="H283" s="24">
        <v>15.625</v>
      </c>
      <c r="I283" s="25">
        <v>37.5</v>
      </c>
      <c r="J283" s="26">
        <v>46.875</v>
      </c>
      <c r="L283" s="32">
        <f t="shared" si="13"/>
        <v>60.9375</v>
      </c>
      <c r="M283" s="32">
        <f t="shared" si="14"/>
        <v>40.594940802395563</v>
      </c>
    </row>
    <row r="284" spans="1:13" x14ac:dyDescent="0.25">
      <c r="A284" s="22">
        <v>4675.3</v>
      </c>
      <c r="B284" s="12">
        <v>0.31900000000000001</v>
      </c>
      <c r="C284" s="22" t="s">
        <v>449</v>
      </c>
      <c r="D284" s="22" t="s">
        <v>484</v>
      </c>
      <c r="E284" s="50" t="s">
        <v>123</v>
      </c>
      <c r="F284" s="22" t="s">
        <v>271</v>
      </c>
      <c r="G284" s="50">
        <f t="shared" si="16"/>
        <v>16</v>
      </c>
      <c r="H284" s="24">
        <v>23.80952380952381</v>
      </c>
      <c r="I284" s="25">
        <v>12.698412698412698</v>
      </c>
      <c r="J284" s="26">
        <v>63.492063492063494</v>
      </c>
      <c r="L284" s="32">
        <f t="shared" si="13"/>
        <v>44.444444444444443</v>
      </c>
      <c r="M284" s="32">
        <f t="shared" si="14"/>
        <v>54.985739922821502</v>
      </c>
    </row>
    <row r="285" spans="1:13" x14ac:dyDescent="0.25">
      <c r="A285" s="22">
        <v>4696.1000000000004</v>
      </c>
      <c r="B285" s="12">
        <v>0.33299999999999996</v>
      </c>
      <c r="C285" s="22" t="s">
        <v>449</v>
      </c>
      <c r="D285" s="22" t="s">
        <v>484</v>
      </c>
      <c r="E285" s="50" t="s">
        <v>123</v>
      </c>
      <c r="F285" s="22" t="s">
        <v>271</v>
      </c>
      <c r="G285" s="50">
        <f t="shared" si="16"/>
        <v>17</v>
      </c>
      <c r="H285" s="24">
        <v>11.320754716981131</v>
      </c>
      <c r="I285" s="25">
        <v>3.773584905660377</v>
      </c>
      <c r="J285" s="26">
        <v>84.905660377358487</v>
      </c>
      <c r="L285" s="32">
        <f t="shared" si="13"/>
        <v>46.226415094339622</v>
      </c>
      <c r="M285" s="32">
        <f t="shared" si="14"/>
        <v>73.530458811886291</v>
      </c>
    </row>
    <row r="286" spans="1:13" x14ac:dyDescent="0.25">
      <c r="A286" s="22" t="s">
        <v>318</v>
      </c>
      <c r="B286" s="12">
        <v>0.06</v>
      </c>
      <c r="C286" s="22" t="s">
        <v>450</v>
      </c>
      <c r="D286" s="22" t="s">
        <v>484</v>
      </c>
      <c r="E286" s="51" t="s">
        <v>64</v>
      </c>
      <c r="F286" s="22" t="s">
        <v>271</v>
      </c>
      <c r="G286" s="51">
        <v>1</v>
      </c>
      <c r="H286" s="24">
        <v>55</v>
      </c>
      <c r="I286" s="25">
        <v>26</v>
      </c>
      <c r="J286" s="26">
        <v>19</v>
      </c>
      <c r="L286" s="32">
        <f t="shared" si="13"/>
        <v>35.5</v>
      </c>
      <c r="M286" s="32">
        <f t="shared" si="14"/>
        <v>16.454482671904334</v>
      </c>
    </row>
    <row r="287" spans="1:13" x14ac:dyDescent="0.25">
      <c r="A287" s="22" t="s">
        <v>319</v>
      </c>
      <c r="B287" s="12">
        <v>7.0000000000000007E-2</v>
      </c>
      <c r="C287" s="22" t="s">
        <v>450</v>
      </c>
      <c r="D287" s="22" t="s">
        <v>484</v>
      </c>
      <c r="E287" s="51" t="s">
        <v>64</v>
      </c>
      <c r="F287" s="22" t="s">
        <v>271</v>
      </c>
      <c r="G287" s="51">
        <f>G286+1</f>
        <v>2</v>
      </c>
      <c r="H287" s="24">
        <v>74.489795918367349</v>
      </c>
      <c r="I287" s="25">
        <v>1.0204081632653061</v>
      </c>
      <c r="J287" s="26">
        <v>24.489795918367346</v>
      </c>
      <c r="L287" s="32">
        <f t="shared" si="13"/>
        <v>13.26530612244898</v>
      </c>
      <c r="M287" s="32">
        <f t="shared" si="14"/>
        <v>21.208785398802576</v>
      </c>
    </row>
    <row r="288" spans="1:13" x14ac:dyDescent="0.25">
      <c r="A288" s="22">
        <v>40472.14</v>
      </c>
      <c r="B288" s="12">
        <v>9.0999999999999998E-2</v>
      </c>
      <c r="C288" s="22" t="s">
        <v>447</v>
      </c>
      <c r="D288" s="22" t="s">
        <v>484</v>
      </c>
      <c r="E288" s="51" t="s">
        <v>64</v>
      </c>
      <c r="F288" s="22" t="s">
        <v>34</v>
      </c>
      <c r="G288" s="51">
        <f t="shared" ref="G288:G351" si="17">G287+1</f>
        <v>3</v>
      </c>
      <c r="H288" s="24">
        <v>91.248665955176094</v>
      </c>
      <c r="I288" s="25">
        <v>0</v>
      </c>
      <c r="J288" s="26">
        <v>8.7513340448239045</v>
      </c>
      <c r="L288" s="32">
        <f t="shared" si="13"/>
        <v>4.3756670224119523</v>
      </c>
      <c r="M288" s="32">
        <f t="shared" si="14"/>
        <v>7.5788775998211264</v>
      </c>
    </row>
    <row r="289" spans="1:13" x14ac:dyDescent="0.25">
      <c r="A289" s="22">
        <v>4538.1000000000004</v>
      </c>
      <c r="B289" s="12">
        <v>9.8000000000000004E-2</v>
      </c>
      <c r="C289" s="22" t="s">
        <v>449</v>
      </c>
      <c r="D289" s="22" t="s">
        <v>484</v>
      </c>
      <c r="E289" s="51" t="s">
        <v>64</v>
      </c>
      <c r="F289" s="22" t="s">
        <v>34</v>
      </c>
      <c r="G289" s="51">
        <f t="shared" si="17"/>
        <v>4</v>
      </c>
      <c r="H289" s="24">
        <v>91.75257731958763</v>
      </c>
      <c r="I289" s="25">
        <v>0</v>
      </c>
      <c r="J289" s="26">
        <v>8.247422680412372</v>
      </c>
      <c r="L289" s="32">
        <f t="shared" si="13"/>
        <v>4.123711340206186</v>
      </c>
      <c r="M289" s="32">
        <f t="shared" si="14"/>
        <v>7.1424775569850611</v>
      </c>
    </row>
    <row r="290" spans="1:13" x14ac:dyDescent="0.25">
      <c r="A290" s="22">
        <v>4618</v>
      </c>
      <c r="B290" s="12">
        <v>9.8000000000000004E-2</v>
      </c>
      <c r="C290" s="22" t="s">
        <v>449</v>
      </c>
      <c r="D290" s="22" t="s">
        <v>484</v>
      </c>
      <c r="E290" s="51" t="s">
        <v>64</v>
      </c>
      <c r="F290" s="22" t="s">
        <v>34</v>
      </c>
      <c r="G290" s="51">
        <f t="shared" si="17"/>
        <v>5</v>
      </c>
      <c r="H290" s="24">
        <v>94.897959183673464</v>
      </c>
      <c r="I290" s="25">
        <v>0</v>
      </c>
      <c r="J290" s="26">
        <v>5.1020408163265305</v>
      </c>
      <c r="L290" s="32">
        <f t="shared" si="13"/>
        <v>2.5510204081632653</v>
      </c>
      <c r="M290" s="32">
        <f t="shared" si="14"/>
        <v>4.4184969580838702</v>
      </c>
    </row>
    <row r="291" spans="1:13" x14ac:dyDescent="0.25">
      <c r="A291" s="22">
        <v>41744.269999999997</v>
      </c>
      <c r="B291" s="12">
        <v>0.1</v>
      </c>
      <c r="C291" s="22" t="s">
        <v>447</v>
      </c>
      <c r="D291" s="22" t="s">
        <v>484</v>
      </c>
      <c r="E291" s="51" t="s">
        <v>64</v>
      </c>
      <c r="F291" s="22" t="s">
        <v>34</v>
      </c>
      <c r="G291" s="51">
        <f t="shared" si="17"/>
        <v>6</v>
      </c>
      <c r="H291" s="24">
        <v>89.746543778801836</v>
      </c>
      <c r="I291" s="25">
        <v>0</v>
      </c>
      <c r="J291" s="26">
        <v>10.253456221198157</v>
      </c>
      <c r="L291" s="32">
        <f t="shared" si="13"/>
        <v>5.1267281105990783</v>
      </c>
      <c r="M291" s="32">
        <f t="shared" si="14"/>
        <v>8.8797535641491976</v>
      </c>
    </row>
    <row r="292" spans="1:13" x14ac:dyDescent="0.25">
      <c r="A292" s="22" t="s">
        <v>127</v>
      </c>
      <c r="B292" s="12">
        <v>0.11</v>
      </c>
      <c r="C292" s="22" t="s">
        <v>450</v>
      </c>
      <c r="D292" s="22" t="s">
        <v>484</v>
      </c>
      <c r="E292" s="51" t="s">
        <v>64</v>
      </c>
      <c r="F292" s="22" t="s">
        <v>34</v>
      </c>
      <c r="G292" s="51">
        <f t="shared" si="17"/>
        <v>7</v>
      </c>
      <c r="H292" s="24">
        <v>70</v>
      </c>
      <c r="I292" s="25">
        <v>10</v>
      </c>
      <c r="J292" s="26">
        <v>20</v>
      </c>
      <c r="L292" s="32">
        <f t="shared" si="13"/>
        <v>20</v>
      </c>
      <c r="M292" s="32">
        <f t="shared" si="14"/>
        <v>17.320508075688771</v>
      </c>
    </row>
    <row r="293" spans="1:13" x14ac:dyDescent="0.25">
      <c r="A293" s="22" t="s">
        <v>128</v>
      </c>
      <c r="B293" s="12">
        <v>0.12</v>
      </c>
      <c r="C293" s="22" t="s">
        <v>450</v>
      </c>
      <c r="D293" s="22" t="s">
        <v>484</v>
      </c>
      <c r="E293" s="51" t="s">
        <v>64</v>
      </c>
      <c r="F293" s="22" t="s">
        <v>34</v>
      </c>
      <c r="G293" s="51">
        <f t="shared" si="17"/>
        <v>8</v>
      </c>
      <c r="H293" s="24">
        <v>76</v>
      </c>
      <c r="I293" s="25">
        <v>0</v>
      </c>
      <c r="J293" s="26">
        <v>24</v>
      </c>
      <c r="L293" s="32">
        <f t="shared" si="13"/>
        <v>12</v>
      </c>
      <c r="M293" s="32">
        <f t="shared" si="14"/>
        <v>20.784609690826528</v>
      </c>
    </row>
    <row r="294" spans="1:13" x14ac:dyDescent="0.25">
      <c r="A294" s="22" t="s">
        <v>320</v>
      </c>
      <c r="B294" s="12">
        <v>0.12</v>
      </c>
      <c r="C294" s="22" t="s">
        <v>450</v>
      </c>
      <c r="D294" s="22" t="s">
        <v>484</v>
      </c>
      <c r="E294" s="51" t="s">
        <v>64</v>
      </c>
      <c r="F294" s="22" t="s">
        <v>271</v>
      </c>
      <c r="G294" s="51">
        <f t="shared" si="17"/>
        <v>9</v>
      </c>
      <c r="H294" s="24">
        <v>80.808080808080803</v>
      </c>
      <c r="I294" s="25">
        <v>7.0707070707070709</v>
      </c>
      <c r="J294" s="26">
        <v>12.121212121212121</v>
      </c>
      <c r="L294" s="32">
        <f t="shared" si="13"/>
        <v>13.131313131313131</v>
      </c>
      <c r="M294" s="32">
        <f t="shared" si="14"/>
        <v>10.497277621629559</v>
      </c>
    </row>
    <row r="295" spans="1:13" x14ac:dyDescent="0.25">
      <c r="A295" s="22" t="s">
        <v>321</v>
      </c>
      <c r="B295" s="12">
        <v>0.13</v>
      </c>
      <c r="C295" s="22" t="s">
        <v>450</v>
      </c>
      <c r="D295" s="22" t="s">
        <v>484</v>
      </c>
      <c r="E295" s="51" t="s">
        <v>64</v>
      </c>
      <c r="F295" s="22" t="s">
        <v>271</v>
      </c>
      <c r="G295" s="51">
        <f t="shared" si="17"/>
        <v>10</v>
      </c>
      <c r="H295" s="24">
        <v>61</v>
      </c>
      <c r="I295" s="25">
        <v>26</v>
      </c>
      <c r="J295" s="26">
        <v>13</v>
      </c>
      <c r="L295" s="32">
        <f t="shared" si="13"/>
        <v>32.5</v>
      </c>
      <c r="M295" s="32">
        <f t="shared" si="14"/>
        <v>11.258330249197702</v>
      </c>
    </row>
    <row r="296" spans="1:13" x14ac:dyDescent="0.25">
      <c r="A296" s="22">
        <v>4557.8999999999996</v>
      </c>
      <c r="B296" s="12">
        <v>0.13600000000000001</v>
      </c>
      <c r="C296" s="22" t="s">
        <v>449</v>
      </c>
      <c r="D296" s="22" t="s">
        <v>484</v>
      </c>
      <c r="E296" s="51" t="s">
        <v>64</v>
      </c>
      <c r="F296" s="22" t="s">
        <v>34</v>
      </c>
      <c r="G296" s="51">
        <f t="shared" si="17"/>
        <v>11</v>
      </c>
      <c r="H296" s="24">
        <v>96.938775510204081</v>
      </c>
      <c r="I296" s="25">
        <v>0</v>
      </c>
      <c r="J296" s="26">
        <v>3.0612244897959182</v>
      </c>
      <c r="L296" s="32">
        <f t="shared" si="13"/>
        <v>1.5306122448979591</v>
      </c>
      <c r="M296" s="32">
        <f t="shared" si="14"/>
        <v>2.651098174850322</v>
      </c>
    </row>
    <row r="297" spans="1:13" x14ac:dyDescent="0.25">
      <c r="A297" s="22">
        <v>4576</v>
      </c>
      <c r="B297" s="12">
        <v>0.14899999999999999</v>
      </c>
      <c r="C297" s="22" t="s">
        <v>449</v>
      </c>
      <c r="D297" s="22" t="s">
        <v>484</v>
      </c>
      <c r="E297" s="51" t="s">
        <v>64</v>
      </c>
      <c r="F297" s="22" t="s">
        <v>34</v>
      </c>
      <c r="G297" s="51">
        <f t="shared" si="17"/>
        <v>12</v>
      </c>
      <c r="H297" s="24">
        <v>95.91836734693878</v>
      </c>
      <c r="I297" s="25">
        <v>0</v>
      </c>
      <c r="J297" s="26">
        <v>4.0816326530612246</v>
      </c>
      <c r="L297" s="32">
        <f t="shared" si="13"/>
        <v>2.0408163265306123</v>
      </c>
      <c r="M297" s="32">
        <f t="shared" si="14"/>
        <v>3.5347975664670965</v>
      </c>
    </row>
    <row r="298" spans="1:13" x14ac:dyDescent="0.25">
      <c r="A298" s="22" t="s">
        <v>92</v>
      </c>
      <c r="B298" s="12">
        <v>0.15</v>
      </c>
      <c r="C298" s="22" t="s">
        <v>450</v>
      </c>
      <c r="D298" s="22" t="s">
        <v>484</v>
      </c>
      <c r="E298" s="51" t="s">
        <v>64</v>
      </c>
      <c r="F298" s="22" t="s">
        <v>34</v>
      </c>
      <c r="G298" s="51">
        <f t="shared" si="17"/>
        <v>13</v>
      </c>
      <c r="H298" s="24">
        <v>94.949494949494948</v>
      </c>
      <c r="I298" s="25">
        <v>0</v>
      </c>
      <c r="J298" s="26">
        <v>5.0505050505050502</v>
      </c>
      <c r="L298" s="32">
        <f t="shared" si="13"/>
        <v>2.5252525252525251</v>
      </c>
      <c r="M298" s="32">
        <f t="shared" si="14"/>
        <v>4.3738656756789824</v>
      </c>
    </row>
    <row r="299" spans="1:13" x14ac:dyDescent="0.25">
      <c r="A299" s="22" t="s">
        <v>129</v>
      </c>
      <c r="B299" s="12">
        <v>0.15</v>
      </c>
      <c r="C299" s="22" t="s">
        <v>450</v>
      </c>
      <c r="D299" s="22" t="s">
        <v>484</v>
      </c>
      <c r="E299" s="51" t="s">
        <v>64</v>
      </c>
      <c r="F299" s="22" t="s">
        <v>34</v>
      </c>
      <c r="G299" s="51">
        <f t="shared" si="17"/>
        <v>14</v>
      </c>
      <c r="H299" s="24">
        <v>77.777777777777771</v>
      </c>
      <c r="I299" s="25">
        <v>17.171717171717173</v>
      </c>
      <c r="J299" s="26">
        <v>5.0505050505050502</v>
      </c>
      <c r="L299" s="32">
        <f t="shared" si="13"/>
        <v>19.696969696969699</v>
      </c>
      <c r="M299" s="32">
        <f t="shared" si="14"/>
        <v>4.3738656756789824</v>
      </c>
    </row>
    <row r="300" spans="1:13" x14ac:dyDescent="0.25">
      <c r="A300" s="22" t="s">
        <v>130</v>
      </c>
      <c r="B300" s="12">
        <v>0.15</v>
      </c>
      <c r="C300" s="22" t="s">
        <v>450</v>
      </c>
      <c r="D300" s="22" t="s">
        <v>484</v>
      </c>
      <c r="E300" s="51" t="s">
        <v>64</v>
      </c>
      <c r="F300" s="22" t="s">
        <v>34</v>
      </c>
      <c r="G300" s="51">
        <f t="shared" si="17"/>
        <v>15</v>
      </c>
      <c r="H300" s="24">
        <v>78</v>
      </c>
      <c r="I300" s="25">
        <v>11</v>
      </c>
      <c r="J300" s="26">
        <v>11</v>
      </c>
      <c r="L300" s="32">
        <f t="shared" si="13"/>
        <v>16.5</v>
      </c>
      <c r="M300" s="32">
        <f t="shared" si="14"/>
        <v>9.5262794416288248</v>
      </c>
    </row>
    <row r="301" spans="1:13" x14ac:dyDescent="0.25">
      <c r="A301" s="22" t="s">
        <v>322</v>
      </c>
      <c r="B301" s="12">
        <v>0.15</v>
      </c>
      <c r="C301" s="22" t="s">
        <v>450</v>
      </c>
      <c r="D301" s="22" t="s">
        <v>484</v>
      </c>
      <c r="E301" s="51" t="s">
        <v>64</v>
      </c>
      <c r="F301" s="22" t="s">
        <v>271</v>
      </c>
      <c r="G301" s="51">
        <f t="shared" si="17"/>
        <v>16</v>
      </c>
      <c r="H301" s="24">
        <v>61.616161616161619</v>
      </c>
      <c r="I301" s="25">
        <v>29.292929292929294</v>
      </c>
      <c r="J301" s="26">
        <v>9.0909090909090917</v>
      </c>
      <c r="L301" s="32">
        <f t="shared" si="13"/>
        <v>33.838383838383841</v>
      </c>
      <c r="M301" s="32">
        <f t="shared" si="14"/>
        <v>7.8729582162221696</v>
      </c>
    </row>
    <row r="302" spans="1:13" x14ac:dyDescent="0.25">
      <c r="A302" s="22" t="s">
        <v>125</v>
      </c>
      <c r="B302" s="12">
        <v>0.16</v>
      </c>
      <c r="C302" s="22" t="s">
        <v>450</v>
      </c>
      <c r="D302" s="22" t="s">
        <v>484</v>
      </c>
      <c r="E302" s="51" t="s">
        <v>64</v>
      </c>
      <c r="F302" s="22" t="s">
        <v>34</v>
      </c>
      <c r="G302" s="51">
        <f t="shared" si="17"/>
        <v>17</v>
      </c>
      <c r="H302" s="24">
        <v>77</v>
      </c>
      <c r="I302" s="25">
        <v>12</v>
      </c>
      <c r="J302" s="26">
        <v>11</v>
      </c>
      <c r="L302" s="32">
        <f t="shared" si="13"/>
        <v>17.5</v>
      </c>
      <c r="M302" s="32">
        <f t="shared" si="14"/>
        <v>9.5262794416288248</v>
      </c>
    </row>
    <row r="303" spans="1:13" x14ac:dyDescent="0.25">
      <c r="A303" s="22" t="s">
        <v>323</v>
      </c>
      <c r="B303" s="12">
        <v>0.16</v>
      </c>
      <c r="C303" s="22" t="s">
        <v>450</v>
      </c>
      <c r="D303" s="22" t="s">
        <v>484</v>
      </c>
      <c r="E303" s="51" t="s">
        <v>64</v>
      </c>
      <c r="F303" s="22" t="s">
        <v>271</v>
      </c>
      <c r="G303" s="51">
        <f t="shared" si="17"/>
        <v>18</v>
      </c>
      <c r="H303" s="24">
        <v>60</v>
      </c>
      <c r="I303" s="25">
        <v>20</v>
      </c>
      <c r="J303" s="26">
        <v>20</v>
      </c>
      <c r="L303" s="32">
        <f t="shared" si="13"/>
        <v>30</v>
      </c>
      <c r="M303" s="32">
        <f t="shared" si="14"/>
        <v>17.320508075688771</v>
      </c>
    </row>
    <row r="304" spans="1:13" x14ac:dyDescent="0.25">
      <c r="A304" s="22" t="s">
        <v>131</v>
      </c>
      <c r="B304" s="12">
        <v>0.17</v>
      </c>
      <c r="C304" s="22" t="s">
        <v>450</v>
      </c>
      <c r="D304" s="22" t="s">
        <v>484</v>
      </c>
      <c r="E304" s="51" t="s">
        <v>64</v>
      </c>
      <c r="F304" s="22" t="s">
        <v>34</v>
      </c>
      <c r="G304" s="51">
        <f t="shared" si="17"/>
        <v>19</v>
      </c>
      <c r="H304" s="24">
        <v>62</v>
      </c>
      <c r="I304" s="25">
        <v>34</v>
      </c>
      <c r="J304" s="26">
        <v>4</v>
      </c>
      <c r="L304" s="32">
        <f t="shared" si="13"/>
        <v>36</v>
      </c>
      <c r="M304" s="32">
        <f t="shared" si="14"/>
        <v>3.4641016151377544</v>
      </c>
    </row>
    <row r="305" spans="1:13" x14ac:dyDescent="0.25">
      <c r="A305" s="22" t="s">
        <v>132</v>
      </c>
      <c r="B305" s="12">
        <v>0.18</v>
      </c>
      <c r="C305" s="22" t="s">
        <v>450</v>
      </c>
      <c r="D305" s="22" t="s">
        <v>484</v>
      </c>
      <c r="E305" s="51" t="s">
        <v>64</v>
      </c>
      <c r="F305" s="22" t="s">
        <v>34</v>
      </c>
      <c r="G305" s="51">
        <f t="shared" si="17"/>
        <v>20</v>
      </c>
      <c r="H305" s="24">
        <v>81</v>
      </c>
      <c r="I305" s="25">
        <v>10</v>
      </c>
      <c r="J305" s="26">
        <v>9</v>
      </c>
      <c r="L305" s="32">
        <f t="shared" si="13"/>
        <v>14.5</v>
      </c>
      <c r="M305" s="32">
        <f t="shared" si="14"/>
        <v>7.7942286340599471</v>
      </c>
    </row>
    <row r="306" spans="1:13" x14ac:dyDescent="0.25">
      <c r="A306" s="22" t="s">
        <v>133</v>
      </c>
      <c r="B306" s="12">
        <v>0.19</v>
      </c>
      <c r="C306" s="22" t="s">
        <v>450</v>
      </c>
      <c r="D306" s="22" t="s">
        <v>484</v>
      </c>
      <c r="E306" s="51" t="s">
        <v>64</v>
      </c>
      <c r="F306" s="22" t="s">
        <v>34</v>
      </c>
      <c r="G306" s="51">
        <f t="shared" si="17"/>
        <v>21</v>
      </c>
      <c r="H306" s="24">
        <v>70</v>
      </c>
      <c r="I306" s="25">
        <v>16</v>
      </c>
      <c r="J306" s="26">
        <v>14</v>
      </c>
      <c r="L306" s="32">
        <f t="shared" si="13"/>
        <v>23</v>
      </c>
      <c r="M306" s="32">
        <f t="shared" si="14"/>
        <v>12.124355652982141</v>
      </c>
    </row>
    <row r="307" spans="1:13" x14ac:dyDescent="0.25">
      <c r="A307" s="22" t="s">
        <v>134</v>
      </c>
      <c r="B307" s="12">
        <v>0.19</v>
      </c>
      <c r="C307" s="22" t="s">
        <v>450</v>
      </c>
      <c r="D307" s="22" t="s">
        <v>484</v>
      </c>
      <c r="E307" s="51" t="s">
        <v>64</v>
      </c>
      <c r="F307" s="22" t="s">
        <v>34</v>
      </c>
      <c r="G307" s="51">
        <f t="shared" si="17"/>
        <v>22</v>
      </c>
      <c r="H307" s="24">
        <v>70</v>
      </c>
      <c r="I307" s="25">
        <v>23</v>
      </c>
      <c r="J307" s="26">
        <v>7</v>
      </c>
      <c r="L307" s="32">
        <f t="shared" si="13"/>
        <v>26.5</v>
      </c>
      <c r="M307" s="32">
        <f t="shared" si="14"/>
        <v>6.0621778264910704</v>
      </c>
    </row>
    <row r="308" spans="1:13" x14ac:dyDescent="0.25">
      <c r="A308" s="22" t="s">
        <v>135</v>
      </c>
      <c r="B308" s="12">
        <v>0.19</v>
      </c>
      <c r="C308" s="22" t="s">
        <v>450</v>
      </c>
      <c r="D308" s="22" t="s">
        <v>484</v>
      </c>
      <c r="E308" s="51" t="s">
        <v>64</v>
      </c>
      <c r="F308" s="22" t="s">
        <v>34</v>
      </c>
      <c r="G308" s="51">
        <f t="shared" si="17"/>
        <v>23</v>
      </c>
      <c r="H308" s="24">
        <v>78</v>
      </c>
      <c r="I308" s="25">
        <v>2</v>
      </c>
      <c r="J308" s="26">
        <v>20</v>
      </c>
      <c r="L308" s="32">
        <f t="shared" si="13"/>
        <v>12</v>
      </c>
      <c r="M308" s="32">
        <f t="shared" si="14"/>
        <v>17.320508075688771</v>
      </c>
    </row>
    <row r="309" spans="1:13" x14ac:dyDescent="0.25">
      <c r="A309" s="22" t="s">
        <v>136</v>
      </c>
      <c r="B309" s="12">
        <v>0.2</v>
      </c>
      <c r="C309" s="22" t="s">
        <v>450</v>
      </c>
      <c r="D309" s="22" t="s">
        <v>484</v>
      </c>
      <c r="E309" s="51" t="s">
        <v>64</v>
      </c>
      <c r="F309" s="22" t="s">
        <v>34</v>
      </c>
      <c r="G309" s="51">
        <f t="shared" si="17"/>
        <v>24</v>
      </c>
      <c r="H309" s="24">
        <v>79.207920792079207</v>
      </c>
      <c r="I309" s="25">
        <v>4.9504950495049505</v>
      </c>
      <c r="J309" s="26">
        <v>15.841584158415841</v>
      </c>
      <c r="L309" s="32">
        <f t="shared" si="13"/>
        <v>12.871287128712872</v>
      </c>
      <c r="M309" s="32">
        <f t="shared" si="14"/>
        <v>13.719214317377245</v>
      </c>
    </row>
    <row r="310" spans="1:13" x14ac:dyDescent="0.25">
      <c r="A310" s="22" t="s">
        <v>137</v>
      </c>
      <c r="B310" s="12">
        <v>0.21</v>
      </c>
      <c r="C310" s="22" t="s">
        <v>450</v>
      </c>
      <c r="D310" s="22" t="s">
        <v>484</v>
      </c>
      <c r="E310" s="51" t="s">
        <v>64</v>
      </c>
      <c r="F310" s="22" t="s">
        <v>34</v>
      </c>
      <c r="G310" s="51">
        <f t="shared" si="17"/>
        <v>25</v>
      </c>
      <c r="H310" s="24">
        <v>80.198019801980195</v>
      </c>
      <c r="I310" s="25">
        <v>4.9504950495049505</v>
      </c>
      <c r="J310" s="26">
        <v>14.851485148514852</v>
      </c>
      <c r="L310" s="32">
        <f t="shared" si="13"/>
        <v>12.376237623762377</v>
      </c>
      <c r="M310" s="32">
        <f t="shared" si="14"/>
        <v>12.861763422541168</v>
      </c>
    </row>
    <row r="311" spans="1:13" x14ac:dyDescent="0.25">
      <c r="A311" s="22" t="s">
        <v>138</v>
      </c>
      <c r="B311" s="12">
        <v>0.22</v>
      </c>
      <c r="C311" s="22" t="s">
        <v>450</v>
      </c>
      <c r="D311" s="22" t="s">
        <v>484</v>
      </c>
      <c r="E311" s="51" t="s">
        <v>64</v>
      </c>
      <c r="F311" s="22" t="s">
        <v>34</v>
      </c>
      <c r="G311" s="51">
        <f t="shared" si="17"/>
        <v>26</v>
      </c>
      <c r="H311" s="24">
        <v>71</v>
      </c>
      <c r="I311" s="25">
        <v>11</v>
      </c>
      <c r="J311" s="26">
        <v>18</v>
      </c>
      <c r="L311" s="32">
        <f t="shared" ref="L311:L374" si="18">IF(I311="", "", I311 +J311/2)</f>
        <v>20</v>
      </c>
      <c r="M311" s="32">
        <f t="shared" ref="M311:M374" si="19">IF(J311="", "", SQRT(3)/2*J311)</f>
        <v>15.588457268119894</v>
      </c>
    </row>
    <row r="312" spans="1:13" x14ac:dyDescent="0.25">
      <c r="A312" s="22" t="s">
        <v>139</v>
      </c>
      <c r="B312" s="12">
        <v>0.22</v>
      </c>
      <c r="C312" s="22" t="s">
        <v>450</v>
      </c>
      <c r="D312" s="22" t="s">
        <v>484</v>
      </c>
      <c r="E312" s="51" t="s">
        <v>64</v>
      </c>
      <c r="F312" s="22" t="s">
        <v>34</v>
      </c>
      <c r="G312" s="51">
        <f t="shared" si="17"/>
        <v>27</v>
      </c>
      <c r="H312" s="24">
        <v>81.818181818181813</v>
      </c>
      <c r="I312" s="25">
        <v>9.0909090909090917</v>
      </c>
      <c r="J312" s="26">
        <v>9.0909090909090917</v>
      </c>
      <c r="L312" s="32">
        <f t="shared" si="18"/>
        <v>13.636363636363637</v>
      </c>
      <c r="M312" s="32">
        <f t="shared" si="19"/>
        <v>7.8729582162221696</v>
      </c>
    </row>
    <row r="313" spans="1:13" x14ac:dyDescent="0.25">
      <c r="A313" s="22" t="s">
        <v>140</v>
      </c>
      <c r="B313" s="12">
        <v>0.22</v>
      </c>
      <c r="C313" s="22" t="s">
        <v>450</v>
      </c>
      <c r="D313" s="22" t="s">
        <v>484</v>
      </c>
      <c r="E313" s="51" t="s">
        <v>64</v>
      </c>
      <c r="F313" s="22" t="s">
        <v>34</v>
      </c>
      <c r="G313" s="51">
        <f t="shared" si="17"/>
        <v>28</v>
      </c>
      <c r="H313" s="24">
        <v>75</v>
      </c>
      <c r="I313" s="25">
        <v>14</v>
      </c>
      <c r="J313" s="26">
        <v>11</v>
      </c>
      <c r="L313" s="32">
        <f t="shared" si="18"/>
        <v>19.5</v>
      </c>
      <c r="M313" s="32">
        <f t="shared" si="19"/>
        <v>9.5262794416288248</v>
      </c>
    </row>
    <row r="314" spans="1:13" x14ac:dyDescent="0.25">
      <c r="A314" s="22">
        <v>4509.2</v>
      </c>
      <c r="B314" s="12">
        <v>0.22500000000000001</v>
      </c>
      <c r="C314" s="22" t="s">
        <v>449</v>
      </c>
      <c r="D314" s="22" t="s">
        <v>484</v>
      </c>
      <c r="E314" s="51" t="s">
        <v>64</v>
      </c>
      <c r="F314" s="22" t="s">
        <v>34</v>
      </c>
      <c r="G314" s="51">
        <f t="shared" si="17"/>
        <v>29</v>
      </c>
      <c r="H314" s="24">
        <v>87.628865979381445</v>
      </c>
      <c r="I314" s="25">
        <v>0</v>
      </c>
      <c r="J314" s="26">
        <v>12.371134020618557</v>
      </c>
      <c r="L314" s="32">
        <f t="shared" si="18"/>
        <v>6.1855670103092786</v>
      </c>
      <c r="M314" s="32">
        <f t="shared" si="19"/>
        <v>10.713716335477592</v>
      </c>
    </row>
    <row r="315" spans="1:13" x14ac:dyDescent="0.25">
      <c r="A315" s="22" t="s">
        <v>141</v>
      </c>
      <c r="B315" s="12">
        <v>0.23</v>
      </c>
      <c r="C315" s="22" t="s">
        <v>450</v>
      </c>
      <c r="D315" s="22" t="s">
        <v>484</v>
      </c>
      <c r="E315" s="51" t="s">
        <v>64</v>
      </c>
      <c r="F315" s="22" t="s">
        <v>34</v>
      </c>
      <c r="G315" s="51">
        <f t="shared" si="17"/>
        <v>30</v>
      </c>
      <c r="H315" s="24">
        <v>56.565656565656568</v>
      </c>
      <c r="I315" s="25">
        <v>30.303030303030305</v>
      </c>
      <c r="J315" s="26">
        <v>13.131313131313131</v>
      </c>
      <c r="L315" s="32">
        <f t="shared" si="18"/>
        <v>36.868686868686872</v>
      </c>
      <c r="M315" s="32">
        <f t="shared" si="19"/>
        <v>11.372050756765356</v>
      </c>
    </row>
    <row r="316" spans="1:13" x14ac:dyDescent="0.25">
      <c r="A316" s="22" t="s">
        <v>142</v>
      </c>
      <c r="B316" s="12">
        <v>0.23</v>
      </c>
      <c r="C316" s="22" t="s">
        <v>450</v>
      </c>
      <c r="D316" s="22" t="s">
        <v>484</v>
      </c>
      <c r="E316" s="51" t="s">
        <v>64</v>
      </c>
      <c r="F316" s="22" t="s">
        <v>34</v>
      </c>
      <c r="G316" s="51">
        <f t="shared" si="17"/>
        <v>31</v>
      </c>
      <c r="H316" s="24">
        <v>83</v>
      </c>
      <c r="I316" s="25">
        <v>0</v>
      </c>
      <c r="J316" s="26">
        <v>17</v>
      </c>
      <c r="L316" s="32">
        <f t="shared" si="18"/>
        <v>8.5</v>
      </c>
      <c r="M316" s="32">
        <f t="shared" si="19"/>
        <v>14.722431864335457</v>
      </c>
    </row>
    <row r="317" spans="1:13" x14ac:dyDescent="0.25">
      <c r="A317" s="22">
        <v>41744.32</v>
      </c>
      <c r="B317" s="12">
        <v>0.24</v>
      </c>
      <c r="C317" s="22" t="s">
        <v>447</v>
      </c>
      <c r="D317" s="22" t="s">
        <v>484</v>
      </c>
      <c r="E317" s="51" t="s">
        <v>64</v>
      </c>
      <c r="F317" s="22" t="s">
        <v>34</v>
      </c>
      <c r="G317" s="51">
        <f t="shared" si="17"/>
        <v>32</v>
      </c>
      <c r="H317" s="24">
        <v>88.063063063063069</v>
      </c>
      <c r="I317" s="25">
        <v>0</v>
      </c>
      <c r="J317" s="26">
        <v>11.936936936936936</v>
      </c>
      <c r="L317" s="32">
        <f t="shared" si="18"/>
        <v>5.9684684684684681</v>
      </c>
      <c r="M317" s="32">
        <f t="shared" si="19"/>
        <v>10.337690630760189</v>
      </c>
    </row>
    <row r="318" spans="1:13" x14ac:dyDescent="0.25">
      <c r="A318" s="22" t="s">
        <v>143</v>
      </c>
      <c r="B318" s="12">
        <v>0.26</v>
      </c>
      <c r="C318" s="22" t="s">
        <v>450</v>
      </c>
      <c r="D318" s="22" t="s">
        <v>484</v>
      </c>
      <c r="E318" s="51" t="s">
        <v>64</v>
      </c>
      <c r="F318" s="22" t="s">
        <v>34</v>
      </c>
      <c r="G318" s="51">
        <f t="shared" si="17"/>
        <v>33</v>
      </c>
      <c r="H318" s="24">
        <v>70</v>
      </c>
      <c r="I318" s="25">
        <v>23</v>
      </c>
      <c r="J318" s="26">
        <v>7</v>
      </c>
      <c r="L318" s="32">
        <f t="shared" si="18"/>
        <v>26.5</v>
      </c>
      <c r="M318" s="32">
        <f t="shared" si="19"/>
        <v>6.0621778264910704</v>
      </c>
    </row>
    <row r="319" spans="1:13" x14ac:dyDescent="0.25">
      <c r="A319" s="22" t="s">
        <v>144</v>
      </c>
      <c r="B319" s="12">
        <v>0.26</v>
      </c>
      <c r="C319" s="22" t="s">
        <v>450</v>
      </c>
      <c r="D319" s="22" t="s">
        <v>484</v>
      </c>
      <c r="E319" s="51" t="s">
        <v>64</v>
      </c>
      <c r="F319" s="22" t="s">
        <v>34</v>
      </c>
      <c r="G319" s="51">
        <f t="shared" si="17"/>
        <v>34</v>
      </c>
      <c r="H319" s="24">
        <v>68</v>
      </c>
      <c r="I319" s="25">
        <v>24</v>
      </c>
      <c r="J319" s="26">
        <v>8</v>
      </c>
      <c r="L319" s="32">
        <f t="shared" si="18"/>
        <v>28</v>
      </c>
      <c r="M319" s="32">
        <f t="shared" si="19"/>
        <v>6.9282032302755088</v>
      </c>
    </row>
    <row r="320" spans="1:13" x14ac:dyDescent="0.25">
      <c r="A320" s="22" t="s">
        <v>145</v>
      </c>
      <c r="B320" s="12">
        <v>0.27</v>
      </c>
      <c r="C320" s="22" t="s">
        <v>450</v>
      </c>
      <c r="D320" s="22" t="s">
        <v>484</v>
      </c>
      <c r="E320" s="51" t="s">
        <v>64</v>
      </c>
      <c r="F320" s="22" t="s">
        <v>34</v>
      </c>
      <c r="G320" s="51">
        <f t="shared" si="17"/>
        <v>35</v>
      </c>
      <c r="H320" s="24">
        <v>83</v>
      </c>
      <c r="I320" s="25">
        <v>0</v>
      </c>
      <c r="J320" s="26">
        <v>17</v>
      </c>
      <c r="L320" s="32">
        <f t="shared" si="18"/>
        <v>8.5</v>
      </c>
      <c r="M320" s="32">
        <f t="shared" si="19"/>
        <v>14.722431864335457</v>
      </c>
    </row>
    <row r="321" spans="1:13" x14ac:dyDescent="0.25">
      <c r="A321" s="22" t="s">
        <v>146</v>
      </c>
      <c r="B321" s="12">
        <v>0.27</v>
      </c>
      <c r="C321" s="22" t="s">
        <v>450</v>
      </c>
      <c r="D321" s="22" t="s">
        <v>484</v>
      </c>
      <c r="E321" s="51" t="s">
        <v>64</v>
      </c>
      <c r="F321" s="22" t="s">
        <v>34</v>
      </c>
      <c r="G321" s="51">
        <f t="shared" si="17"/>
        <v>36</v>
      </c>
      <c r="H321" s="24">
        <v>82.828282828282823</v>
      </c>
      <c r="I321" s="25">
        <v>0</v>
      </c>
      <c r="J321" s="26">
        <v>17.171717171717173</v>
      </c>
      <c r="L321" s="32">
        <f t="shared" si="18"/>
        <v>8.5858585858585865</v>
      </c>
      <c r="M321" s="32">
        <f t="shared" si="19"/>
        <v>14.871143297308542</v>
      </c>
    </row>
    <row r="322" spans="1:13" x14ac:dyDescent="0.25">
      <c r="A322" s="22" t="s">
        <v>124</v>
      </c>
      <c r="B322" s="12">
        <v>0.28000000000000003</v>
      </c>
      <c r="C322" s="22" t="s">
        <v>450</v>
      </c>
      <c r="D322" s="22" t="s">
        <v>484</v>
      </c>
      <c r="E322" s="51" t="s">
        <v>64</v>
      </c>
      <c r="F322" s="22" t="s">
        <v>34</v>
      </c>
      <c r="G322" s="51">
        <f t="shared" si="17"/>
        <v>37</v>
      </c>
      <c r="H322" s="24">
        <v>85.148514851485146</v>
      </c>
      <c r="I322" s="25">
        <v>0</v>
      </c>
      <c r="J322" s="26">
        <v>14.851485148514852</v>
      </c>
      <c r="L322" s="32">
        <f t="shared" si="18"/>
        <v>7.4257425742574261</v>
      </c>
      <c r="M322" s="32">
        <f t="shared" si="19"/>
        <v>12.861763422541168</v>
      </c>
    </row>
    <row r="323" spans="1:13" x14ac:dyDescent="0.25">
      <c r="A323" s="22" t="s">
        <v>147</v>
      </c>
      <c r="B323" s="12">
        <v>0.28000000000000003</v>
      </c>
      <c r="C323" s="22" t="s">
        <v>450</v>
      </c>
      <c r="D323" s="22" t="s">
        <v>484</v>
      </c>
      <c r="E323" s="51" t="s">
        <v>64</v>
      </c>
      <c r="F323" s="22" t="s">
        <v>34</v>
      </c>
      <c r="G323" s="51">
        <f t="shared" si="17"/>
        <v>38</v>
      </c>
      <c r="H323" s="24">
        <v>64</v>
      </c>
      <c r="I323" s="25">
        <v>21</v>
      </c>
      <c r="J323" s="26">
        <v>15</v>
      </c>
      <c r="L323" s="32">
        <f t="shared" si="18"/>
        <v>28.5</v>
      </c>
      <c r="M323" s="32">
        <f t="shared" si="19"/>
        <v>12.990381056766578</v>
      </c>
    </row>
    <row r="324" spans="1:13" x14ac:dyDescent="0.25">
      <c r="A324" s="22" t="s">
        <v>148</v>
      </c>
      <c r="B324" s="12">
        <v>0.28000000000000003</v>
      </c>
      <c r="C324" s="22" t="s">
        <v>450</v>
      </c>
      <c r="D324" s="22" t="s">
        <v>484</v>
      </c>
      <c r="E324" s="51" t="s">
        <v>64</v>
      </c>
      <c r="F324" s="22" t="s">
        <v>34</v>
      </c>
      <c r="G324" s="51">
        <f t="shared" si="17"/>
        <v>39</v>
      </c>
      <c r="H324" s="24">
        <v>75.247524752475243</v>
      </c>
      <c r="I324" s="25">
        <v>8.9108910891089117</v>
      </c>
      <c r="J324" s="26">
        <v>15.841584158415841</v>
      </c>
      <c r="L324" s="32">
        <f t="shared" si="18"/>
        <v>16.831683168316832</v>
      </c>
      <c r="M324" s="32">
        <f t="shared" si="19"/>
        <v>13.719214317377245</v>
      </c>
    </row>
    <row r="325" spans="1:13" x14ac:dyDescent="0.25">
      <c r="A325" s="22" t="s">
        <v>149</v>
      </c>
      <c r="B325" s="12">
        <v>0.28999999999999998</v>
      </c>
      <c r="C325" s="22" t="s">
        <v>450</v>
      </c>
      <c r="D325" s="22" t="s">
        <v>484</v>
      </c>
      <c r="E325" s="51" t="s">
        <v>64</v>
      </c>
      <c r="F325" s="22" t="s">
        <v>34</v>
      </c>
      <c r="G325" s="51">
        <f t="shared" si="17"/>
        <v>40</v>
      </c>
      <c r="H325" s="24">
        <v>84</v>
      </c>
      <c r="I325" s="25">
        <v>0</v>
      </c>
      <c r="J325" s="26">
        <v>16</v>
      </c>
      <c r="L325" s="32">
        <f t="shared" si="18"/>
        <v>8</v>
      </c>
      <c r="M325" s="32">
        <f t="shared" si="19"/>
        <v>13.856406460551018</v>
      </c>
    </row>
    <row r="326" spans="1:13" x14ac:dyDescent="0.25">
      <c r="A326" s="22" t="s">
        <v>150</v>
      </c>
      <c r="B326" s="12">
        <v>0.28999999999999998</v>
      </c>
      <c r="C326" s="22" t="s">
        <v>450</v>
      </c>
      <c r="D326" s="22" t="s">
        <v>484</v>
      </c>
      <c r="E326" s="51" t="s">
        <v>64</v>
      </c>
      <c r="F326" s="22" t="s">
        <v>34</v>
      </c>
      <c r="G326" s="51">
        <f t="shared" si="17"/>
        <v>41</v>
      </c>
      <c r="H326" s="24">
        <v>82</v>
      </c>
      <c r="I326" s="25">
        <v>0</v>
      </c>
      <c r="J326" s="26">
        <v>18</v>
      </c>
      <c r="L326" s="32">
        <f t="shared" si="18"/>
        <v>9</v>
      </c>
      <c r="M326" s="32">
        <f t="shared" si="19"/>
        <v>15.588457268119894</v>
      </c>
    </row>
    <row r="327" spans="1:13" x14ac:dyDescent="0.25">
      <c r="A327" s="22" t="s">
        <v>151</v>
      </c>
      <c r="B327" s="12">
        <v>0.3</v>
      </c>
      <c r="C327" s="22" t="s">
        <v>450</v>
      </c>
      <c r="D327" s="22" t="s">
        <v>484</v>
      </c>
      <c r="E327" s="51" t="s">
        <v>64</v>
      </c>
      <c r="F327" s="22" t="s">
        <v>34</v>
      </c>
      <c r="G327" s="51">
        <f t="shared" si="17"/>
        <v>42</v>
      </c>
      <c r="H327" s="24">
        <v>81.188118811881182</v>
      </c>
      <c r="I327" s="25">
        <v>0</v>
      </c>
      <c r="J327" s="26">
        <v>18.811881188118811</v>
      </c>
      <c r="L327" s="32">
        <f t="shared" si="18"/>
        <v>9.4059405940594054</v>
      </c>
      <c r="M327" s="32">
        <f t="shared" si="19"/>
        <v>16.291567001885479</v>
      </c>
    </row>
    <row r="328" spans="1:13" x14ac:dyDescent="0.25">
      <c r="A328" s="22" t="s">
        <v>152</v>
      </c>
      <c r="B328" s="12">
        <v>0.3</v>
      </c>
      <c r="C328" s="22" t="s">
        <v>450</v>
      </c>
      <c r="D328" s="22" t="s">
        <v>484</v>
      </c>
      <c r="E328" s="51" t="s">
        <v>64</v>
      </c>
      <c r="F328" s="22" t="s">
        <v>34</v>
      </c>
      <c r="G328" s="51">
        <f t="shared" si="17"/>
        <v>43</v>
      </c>
      <c r="H328" s="24">
        <v>84</v>
      </c>
      <c r="I328" s="25">
        <v>0</v>
      </c>
      <c r="J328" s="26">
        <v>16</v>
      </c>
      <c r="L328" s="32">
        <f t="shared" si="18"/>
        <v>8</v>
      </c>
      <c r="M328" s="32">
        <f t="shared" si="19"/>
        <v>13.856406460551018</v>
      </c>
    </row>
    <row r="329" spans="1:13" x14ac:dyDescent="0.25">
      <c r="A329" s="22" t="s">
        <v>166</v>
      </c>
      <c r="B329" s="12" t="s">
        <v>22</v>
      </c>
      <c r="C329" s="22" t="s">
        <v>450</v>
      </c>
      <c r="D329" s="22" t="s">
        <v>484</v>
      </c>
      <c r="E329" s="51" t="s">
        <v>64</v>
      </c>
      <c r="F329" s="22" t="s">
        <v>34</v>
      </c>
      <c r="G329" s="51">
        <f t="shared" si="17"/>
        <v>44</v>
      </c>
      <c r="H329" s="24">
        <v>65</v>
      </c>
      <c r="I329" s="25">
        <v>21</v>
      </c>
      <c r="J329" s="26">
        <v>14</v>
      </c>
      <c r="L329" s="32">
        <f t="shared" si="18"/>
        <v>28</v>
      </c>
      <c r="M329" s="32">
        <f t="shared" si="19"/>
        <v>12.124355652982141</v>
      </c>
    </row>
    <row r="330" spans="1:13" x14ac:dyDescent="0.25">
      <c r="A330" s="22" t="s">
        <v>167</v>
      </c>
      <c r="B330" s="12" t="s">
        <v>22</v>
      </c>
      <c r="C330" s="22" t="s">
        <v>450</v>
      </c>
      <c r="D330" s="22" t="s">
        <v>484</v>
      </c>
      <c r="E330" s="51" t="s">
        <v>64</v>
      </c>
      <c r="F330" s="22" t="s">
        <v>34</v>
      </c>
      <c r="G330" s="51">
        <f t="shared" si="17"/>
        <v>45</v>
      </c>
      <c r="H330" s="24">
        <v>79</v>
      </c>
      <c r="I330" s="25">
        <v>0</v>
      </c>
      <c r="J330" s="26">
        <v>21</v>
      </c>
      <c r="L330" s="32">
        <f t="shared" si="18"/>
        <v>10.5</v>
      </c>
      <c r="M330" s="32">
        <f t="shared" si="19"/>
        <v>18.186533479473212</v>
      </c>
    </row>
    <row r="331" spans="1:13" x14ac:dyDescent="0.25">
      <c r="A331" s="22" t="s">
        <v>168</v>
      </c>
      <c r="B331" s="12" t="s">
        <v>22</v>
      </c>
      <c r="C331" s="22" t="s">
        <v>450</v>
      </c>
      <c r="D331" s="22" t="s">
        <v>484</v>
      </c>
      <c r="E331" s="51" t="s">
        <v>64</v>
      </c>
      <c r="F331" s="22" t="s">
        <v>34</v>
      </c>
      <c r="G331" s="51">
        <f t="shared" si="17"/>
        <v>46</v>
      </c>
      <c r="H331" s="24">
        <v>78.787878787878782</v>
      </c>
      <c r="I331" s="25">
        <v>0</v>
      </c>
      <c r="J331" s="26">
        <v>21.212121212121211</v>
      </c>
      <c r="L331" s="32">
        <f t="shared" si="18"/>
        <v>10.606060606060606</v>
      </c>
      <c r="M331" s="32">
        <f t="shared" si="19"/>
        <v>18.370235837851727</v>
      </c>
    </row>
    <row r="332" spans="1:13" x14ac:dyDescent="0.25">
      <c r="A332" s="22" t="s">
        <v>169</v>
      </c>
      <c r="B332" s="12" t="s">
        <v>22</v>
      </c>
      <c r="C332" s="22" t="s">
        <v>450</v>
      </c>
      <c r="D332" s="22" t="s">
        <v>484</v>
      </c>
      <c r="E332" s="51" t="s">
        <v>64</v>
      </c>
      <c r="F332" s="22" t="s">
        <v>34</v>
      </c>
      <c r="G332" s="51">
        <f t="shared" si="17"/>
        <v>47</v>
      </c>
      <c r="H332" s="24">
        <v>83</v>
      </c>
      <c r="I332" s="25">
        <v>0</v>
      </c>
      <c r="J332" s="26">
        <v>17</v>
      </c>
      <c r="L332" s="32">
        <f t="shared" si="18"/>
        <v>8.5</v>
      </c>
      <c r="M332" s="32">
        <f t="shared" si="19"/>
        <v>14.722431864335457</v>
      </c>
    </row>
    <row r="333" spans="1:13" x14ac:dyDescent="0.25">
      <c r="A333" s="22" t="s">
        <v>170</v>
      </c>
      <c r="B333" s="12" t="s">
        <v>22</v>
      </c>
      <c r="C333" s="22" t="s">
        <v>450</v>
      </c>
      <c r="D333" s="22" t="s">
        <v>484</v>
      </c>
      <c r="E333" s="51" t="s">
        <v>64</v>
      </c>
      <c r="F333" s="22" t="s">
        <v>34</v>
      </c>
      <c r="G333" s="51">
        <f t="shared" si="17"/>
        <v>48</v>
      </c>
      <c r="H333" s="24">
        <v>84.158415841584159</v>
      </c>
      <c r="I333" s="25">
        <v>0</v>
      </c>
      <c r="J333" s="26">
        <v>15.841584158415841</v>
      </c>
      <c r="L333" s="32">
        <f t="shared" si="18"/>
        <v>7.9207920792079207</v>
      </c>
      <c r="M333" s="32">
        <f t="shared" si="19"/>
        <v>13.719214317377245</v>
      </c>
    </row>
    <row r="334" spans="1:13" x14ac:dyDescent="0.25">
      <c r="A334" s="22" t="s">
        <v>171</v>
      </c>
      <c r="B334" s="12" t="s">
        <v>22</v>
      </c>
      <c r="C334" s="22" t="s">
        <v>450</v>
      </c>
      <c r="D334" s="22" t="s">
        <v>484</v>
      </c>
      <c r="E334" s="51" t="s">
        <v>64</v>
      </c>
      <c r="F334" s="22" t="s">
        <v>34</v>
      </c>
      <c r="G334" s="51">
        <f t="shared" si="17"/>
        <v>49</v>
      </c>
      <c r="H334" s="24">
        <v>77</v>
      </c>
      <c r="I334" s="25">
        <v>0</v>
      </c>
      <c r="J334" s="26">
        <v>23</v>
      </c>
      <c r="L334" s="32">
        <f t="shared" si="18"/>
        <v>11.5</v>
      </c>
      <c r="M334" s="32">
        <f t="shared" si="19"/>
        <v>19.918584287042087</v>
      </c>
    </row>
    <row r="335" spans="1:13" x14ac:dyDescent="0.25">
      <c r="A335" s="22" t="s">
        <v>172</v>
      </c>
      <c r="B335" s="12" t="s">
        <v>22</v>
      </c>
      <c r="C335" s="22" t="s">
        <v>450</v>
      </c>
      <c r="D335" s="22" t="s">
        <v>484</v>
      </c>
      <c r="E335" s="51" t="s">
        <v>64</v>
      </c>
      <c r="F335" s="22" t="s">
        <v>34</v>
      </c>
      <c r="G335" s="51">
        <f t="shared" si="17"/>
        <v>50</v>
      </c>
      <c r="H335" s="24">
        <v>82</v>
      </c>
      <c r="I335" s="25">
        <v>0</v>
      </c>
      <c r="J335" s="26">
        <v>18</v>
      </c>
      <c r="L335" s="32">
        <f t="shared" si="18"/>
        <v>9</v>
      </c>
      <c r="M335" s="32">
        <f t="shared" si="19"/>
        <v>15.588457268119894</v>
      </c>
    </row>
    <row r="336" spans="1:13" x14ac:dyDescent="0.25">
      <c r="A336" s="22" t="s">
        <v>173</v>
      </c>
      <c r="B336" s="12" t="s">
        <v>22</v>
      </c>
      <c r="C336" s="22" t="s">
        <v>450</v>
      </c>
      <c r="D336" s="22" t="s">
        <v>484</v>
      </c>
      <c r="E336" s="51" t="s">
        <v>64</v>
      </c>
      <c r="F336" s="22" t="s">
        <v>34</v>
      </c>
      <c r="G336" s="51">
        <f t="shared" si="17"/>
        <v>51</v>
      </c>
      <c r="H336" s="24">
        <v>83</v>
      </c>
      <c r="I336" s="25">
        <v>0</v>
      </c>
      <c r="J336" s="26">
        <v>17</v>
      </c>
      <c r="L336" s="32">
        <f t="shared" si="18"/>
        <v>8.5</v>
      </c>
      <c r="M336" s="32">
        <f t="shared" si="19"/>
        <v>14.722431864335457</v>
      </c>
    </row>
    <row r="337" spans="1:13" x14ac:dyDescent="0.25">
      <c r="A337" s="22" t="s">
        <v>174</v>
      </c>
      <c r="B337" s="12" t="s">
        <v>22</v>
      </c>
      <c r="C337" s="22" t="s">
        <v>450</v>
      </c>
      <c r="D337" s="22" t="s">
        <v>484</v>
      </c>
      <c r="E337" s="51" t="s">
        <v>64</v>
      </c>
      <c r="F337" s="22" t="s">
        <v>34</v>
      </c>
      <c r="G337" s="51">
        <f t="shared" si="17"/>
        <v>52</v>
      </c>
      <c r="H337" s="24">
        <v>86</v>
      </c>
      <c r="I337" s="25">
        <v>0</v>
      </c>
      <c r="J337" s="26">
        <v>14</v>
      </c>
      <c r="L337" s="32">
        <f t="shared" si="18"/>
        <v>7</v>
      </c>
      <c r="M337" s="32">
        <f t="shared" si="19"/>
        <v>12.124355652982141</v>
      </c>
    </row>
    <row r="338" spans="1:13" x14ac:dyDescent="0.25">
      <c r="A338" s="22" t="s">
        <v>175</v>
      </c>
      <c r="B338" s="12" t="s">
        <v>22</v>
      </c>
      <c r="C338" s="22" t="s">
        <v>450</v>
      </c>
      <c r="D338" s="22" t="s">
        <v>484</v>
      </c>
      <c r="E338" s="51" t="s">
        <v>64</v>
      </c>
      <c r="F338" s="22" t="s">
        <v>34</v>
      </c>
      <c r="G338" s="51">
        <f t="shared" si="17"/>
        <v>53</v>
      </c>
      <c r="H338" s="24">
        <v>83</v>
      </c>
      <c r="I338" s="25">
        <v>0</v>
      </c>
      <c r="J338" s="26">
        <v>17</v>
      </c>
      <c r="L338" s="32">
        <f t="shared" si="18"/>
        <v>8.5</v>
      </c>
      <c r="M338" s="32">
        <f t="shared" si="19"/>
        <v>14.722431864335457</v>
      </c>
    </row>
    <row r="339" spans="1:13" x14ac:dyDescent="0.25">
      <c r="A339" s="22" t="s">
        <v>176</v>
      </c>
      <c r="B339" s="12" t="s">
        <v>22</v>
      </c>
      <c r="C339" s="22" t="s">
        <v>450</v>
      </c>
      <c r="D339" s="22" t="s">
        <v>484</v>
      </c>
      <c r="E339" s="51" t="s">
        <v>64</v>
      </c>
      <c r="F339" s="22" t="s">
        <v>34</v>
      </c>
      <c r="G339" s="51">
        <f t="shared" si="17"/>
        <v>54</v>
      </c>
      <c r="H339" s="24">
        <v>55</v>
      </c>
      <c r="I339" s="25">
        <v>41</v>
      </c>
      <c r="J339" s="26">
        <v>4</v>
      </c>
      <c r="L339" s="32">
        <f t="shared" si="18"/>
        <v>43</v>
      </c>
      <c r="M339" s="32">
        <f t="shared" si="19"/>
        <v>3.4641016151377544</v>
      </c>
    </row>
    <row r="340" spans="1:13" x14ac:dyDescent="0.25">
      <c r="A340" s="22" t="s">
        <v>177</v>
      </c>
      <c r="B340" s="12" t="s">
        <v>22</v>
      </c>
      <c r="C340" s="22" t="s">
        <v>450</v>
      </c>
      <c r="D340" s="22" t="s">
        <v>484</v>
      </c>
      <c r="E340" s="51" t="s">
        <v>64</v>
      </c>
      <c r="F340" s="22" t="s">
        <v>34</v>
      </c>
      <c r="G340" s="51">
        <f t="shared" si="17"/>
        <v>55</v>
      </c>
      <c r="H340" s="24">
        <v>80.198019801980195</v>
      </c>
      <c r="I340" s="25">
        <v>12.871287128712872</v>
      </c>
      <c r="J340" s="26">
        <v>6.9306930693069306</v>
      </c>
      <c r="L340" s="32">
        <f t="shared" si="18"/>
        <v>16.336633663366339</v>
      </c>
      <c r="M340" s="32">
        <f t="shared" si="19"/>
        <v>6.0021562638525445</v>
      </c>
    </row>
    <row r="341" spans="1:13" x14ac:dyDescent="0.25">
      <c r="A341" s="22" t="s">
        <v>178</v>
      </c>
      <c r="B341" s="12" t="s">
        <v>22</v>
      </c>
      <c r="C341" s="22" t="s">
        <v>450</v>
      </c>
      <c r="D341" s="22" t="s">
        <v>484</v>
      </c>
      <c r="E341" s="51" t="s">
        <v>64</v>
      </c>
      <c r="F341" s="22" t="s">
        <v>34</v>
      </c>
      <c r="G341" s="51">
        <f t="shared" si="17"/>
        <v>56</v>
      </c>
      <c r="H341" s="24">
        <v>79</v>
      </c>
      <c r="I341" s="25">
        <v>5</v>
      </c>
      <c r="J341" s="26">
        <v>16</v>
      </c>
      <c r="L341" s="32">
        <f t="shared" si="18"/>
        <v>13</v>
      </c>
      <c r="M341" s="32">
        <f t="shared" si="19"/>
        <v>13.856406460551018</v>
      </c>
    </row>
    <row r="342" spans="1:13" x14ac:dyDescent="0.25">
      <c r="A342" s="22" t="s">
        <v>179</v>
      </c>
      <c r="B342" s="12" t="s">
        <v>22</v>
      </c>
      <c r="C342" s="22" t="s">
        <v>450</v>
      </c>
      <c r="D342" s="22" t="s">
        <v>484</v>
      </c>
      <c r="E342" s="51" t="s">
        <v>64</v>
      </c>
      <c r="F342" s="22" t="s">
        <v>34</v>
      </c>
      <c r="G342" s="51">
        <f t="shared" si="17"/>
        <v>57</v>
      </c>
      <c r="H342" s="24">
        <v>77.227722772277232</v>
      </c>
      <c r="I342" s="25">
        <v>0</v>
      </c>
      <c r="J342" s="26">
        <v>22.772277227722771</v>
      </c>
      <c r="L342" s="32">
        <f t="shared" si="18"/>
        <v>11.386138613861386</v>
      </c>
      <c r="M342" s="32">
        <f t="shared" si="19"/>
        <v>19.721370581229788</v>
      </c>
    </row>
    <row r="343" spans="1:13" x14ac:dyDescent="0.25">
      <c r="A343" s="22" t="s">
        <v>180</v>
      </c>
      <c r="B343" s="12" t="s">
        <v>22</v>
      </c>
      <c r="C343" s="22" t="s">
        <v>450</v>
      </c>
      <c r="D343" s="22" t="s">
        <v>484</v>
      </c>
      <c r="E343" s="51" t="s">
        <v>64</v>
      </c>
      <c r="F343" s="22" t="s">
        <v>34</v>
      </c>
      <c r="G343" s="51">
        <f t="shared" si="17"/>
        <v>58</v>
      </c>
      <c r="H343" s="24">
        <v>83</v>
      </c>
      <c r="I343" s="25">
        <v>0</v>
      </c>
      <c r="J343" s="26">
        <v>17</v>
      </c>
      <c r="L343" s="32">
        <f t="shared" si="18"/>
        <v>8.5</v>
      </c>
      <c r="M343" s="32">
        <f t="shared" si="19"/>
        <v>14.722431864335457</v>
      </c>
    </row>
    <row r="344" spans="1:13" x14ac:dyDescent="0.25">
      <c r="A344" s="22" t="s">
        <v>181</v>
      </c>
      <c r="B344" s="12" t="s">
        <v>22</v>
      </c>
      <c r="C344" s="22" t="s">
        <v>450</v>
      </c>
      <c r="D344" s="22" t="s">
        <v>484</v>
      </c>
      <c r="E344" s="51" t="s">
        <v>64</v>
      </c>
      <c r="F344" s="22" t="s">
        <v>34</v>
      </c>
      <c r="G344" s="51">
        <f t="shared" si="17"/>
        <v>59</v>
      </c>
      <c r="H344" s="24">
        <v>57</v>
      </c>
      <c r="I344" s="25">
        <v>38</v>
      </c>
      <c r="J344" s="26">
        <v>5</v>
      </c>
      <c r="L344" s="32">
        <f t="shared" si="18"/>
        <v>40.5</v>
      </c>
      <c r="M344" s="32">
        <f t="shared" si="19"/>
        <v>4.3301270189221928</v>
      </c>
    </row>
    <row r="345" spans="1:13" x14ac:dyDescent="0.25">
      <c r="A345" s="22" t="s">
        <v>182</v>
      </c>
      <c r="B345" s="12" t="s">
        <v>22</v>
      </c>
      <c r="C345" s="22" t="s">
        <v>450</v>
      </c>
      <c r="D345" s="22" t="s">
        <v>484</v>
      </c>
      <c r="E345" s="51" t="s">
        <v>64</v>
      </c>
      <c r="F345" s="22" t="s">
        <v>34</v>
      </c>
      <c r="G345" s="51">
        <f t="shared" si="17"/>
        <v>60</v>
      </c>
      <c r="H345" s="24">
        <v>76</v>
      </c>
      <c r="I345" s="25">
        <v>0</v>
      </c>
      <c r="J345" s="26">
        <v>24</v>
      </c>
      <c r="L345" s="32">
        <f t="shared" si="18"/>
        <v>12</v>
      </c>
      <c r="M345" s="32">
        <f t="shared" si="19"/>
        <v>20.784609690826528</v>
      </c>
    </row>
    <row r="346" spans="1:13" x14ac:dyDescent="0.25">
      <c r="A346" s="22" t="s">
        <v>183</v>
      </c>
      <c r="B346" s="12" t="s">
        <v>22</v>
      </c>
      <c r="C346" s="22" t="s">
        <v>450</v>
      </c>
      <c r="D346" s="22" t="s">
        <v>484</v>
      </c>
      <c r="E346" s="51" t="s">
        <v>64</v>
      </c>
      <c r="F346" s="22" t="s">
        <v>34</v>
      </c>
      <c r="G346" s="51">
        <f t="shared" si="17"/>
        <v>61</v>
      </c>
      <c r="H346" s="24">
        <v>59</v>
      </c>
      <c r="I346" s="25">
        <v>27</v>
      </c>
      <c r="J346" s="26">
        <v>14</v>
      </c>
      <c r="L346" s="32">
        <f t="shared" si="18"/>
        <v>34</v>
      </c>
      <c r="M346" s="32">
        <f t="shared" si="19"/>
        <v>12.124355652982141</v>
      </c>
    </row>
    <row r="347" spans="1:13" x14ac:dyDescent="0.25">
      <c r="A347" s="22" t="s">
        <v>184</v>
      </c>
      <c r="B347" s="12" t="s">
        <v>22</v>
      </c>
      <c r="C347" s="22" t="s">
        <v>450</v>
      </c>
      <c r="D347" s="22" t="s">
        <v>484</v>
      </c>
      <c r="E347" s="51" t="s">
        <v>64</v>
      </c>
      <c r="F347" s="22" t="s">
        <v>34</v>
      </c>
      <c r="G347" s="51">
        <f t="shared" si="17"/>
        <v>62</v>
      </c>
      <c r="H347" s="24">
        <v>64</v>
      </c>
      <c r="I347" s="25">
        <v>21</v>
      </c>
      <c r="J347" s="26">
        <v>15</v>
      </c>
      <c r="L347" s="32">
        <f t="shared" si="18"/>
        <v>28.5</v>
      </c>
      <c r="M347" s="32">
        <f t="shared" si="19"/>
        <v>12.990381056766578</v>
      </c>
    </row>
    <row r="348" spans="1:13" x14ac:dyDescent="0.25">
      <c r="A348" s="22" t="s">
        <v>185</v>
      </c>
      <c r="B348" s="12" t="s">
        <v>22</v>
      </c>
      <c r="C348" s="22" t="s">
        <v>450</v>
      </c>
      <c r="D348" s="22" t="s">
        <v>484</v>
      </c>
      <c r="E348" s="51" t="s">
        <v>64</v>
      </c>
      <c r="F348" s="22" t="s">
        <v>34</v>
      </c>
      <c r="G348" s="51">
        <f t="shared" si="17"/>
        <v>63</v>
      </c>
      <c r="H348" s="24">
        <v>58.585858585858588</v>
      </c>
      <c r="I348" s="25">
        <v>26.262626262626263</v>
      </c>
      <c r="J348" s="26">
        <v>15.151515151515152</v>
      </c>
      <c r="L348" s="32">
        <f t="shared" si="18"/>
        <v>33.838383838383841</v>
      </c>
      <c r="M348" s="32">
        <f t="shared" si="19"/>
        <v>13.12159702703695</v>
      </c>
    </row>
    <row r="349" spans="1:13" x14ac:dyDescent="0.25">
      <c r="A349" s="22" t="s">
        <v>186</v>
      </c>
      <c r="B349" s="12" t="s">
        <v>22</v>
      </c>
      <c r="C349" s="22" t="s">
        <v>450</v>
      </c>
      <c r="D349" s="22" t="s">
        <v>484</v>
      </c>
      <c r="E349" s="51" t="s">
        <v>64</v>
      </c>
      <c r="F349" s="22" t="s">
        <v>34</v>
      </c>
      <c r="G349" s="51">
        <f t="shared" si="17"/>
        <v>64</v>
      </c>
      <c r="H349" s="24">
        <v>77</v>
      </c>
      <c r="I349" s="25">
        <v>14</v>
      </c>
      <c r="J349" s="26">
        <v>9</v>
      </c>
      <c r="L349" s="32">
        <f t="shared" si="18"/>
        <v>18.5</v>
      </c>
      <c r="M349" s="32">
        <f t="shared" si="19"/>
        <v>7.7942286340599471</v>
      </c>
    </row>
    <row r="350" spans="1:13" x14ac:dyDescent="0.25">
      <c r="A350" s="22" t="s">
        <v>187</v>
      </c>
      <c r="B350" s="12" t="s">
        <v>22</v>
      </c>
      <c r="C350" s="22" t="s">
        <v>450</v>
      </c>
      <c r="D350" s="22" t="s">
        <v>484</v>
      </c>
      <c r="E350" s="51" t="s">
        <v>64</v>
      </c>
      <c r="F350" s="22" t="s">
        <v>34</v>
      </c>
      <c r="G350" s="51">
        <f t="shared" si="17"/>
        <v>65</v>
      </c>
      <c r="H350" s="24">
        <v>83.168316831683171</v>
      </c>
      <c r="I350" s="25">
        <v>5.9405940594059405</v>
      </c>
      <c r="J350" s="26">
        <v>10.891089108910892</v>
      </c>
      <c r="L350" s="32">
        <f t="shared" si="18"/>
        <v>11.386138613861387</v>
      </c>
      <c r="M350" s="32">
        <f t="shared" si="19"/>
        <v>9.4319598431968572</v>
      </c>
    </row>
    <row r="351" spans="1:13" x14ac:dyDescent="0.25">
      <c r="A351" s="22" t="s">
        <v>188</v>
      </c>
      <c r="B351" s="12" t="s">
        <v>22</v>
      </c>
      <c r="C351" s="22" t="s">
        <v>450</v>
      </c>
      <c r="D351" s="22" t="s">
        <v>484</v>
      </c>
      <c r="E351" s="51" t="s">
        <v>64</v>
      </c>
      <c r="F351" s="22" t="s">
        <v>34</v>
      </c>
      <c r="G351" s="51">
        <f t="shared" si="17"/>
        <v>66</v>
      </c>
      <c r="H351" s="24">
        <v>76</v>
      </c>
      <c r="I351" s="25">
        <v>0</v>
      </c>
      <c r="J351" s="26">
        <v>24</v>
      </c>
      <c r="L351" s="32">
        <f t="shared" si="18"/>
        <v>12</v>
      </c>
      <c r="M351" s="32">
        <f t="shared" si="19"/>
        <v>20.784609690826528</v>
      </c>
    </row>
    <row r="352" spans="1:13" x14ac:dyDescent="0.25">
      <c r="A352" s="22" t="s">
        <v>189</v>
      </c>
      <c r="B352" s="12" t="s">
        <v>22</v>
      </c>
      <c r="C352" s="22" t="s">
        <v>450</v>
      </c>
      <c r="D352" s="22" t="s">
        <v>484</v>
      </c>
      <c r="E352" s="51" t="s">
        <v>64</v>
      </c>
      <c r="F352" s="22" t="s">
        <v>34</v>
      </c>
      <c r="G352" s="51">
        <f t="shared" ref="G352:G381" si="20">G351+1</f>
        <v>67</v>
      </c>
      <c r="H352" s="24">
        <v>74</v>
      </c>
      <c r="I352" s="25">
        <v>17</v>
      </c>
      <c r="J352" s="26">
        <v>9</v>
      </c>
      <c r="L352" s="32">
        <f t="shared" si="18"/>
        <v>21.5</v>
      </c>
      <c r="M352" s="32">
        <f t="shared" si="19"/>
        <v>7.7942286340599471</v>
      </c>
    </row>
    <row r="353" spans="1:13" x14ac:dyDescent="0.25">
      <c r="A353" s="22" t="s">
        <v>190</v>
      </c>
      <c r="B353" s="12" t="s">
        <v>22</v>
      </c>
      <c r="C353" s="22" t="s">
        <v>450</v>
      </c>
      <c r="D353" s="22" t="s">
        <v>484</v>
      </c>
      <c r="E353" s="51" t="s">
        <v>64</v>
      </c>
      <c r="F353" s="22" t="s">
        <v>34</v>
      </c>
      <c r="G353" s="51">
        <f t="shared" si="20"/>
        <v>68</v>
      </c>
      <c r="H353" s="24">
        <v>76</v>
      </c>
      <c r="I353" s="25">
        <v>0</v>
      </c>
      <c r="J353" s="26">
        <v>24</v>
      </c>
      <c r="L353" s="32">
        <f t="shared" si="18"/>
        <v>12</v>
      </c>
      <c r="M353" s="32">
        <f t="shared" si="19"/>
        <v>20.784609690826528</v>
      </c>
    </row>
    <row r="354" spans="1:13" x14ac:dyDescent="0.25">
      <c r="A354" s="22" t="s">
        <v>191</v>
      </c>
      <c r="B354" s="12" t="s">
        <v>22</v>
      </c>
      <c r="C354" s="22" t="s">
        <v>450</v>
      </c>
      <c r="D354" s="22" t="s">
        <v>484</v>
      </c>
      <c r="E354" s="51" t="s">
        <v>64</v>
      </c>
      <c r="F354" s="22" t="s">
        <v>34</v>
      </c>
      <c r="G354" s="51">
        <f t="shared" si="20"/>
        <v>69</v>
      </c>
      <c r="H354" s="24">
        <v>77.227722772277232</v>
      </c>
      <c r="I354" s="25">
        <v>0</v>
      </c>
      <c r="J354" s="26">
        <v>22.772277227722771</v>
      </c>
      <c r="L354" s="32">
        <f t="shared" si="18"/>
        <v>11.386138613861386</v>
      </c>
      <c r="M354" s="32">
        <f t="shared" si="19"/>
        <v>19.721370581229788</v>
      </c>
    </row>
    <row r="355" spans="1:13" x14ac:dyDescent="0.25">
      <c r="A355" s="22" t="s">
        <v>192</v>
      </c>
      <c r="B355" s="12" t="s">
        <v>22</v>
      </c>
      <c r="C355" s="22" t="s">
        <v>450</v>
      </c>
      <c r="D355" s="22" t="s">
        <v>484</v>
      </c>
      <c r="E355" s="51" t="s">
        <v>64</v>
      </c>
      <c r="F355" s="22" t="s">
        <v>34</v>
      </c>
      <c r="G355" s="51">
        <f t="shared" si="20"/>
        <v>70</v>
      </c>
      <c r="H355" s="24">
        <v>80</v>
      </c>
      <c r="I355" s="25">
        <v>9</v>
      </c>
      <c r="J355" s="26">
        <v>11</v>
      </c>
      <c r="L355" s="32">
        <f t="shared" si="18"/>
        <v>14.5</v>
      </c>
      <c r="M355" s="32">
        <f t="shared" si="19"/>
        <v>9.5262794416288248</v>
      </c>
    </row>
    <row r="356" spans="1:13" x14ac:dyDescent="0.25">
      <c r="A356" s="22" t="s">
        <v>324</v>
      </c>
      <c r="B356" s="12" t="s">
        <v>22</v>
      </c>
      <c r="C356" s="22" t="s">
        <v>450</v>
      </c>
      <c r="D356" s="22" t="s">
        <v>484</v>
      </c>
      <c r="E356" s="51" t="s">
        <v>64</v>
      </c>
      <c r="F356" s="22" t="s">
        <v>271</v>
      </c>
      <c r="G356" s="51">
        <f t="shared" si="20"/>
        <v>71</v>
      </c>
      <c r="H356" s="24">
        <v>84</v>
      </c>
      <c r="I356" s="25">
        <v>0</v>
      </c>
      <c r="J356" s="26">
        <v>16</v>
      </c>
      <c r="L356" s="32">
        <f t="shared" si="18"/>
        <v>8</v>
      </c>
      <c r="M356" s="32">
        <f t="shared" si="19"/>
        <v>13.856406460551018</v>
      </c>
    </row>
    <row r="357" spans="1:13" x14ac:dyDescent="0.25">
      <c r="A357" s="22" t="s">
        <v>325</v>
      </c>
      <c r="B357" s="12" t="s">
        <v>22</v>
      </c>
      <c r="C357" s="22" t="s">
        <v>450</v>
      </c>
      <c r="D357" s="22" t="s">
        <v>484</v>
      </c>
      <c r="E357" s="51" t="s">
        <v>64</v>
      </c>
      <c r="F357" s="22" t="s">
        <v>271</v>
      </c>
      <c r="G357" s="51">
        <f t="shared" si="20"/>
        <v>72</v>
      </c>
      <c r="H357" s="24">
        <v>84</v>
      </c>
      <c r="I357" s="25">
        <v>0</v>
      </c>
      <c r="J357" s="26">
        <v>16</v>
      </c>
      <c r="L357" s="32">
        <f t="shared" si="18"/>
        <v>8</v>
      </c>
      <c r="M357" s="32">
        <f t="shared" si="19"/>
        <v>13.856406460551018</v>
      </c>
    </row>
    <row r="358" spans="1:13" x14ac:dyDescent="0.25">
      <c r="A358" s="22" t="s">
        <v>326</v>
      </c>
      <c r="B358" s="12" t="s">
        <v>22</v>
      </c>
      <c r="C358" s="22" t="s">
        <v>450</v>
      </c>
      <c r="D358" s="22" t="s">
        <v>484</v>
      </c>
      <c r="E358" s="51" t="s">
        <v>64</v>
      </c>
      <c r="F358" s="22" t="s">
        <v>271</v>
      </c>
      <c r="G358" s="51">
        <f t="shared" si="20"/>
        <v>73</v>
      </c>
      <c r="H358" s="24">
        <v>83.168316831683171</v>
      </c>
      <c r="I358" s="25">
        <v>9.9009900990099009</v>
      </c>
      <c r="J358" s="26">
        <v>6.9306930693069306</v>
      </c>
      <c r="L358" s="32">
        <f t="shared" si="18"/>
        <v>13.366336633663366</v>
      </c>
      <c r="M358" s="32">
        <f t="shared" si="19"/>
        <v>6.0021562638525445</v>
      </c>
    </row>
    <row r="359" spans="1:13" x14ac:dyDescent="0.25">
      <c r="A359" s="22" t="s">
        <v>327</v>
      </c>
      <c r="B359" s="12" t="s">
        <v>22</v>
      </c>
      <c r="C359" s="22" t="s">
        <v>450</v>
      </c>
      <c r="D359" s="22" t="s">
        <v>484</v>
      </c>
      <c r="E359" s="51" t="s">
        <v>64</v>
      </c>
      <c r="F359" s="22" t="s">
        <v>271</v>
      </c>
      <c r="G359" s="51">
        <f t="shared" si="20"/>
        <v>74</v>
      </c>
      <c r="H359" s="24">
        <v>63</v>
      </c>
      <c r="I359" s="25">
        <v>20</v>
      </c>
      <c r="J359" s="26">
        <v>17</v>
      </c>
      <c r="L359" s="32">
        <f t="shared" si="18"/>
        <v>28.5</v>
      </c>
      <c r="M359" s="32">
        <f t="shared" si="19"/>
        <v>14.722431864335457</v>
      </c>
    </row>
    <row r="360" spans="1:13" x14ac:dyDescent="0.25">
      <c r="A360" s="22" t="s">
        <v>328</v>
      </c>
      <c r="B360" s="12" t="s">
        <v>22</v>
      </c>
      <c r="C360" s="22" t="s">
        <v>450</v>
      </c>
      <c r="D360" s="22" t="s">
        <v>484</v>
      </c>
      <c r="E360" s="51" t="s">
        <v>64</v>
      </c>
      <c r="F360" s="22" t="s">
        <v>271</v>
      </c>
      <c r="G360" s="51">
        <f t="shared" si="20"/>
        <v>75</v>
      </c>
      <c r="H360" s="24">
        <v>83</v>
      </c>
      <c r="I360" s="25">
        <v>5</v>
      </c>
      <c r="J360" s="26">
        <v>12</v>
      </c>
      <c r="L360" s="32">
        <f t="shared" si="18"/>
        <v>11</v>
      </c>
      <c r="M360" s="32">
        <f t="shared" si="19"/>
        <v>10.392304845413264</v>
      </c>
    </row>
    <row r="361" spans="1:13" x14ac:dyDescent="0.25">
      <c r="A361" s="22" t="s">
        <v>193</v>
      </c>
      <c r="B361" s="12"/>
      <c r="C361" s="22" t="s">
        <v>450</v>
      </c>
      <c r="D361" s="22" t="s">
        <v>484</v>
      </c>
      <c r="E361" s="51" t="s">
        <v>64</v>
      </c>
      <c r="F361" s="22" t="s">
        <v>34</v>
      </c>
      <c r="G361" s="51">
        <f t="shared" si="20"/>
        <v>76</v>
      </c>
      <c r="H361" s="24">
        <v>78.787878787878782</v>
      </c>
      <c r="I361" s="25">
        <v>13.131313131313131</v>
      </c>
      <c r="J361" s="26">
        <v>8.0808080808080813</v>
      </c>
      <c r="L361" s="32">
        <f t="shared" si="18"/>
        <v>17.171717171717173</v>
      </c>
      <c r="M361" s="32">
        <f t="shared" si="19"/>
        <v>6.9981850810863726</v>
      </c>
    </row>
    <row r="362" spans="1:13" x14ac:dyDescent="0.25">
      <c r="A362" s="22" t="s">
        <v>194</v>
      </c>
      <c r="B362" s="12"/>
      <c r="C362" s="22" t="s">
        <v>450</v>
      </c>
      <c r="D362" s="22" t="s">
        <v>484</v>
      </c>
      <c r="E362" s="51" t="s">
        <v>64</v>
      </c>
      <c r="F362" s="22" t="s">
        <v>34</v>
      </c>
      <c r="G362" s="51">
        <f t="shared" si="20"/>
        <v>77</v>
      </c>
      <c r="H362" s="24">
        <v>78.21782178217822</v>
      </c>
      <c r="I362" s="25">
        <v>10.891089108910892</v>
      </c>
      <c r="J362" s="26">
        <v>10.891089108910892</v>
      </c>
      <c r="L362" s="32">
        <f t="shared" si="18"/>
        <v>16.336633663366339</v>
      </c>
      <c r="M362" s="32">
        <f t="shared" si="19"/>
        <v>9.4319598431968572</v>
      </c>
    </row>
    <row r="363" spans="1:13" x14ac:dyDescent="0.25">
      <c r="A363" s="22" t="s">
        <v>195</v>
      </c>
      <c r="B363" s="12"/>
      <c r="C363" s="22" t="s">
        <v>450</v>
      </c>
      <c r="D363" s="22" t="s">
        <v>484</v>
      </c>
      <c r="E363" s="51" t="s">
        <v>64</v>
      </c>
      <c r="F363" s="22" t="s">
        <v>34</v>
      </c>
      <c r="G363" s="51">
        <f t="shared" si="20"/>
        <v>78</v>
      </c>
      <c r="H363" s="24">
        <v>77</v>
      </c>
      <c r="I363" s="25">
        <v>14</v>
      </c>
      <c r="J363" s="26">
        <v>9</v>
      </c>
      <c r="L363" s="32">
        <f t="shared" si="18"/>
        <v>18.5</v>
      </c>
      <c r="M363" s="32">
        <f t="shared" si="19"/>
        <v>7.7942286340599471</v>
      </c>
    </row>
    <row r="364" spans="1:13" x14ac:dyDescent="0.25">
      <c r="A364" s="22" t="s">
        <v>196</v>
      </c>
      <c r="B364" s="12"/>
      <c r="C364" s="22" t="s">
        <v>450</v>
      </c>
      <c r="D364" s="22" t="s">
        <v>484</v>
      </c>
      <c r="E364" s="51" t="s">
        <v>64</v>
      </c>
      <c r="F364" s="22" t="s">
        <v>34</v>
      </c>
      <c r="G364" s="51">
        <f t="shared" si="20"/>
        <v>79</v>
      </c>
      <c r="H364" s="24">
        <v>72</v>
      </c>
      <c r="I364" s="25">
        <v>19</v>
      </c>
      <c r="J364" s="26">
        <v>9</v>
      </c>
      <c r="L364" s="32">
        <f t="shared" si="18"/>
        <v>23.5</v>
      </c>
      <c r="M364" s="32">
        <f t="shared" si="19"/>
        <v>7.7942286340599471</v>
      </c>
    </row>
    <row r="365" spans="1:13" x14ac:dyDescent="0.25">
      <c r="A365" s="22" t="s">
        <v>197</v>
      </c>
      <c r="B365" s="12"/>
      <c r="C365" s="22" t="s">
        <v>450</v>
      </c>
      <c r="D365" s="22" t="s">
        <v>484</v>
      </c>
      <c r="E365" s="51" t="s">
        <v>64</v>
      </c>
      <c r="F365" s="22" t="s">
        <v>34</v>
      </c>
      <c r="G365" s="51">
        <f t="shared" si="20"/>
        <v>80</v>
      </c>
      <c r="H365" s="24">
        <v>77</v>
      </c>
      <c r="I365" s="25">
        <v>16</v>
      </c>
      <c r="J365" s="26">
        <v>7</v>
      </c>
      <c r="L365" s="32">
        <f t="shared" si="18"/>
        <v>19.5</v>
      </c>
      <c r="M365" s="32">
        <f t="shared" si="19"/>
        <v>6.0621778264910704</v>
      </c>
    </row>
    <row r="366" spans="1:13" x14ac:dyDescent="0.25">
      <c r="A366" s="22" t="s">
        <v>198</v>
      </c>
      <c r="B366" s="12"/>
      <c r="C366" s="22" t="s">
        <v>450</v>
      </c>
      <c r="D366" s="22" t="s">
        <v>484</v>
      </c>
      <c r="E366" s="51" t="s">
        <v>64</v>
      </c>
      <c r="F366" s="22" t="s">
        <v>34</v>
      </c>
      <c r="G366" s="51">
        <f t="shared" si="20"/>
        <v>81</v>
      </c>
      <c r="H366" s="24">
        <v>83.838383838383834</v>
      </c>
      <c r="I366" s="25">
        <v>0</v>
      </c>
      <c r="J366" s="26">
        <v>16.161616161616163</v>
      </c>
      <c r="L366" s="32">
        <f t="shared" si="18"/>
        <v>8.0808080808080813</v>
      </c>
      <c r="M366" s="32">
        <f t="shared" si="19"/>
        <v>13.996370162172745</v>
      </c>
    </row>
    <row r="367" spans="1:13" x14ac:dyDescent="0.25">
      <c r="A367" s="22" t="s">
        <v>199</v>
      </c>
      <c r="B367" s="12"/>
      <c r="C367" s="22" t="s">
        <v>453</v>
      </c>
      <c r="D367" s="22" t="s">
        <v>484</v>
      </c>
      <c r="E367" s="51" t="s">
        <v>64</v>
      </c>
      <c r="F367" s="22" t="s">
        <v>34</v>
      </c>
      <c r="G367" s="51">
        <f t="shared" si="20"/>
        <v>82</v>
      </c>
      <c r="H367" s="24">
        <v>80.861723446893791</v>
      </c>
      <c r="I367" s="25">
        <v>2.1042084168336674</v>
      </c>
      <c r="J367" s="26">
        <v>17.034068136272545</v>
      </c>
      <c r="L367" s="32">
        <f t="shared" si="18"/>
        <v>10.62124248496994</v>
      </c>
      <c r="M367" s="32">
        <f t="shared" si="19"/>
        <v>14.75193573580707</v>
      </c>
    </row>
    <row r="368" spans="1:13" x14ac:dyDescent="0.25">
      <c r="A368" s="22" t="s">
        <v>294</v>
      </c>
      <c r="B368" s="12"/>
      <c r="C368" s="22" t="s">
        <v>451</v>
      </c>
      <c r="D368" s="22" t="s">
        <v>486</v>
      </c>
      <c r="E368" s="51" t="s">
        <v>64</v>
      </c>
      <c r="F368" s="22" t="s">
        <v>271</v>
      </c>
      <c r="G368" s="51">
        <f t="shared" si="20"/>
        <v>83</v>
      </c>
      <c r="H368" s="24">
        <v>84</v>
      </c>
      <c r="I368" s="25">
        <v>4.5</v>
      </c>
      <c r="J368" s="26">
        <v>11.5</v>
      </c>
      <c r="L368" s="32">
        <f t="shared" si="18"/>
        <v>10.25</v>
      </c>
      <c r="M368" s="32">
        <f t="shared" si="19"/>
        <v>9.9592921435210435</v>
      </c>
    </row>
    <row r="369" spans="1:13" x14ac:dyDescent="0.25">
      <c r="A369" s="22" t="s">
        <v>294</v>
      </c>
      <c r="B369" s="12"/>
      <c r="C369" s="22" t="s">
        <v>451</v>
      </c>
      <c r="D369" s="22" t="s">
        <v>486</v>
      </c>
      <c r="E369" s="51" t="s">
        <v>64</v>
      </c>
      <c r="F369" s="22" t="s">
        <v>271</v>
      </c>
      <c r="G369" s="51">
        <f t="shared" si="20"/>
        <v>84</v>
      </c>
      <c r="H369" s="24">
        <v>79.900000000000006</v>
      </c>
      <c r="I369" s="25">
        <v>9.4</v>
      </c>
      <c r="J369" s="26">
        <v>10.7</v>
      </c>
      <c r="L369" s="32">
        <f t="shared" si="18"/>
        <v>14.75</v>
      </c>
      <c r="M369" s="32">
        <f t="shared" si="19"/>
        <v>9.2664718204934928</v>
      </c>
    </row>
    <row r="370" spans="1:13" x14ac:dyDescent="0.25">
      <c r="A370" s="22" t="s">
        <v>294</v>
      </c>
      <c r="B370" s="12"/>
      <c r="C370" s="22" t="s">
        <v>451</v>
      </c>
      <c r="D370" s="22" t="s">
        <v>486</v>
      </c>
      <c r="E370" s="51" t="s">
        <v>64</v>
      </c>
      <c r="F370" s="22" t="s">
        <v>271</v>
      </c>
      <c r="G370" s="51">
        <f t="shared" si="20"/>
        <v>85</v>
      </c>
      <c r="H370" s="24">
        <v>78.8</v>
      </c>
      <c r="I370" s="25">
        <v>6.7</v>
      </c>
      <c r="J370" s="26">
        <v>14.5</v>
      </c>
      <c r="L370" s="32">
        <f t="shared" si="18"/>
        <v>13.95</v>
      </c>
      <c r="M370" s="32">
        <f t="shared" si="19"/>
        <v>12.55736835487436</v>
      </c>
    </row>
    <row r="371" spans="1:13" x14ac:dyDescent="0.25">
      <c r="A371" s="22" t="s">
        <v>294</v>
      </c>
      <c r="B371" s="12"/>
      <c r="C371" s="22" t="s">
        <v>451</v>
      </c>
      <c r="D371" s="22" t="s">
        <v>486</v>
      </c>
      <c r="E371" s="51" t="s">
        <v>64</v>
      </c>
      <c r="F371" s="22" t="s">
        <v>271</v>
      </c>
      <c r="G371" s="51">
        <f t="shared" si="20"/>
        <v>86</v>
      </c>
      <c r="H371" s="24">
        <v>78</v>
      </c>
      <c r="I371" s="25">
        <v>4.5</v>
      </c>
      <c r="J371" s="26">
        <v>17.5</v>
      </c>
      <c r="L371" s="32">
        <f t="shared" si="18"/>
        <v>13.25</v>
      </c>
      <c r="M371" s="32">
        <f t="shared" si="19"/>
        <v>15.155444566227676</v>
      </c>
    </row>
    <row r="372" spans="1:13" x14ac:dyDescent="0.25">
      <c r="A372" s="22" t="s">
        <v>294</v>
      </c>
      <c r="B372" s="12"/>
      <c r="C372" s="22" t="s">
        <v>451</v>
      </c>
      <c r="D372" s="22" t="s">
        <v>486</v>
      </c>
      <c r="E372" s="51" t="s">
        <v>64</v>
      </c>
      <c r="F372" s="22" t="s">
        <v>271</v>
      </c>
      <c r="G372" s="51">
        <f t="shared" si="20"/>
        <v>87</v>
      </c>
      <c r="H372" s="24">
        <v>74.900000000000006</v>
      </c>
      <c r="I372" s="25">
        <v>2.6</v>
      </c>
      <c r="J372" s="26">
        <v>22.5</v>
      </c>
      <c r="L372" s="32">
        <f t="shared" si="18"/>
        <v>13.85</v>
      </c>
      <c r="M372" s="32">
        <f t="shared" si="19"/>
        <v>19.48557158514987</v>
      </c>
    </row>
    <row r="373" spans="1:13" x14ac:dyDescent="0.25">
      <c r="A373" s="22" t="s">
        <v>294</v>
      </c>
      <c r="B373" s="12"/>
      <c r="C373" s="22" t="s">
        <v>451</v>
      </c>
      <c r="D373" s="22" t="s">
        <v>486</v>
      </c>
      <c r="E373" s="51" t="s">
        <v>64</v>
      </c>
      <c r="F373" s="22" t="s">
        <v>271</v>
      </c>
      <c r="G373" s="51">
        <f t="shared" si="20"/>
        <v>88</v>
      </c>
      <c r="H373" s="24">
        <v>76.099999999999994</v>
      </c>
      <c r="I373" s="25">
        <v>0.5</v>
      </c>
      <c r="J373" s="26">
        <v>23.4</v>
      </c>
      <c r="L373" s="32">
        <f t="shared" si="18"/>
        <v>12.2</v>
      </c>
      <c r="M373" s="32">
        <f t="shared" si="19"/>
        <v>20.264994448555861</v>
      </c>
    </row>
    <row r="374" spans="1:13" x14ac:dyDescent="0.25">
      <c r="A374" s="22" t="s">
        <v>294</v>
      </c>
      <c r="B374" s="12"/>
      <c r="C374" s="22" t="s">
        <v>451</v>
      </c>
      <c r="D374" s="22" t="s">
        <v>486</v>
      </c>
      <c r="E374" s="51" t="s">
        <v>64</v>
      </c>
      <c r="F374" s="22" t="s">
        <v>271</v>
      </c>
      <c r="G374" s="51">
        <f t="shared" si="20"/>
        <v>89</v>
      </c>
      <c r="H374" s="24">
        <v>70.7</v>
      </c>
      <c r="I374" s="25">
        <v>6.1</v>
      </c>
      <c r="J374" s="26">
        <v>23.2</v>
      </c>
      <c r="L374" s="32">
        <f t="shared" si="18"/>
        <v>17.7</v>
      </c>
      <c r="M374" s="32">
        <f t="shared" si="19"/>
        <v>20.091789367798974</v>
      </c>
    </row>
    <row r="375" spans="1:13" x14ac:dyDescent="0.25">
      <c r="A375" s="22" t="s">
        <v>294</v>
      </c>
      <c r="B375" s="12"/>
      <c r="C375" s="22" t="s">
        <v>451</v>
      </c>
      <c r="D375" s="22" t="s">
        <v>486</v>
      </c>
      <c r="E375" s="51" t="s">
        <v>64</v>
      </c>
      <c r="F375" s="22" t="s">
        <v>271</v>
      </c>
      <c r="G375" s="51">
        <f t="shared" si="20"/>
        <v>90</v>
      </c>
      <c r="H375" s="24">
        <v>73</v>
      </c>
      <c r="I375" s="25">
        <v>12</v>
      </c>
      <c r="J375" s="26">
        <v>15</v>
      </c>
      <c r="L375" s="32">
        <f t="shared" ref="L375:L438" si="21">IF(I375="", "", I375 +J375/2)</f>
        <v>19.5</v>
      </c>
      <c r="M375" s="32">
        <f t="shared" ref="M375:M438" si="22">IF(J375="", "", SQRT(3)/2*J375)</f>
        <v>12.990381056766578</v>
      </c>
    </row>
    <row r="376" spans="1:13" x14ac:dyDescent="0.25">
      <c r="A376" s="22" t="s">
        <v>294</v>
      </c>
      <c r="B376" s="12"/>
      <c r="C376" s="22" t="s">
        <v>451</v>
      </c>
      <c r="D376" s="22" t="s">
        <v>486</v>
      </c>
      <c r="E376" s="51" t="s">
        <v>64</v>
      </c>
      <c r="F376" s="22" t="s">
        <v>271</v>
      </c>
      <c r="G376" s="51">
        <f t="shared" si="20"/>
        <v>91</v>
      </c>
      <c r="H376" s="24">
        <v>76.400000000000006</v>
      </c>
      <c r="I376" s="25">
        <v>13.1</v>
      </c>
      <c r="J376" s="26">
        <v>10.5</v>
      </c>
      <c r="L376" s="32">
        <f t="shared" si="21"/>
        <v>18.350000000000001</v>
      </c>
      <c r="M376" s="32">
        <f t="shared" si="22"/>
        <v>9.093266739736606</v>
      </c>
    </row>
    <row r="377" spans="1:13" x14ac:dyDescent="0.25">
      <c r="A377" s="22" t="s">
        <v>294</v>
      </c>
      <c r="B377" s="12"/>
      <c r="C377" s="22" t="s">
        <v>451</v>
      </c>
      <c r="D377" s="22" t="s">
        <v>486</v>
      </c>
      <c r="E377" s="51" t="s">
        <v>64</v>
      </c>
      <c r="F377" s="22" t="s">
        <v>271</v>
      </c>
      <c r="G377" s="51">
        <f t="shared" si="20"/>
        <v>92</v>
      </c>
      <c r="H377" s="24">
        <v>68.8</v>
      </c>
      <c r="I377" s="25">
        <v>19.3</v>
      </c>
      <c r="J377" s="26">
        <v>11.9</v>
      </c>
      <c r="L377" s="32">
        <f t="shared" si="21"/>
        <v>25.25</v>
      </c>
      <c r="M377" s="32">
        <f t="shared" si="22"/>
        <v>10.305702305034819</v>
      </c>
    </row>
    <row r="378" spans="1:13" x14ac:dyDescent="0.25">
      <c r="A378" s="22" t="s">
        <v>294</v>
      </c>
      <c r="B378" s="12"/>
      <c r="C378" s="22" t="s">
        <v>451</v>
      </c>
      <c r="D378" s="22" t="s">
        <v>486</v>
      </c>
      <c r="E378" s="51" t="s">
        <v>64</v>
      </c>
      <c r="F378" s="22" t="s">
        <v>271</v>
      </c>
      <c r="G378" s="51">
        <f t="shared" si="20"/>
        <v>93</v>
      </c>
      <c r="H378" s="24">
        <v>65.2</v>
      </c>
      <c r="I378" s="25">
        <v>23</v>
      </c>
      <c r="J378" s="26">
        <v>11.8</v>
      </c>
      <c r="L378" s="32">
        <f t="shared" si="21"/>
        <v>28.9</v>
      </c>
      <c r="M378" s="32">
        <f t="shared" si="22"/>
        <v>10.219099764656375</v>
      </c>
    </row>
    <row r="379" spans="1:13" x14ac:dyDescent="0.25">
      <c r="A379" s="22" t="s">
        <v>294</v>
      </c>
      <c r="B379" s="12"/>
      <c r="C379" s="22" t="s">
        <v>451</v>
      </c>
      <c r="D379" s="22" t="s">
        <v>486</v>
      </c>
      <c r="E379" s="51" t="s">
        <v>64</v>
      </c>
      <c r="F379" s="22" t="s">
        <v>271</v>
      </c>
      <c r="G379" s="51">
        <f t="shared" si="20"/>
        <v>94</v>
      </c>
      <c r="H379" s="24">
        <v>63.5</v>
      </c>
      <c r="I379" s="25">
        <v>14.9</v>
      </c>
      <c r="J379" s="26">
        <v>21.6</v>
      </c>
      <c r="L379" s="32">
        <f t="shared" si="21"/>
        <v>25.700000000000003</v>
      </c>
      <c r="M379" s="32">
        <f t="shared" si="22"/>
        <v>18.706148721743876</v>
      </c>
    </row>
    <row r="380" spans="1:13" x14ac:dyDescent="0.25">
      <c r="A380" s="22" t="s">
        <v>294</v>
      </c>
      <c r="B380" s="12"/>
      <c r="C380" s="22" t="s">
        <v>451</v>
      </c>
      <c r="D380" s="22" t="s">
        <v>486</v>
      </c>
      <c r="E380" s="51" t="s">
        <v>64</v>
      </c>
      <c r="F380" s="22" t="s">
        <v>271</v>
      </c>
      <c r="G380" s="51">
        <f t="shared" si="20"/>
        <v>95</v>
      </c>
      <c r="H380" s="24">
        <v>58.5</v>
      </c>
      <c r="I380" s="25">
        <v>26.5</v>
      </c>
      <c r="J380" s="26">
        <v>15</v>
      </c>
      <c r="L380" s="32">
        <f t="shared" si="21"/>
        <v>34</v>
      </c>
      <c r="M380" s="32">
        <f t="shared" si="22"/>
        <v>12.990381056766578</v>
      </c>
    </row>
    <row r="381" spans="1:13" x14ac:dyDescent="0.25">
      <c r="A381" s="22" t="s">
        <v>294</v>
      </c>
      <c r="B381" s="12"/>
      <c r="C381" s="22" t="s">
        <v>451</v>
      </c>
      <c r="D381" s="22" t="s">
        <v>486</v>
      </c>
      <c r="E381" s="51" t="s">
        <v>64</v>
      </c>
      <c r="F381" s="22" t="s">
        <v>271</v>
      </c>
      <c r="G381" s="51">
        <f t="shared" si="20"/>
        <v>96</v>
      </c>
      <c r="H381" s="24">
        <v>56.2</v>
      </c>
      <c r="I381" s="25">
        <v>26.1</v>
      </c>
      <c r="J381" s="26">
        <v>17.7</v>
      </c>
      <c r="L381" s="32">
        <f t="shared" si="21"/>
        <v>34.950000000000003</v>
      </c>
      <c r="M381" s="32">
        <f t="shared" si="22"/>
        <v>15.328649646984562</v>
      </c>
    </row>
    <row r="382" spans="1:13" x14ac:dyDescent="0.25">
      <c r="A382" s="22" t="s">
        <v>317</v>
      </c>
      <c r="B382" s="12">
        <v>0.01</v>
      </c>
      <c r="C382" s="22" t="s">
        <v>450</v>
      </c>
      <c r="D382" s="22" t="s">
        <v>484</v>
      </c>
      <c r="E382" s="50" t="s">
        <v>201</v>
      </c>
      <c r="F382" s="22" t="s">
        <v>271</v>
      </c>
      <c r="G382" s="50">
        <v>1</v>
      </c>
      <c r="H382" s="24">
        <v>52</v>
      </c>
      <c r="I382" s="25">
        <v>44</v>
      </c>
      <c r="J382" s="26">
        <v>4</v>
      </c>
      <c r="L382" s="32">
        <f t="shared" si="21"/>
        <v>46</v>
      </c>
      <c r="M382" s="32">
        <f t="shared" si="22"/>
        <v>3.4641016151377544</v>
      </c>
    </row>
    <row r="383" spans="1:13" x14ac:dyDescent="0.25">
      <c r="A383" s="22" t="s">
        <v>329</v>
      </c>
      <c r="B383" s="12">
        <v>0.04</v>
      </c>
      <c r="C383" s="22" t="s">
        <v>450</v>
      </c>
      <c r="D383" s="22" t="s">
        <v>484</v>
      </c>
      <c r="E383" s="50" t="s">
        <v>201</v>
      </c>
      <c r="F383" s="22" t="s">
        <v>271</v>
      </c>
      <c r="G383" s="50">
        <f>G382+1</f>
        <v>2</v>
      </c>
      <c r="H383" s="24">
        <v>29.473684210526319</v>
      </c>
      <c r="I383" s="25">
        <v>54.736842105263158</v>
      </c>
      <c r="J383" s="26">
        <v>15.789473684210527</v>
      </c>
      <c r="L383" s="32">
        <f t="shared" si="21"/>
        <v>62.631578947368425</v>
      </c>
      <c r="M383" s="32">
        <f t="shared" si="22"/>
        <v>13.674085322912189</v>
      </c>
    </row>
    <row r="384" spans="1:13" x14ac:dyDescent="0.25">
      <c r="A384" s="22" t="s">
        <v>330</v>
      </c>
      <c r="B384" s="12">
        <v>0.05</v>
      </c>
      <c r="C384" s="22" t="s">
        <v>450</v>
      </c>
      <c r="D384" s="22" t="s">
        <v>484</v>
      </c>
      <c r="E384" s="50" t="s">
        <v>201</v>
      </c>
      <c r="F384" s="22" t="s">
        <v>271</v>
      </c>
      <c r="G384" s="50">
        <f t="shared" ref="G384:G400" si="23">G383+1</f>
        <v>3</v>
      </c>
      <c r="H384" s="24">
        <v>32</v>
      </c>
      <c r="I384" s="25">
        <v>55</v>
      </c>
      <c r="J384" s="26">
        <v>13</v>
      </c>
      <c r="L384" s="32">
        <f t="shared" si="21"/>
        <v>61.5</v>
      </c>
      <c r="M384" s="32">
        <f t="shared" si="22"/>
        <v>11.258330249197702</v>
      </c>
    </row>
    <row r="385" spans="1:13" x14ac:dyDescent="0.25">
      <c r="A385" s="22" t="s">
        <v>331</v>
      </c>
      <c r="B385" s="12">
        <v>0.05</v>
      </c>
      <c r="C385" s="22" t="s">
        <v>450</v>
      </c>
      <c r="D385" s="22" t="s">
        <v>484</v>
      </c>
      <c r="E385" s="50" t="s">
        <v>201</v>
      </c>
      <c r="F385" s="22" t="s">
        <v>271</v>
      </c>
      <c r="G385" s="50">
        <f t="shared" si="23"/>
        <v>4</v>
      </c>
      <c r="H385" s="24">
        <v>27.551020408163264</v>
      </c>
      <c r="I385" s="25">
        <v>65.306122448979593</v>
      </c>
      <c r="J385" s="26">
        <v>7.1428571428571432</v>
      </c>
      <c r="L385" s="32">
        <f t="shared" si="21"/>
        <v>68.877551020408163</v>
      </c>
      <c r="M385" s="32">
        <f t="shared" si="22"/>
        <v>6.1858957413174185</v>
      </c>
    </row>
    <row r="386" spans="1:13" x14ac:dyDescent="0.25">
      <c r="A386" s="22" t="s">
        <v>270</v>
      </c>
      <c r="B386" s="12">
        <v>0.08</v>
      </c>
      <c r="C386" s="22" t="s">
        <v>450</v>
      </c>
      <c r="D386" s="22" t="s">
        <v>484</v>
      </c>
      <c r="E386" s="50" t="s">
        <v>201</v>
      </c>
      <c r="F386" s="22" t="s">
        <v>271</v>
      </c>
      <c r="G386" s="50">
        <f t="shared" si="23"/>
        <v>5</v>
      </c>
      <c r="H386" s="24">
        <v>22.680412371134022</v>
      </c>
      <c r="I386" s="25">
        <v>56.701030927835056</v>
      </c>
      <c r="J386" s="26">
        <v>20.618556701030929</v>
      </c>
      <c r="L386" s="32">
        <f t="shared" si="21"/>
        <v>67.010309278350519</v>
      </c>
      <c r="M386" s="32">
        <f t="shared" si="22"/>
        <v>17.856193892462652</v>
      </c>
    </row>
    <row r="387" spans="1:13" x14ac:dyDescent="0.25">
      <c r="A387" s="22" t="s">
        <v>32</v>
      </c>
      <c r="B387" s="12">
        <v>0.09</v>
      </c>
      <c r="C387" s="22" t="s">
        <v>450</v>
      </c>
      <c r="D387" s="22" t="s">
        <v>484</v>
      </c>
      <c r="E387" s="50" t="s">
        <v>201</v>
      </c>
      <c r="F387" s="22" t="s">
        <v>34</v>
      </c>
      <c r="G387" s="50">
        <f t="shared" si="23"/>
        <v>6</v>
      </c>
      <c r="H387" s="24">
        <v>25</v>
      </c>
      <c r="I387" s="25">
        <v>58</v>
      </c>
      <c r="J387" s="26">
        <v>17</v>
      </c>
      <c r="L387" s="32">
        <f t="shared" si="21"/>
        <v>66.5</v>
      </c>
      <c r="M387" s="32">
        <f t="shared" si="22"/>
        <v>14.722431864335457</v>
      </c>
    </row>
    <row r="388" spans="1:13" x14ac:dyDescent="0.25">
      <c r="A388" s="22" t="s">
        <v>272</v>
      </c>
      <c r="B388" s="12">
        <v>0.09</v>
      </c>
      <c r="C388" s="22" t="s">
        <v>450</v>
      </c>
      <c r="D388" s="22" t="s">
        <v>484</v>
      </c>
      <c r="E388" s="50" t="s">
        <v>201</v>
      </c>
      <c r="F388" s="22" t="s">
        <v>271</v>
      </c>
      <c r="G388" s="50">
        <f t="shared" si="23"/>
        <v>7</v>
      </c>
      <c r="H388" s="24">
        <v>27.551020408163264</v>
      </c>
      <c r="I388" s="25">
        <v>40.816326530612244</v>
      </c>
      <c r="J388" s="26">
        <v>31.632653061224492</v>
      </c>
      <c r="L388" s="32">
        <f t="shared" si="21"/>
        <v>56.632653061224488</v>
      </c>
      <c r="M388" s="32">
        <f t="shared" si="22"/>
        <v>27.394681140119999</v>
      </c>
    </row>
    <row r="389" spans="1:13" x14ac:dyDescent="0.25">
      <c r="A389" s="22" t="s">
        <v>200</v>
      </c>
      <c r="B389" s="12">
        <v>0.13</v>
      </c>
      <c r="C389" s="22" t="s">
        <v>447</v>
      </c>
      <c r="D389" s="22" t="s">
        <v>484</v>
      </c>
      <c r="E389" s="50" t="s">
        <v>201</v>
      </c>
      <c r="F389" s="22" t="s">
        <v>34</v>
      </c>
      <c r="G389" s="50">
        <f t="shared" si="23"/>
        <v>8</v>
      </c>
      <c r="H389" s="24">
        <v>38.766519823788542</v>
      </c>
      <c r="I389" s="25">
        <v>58.590308370044049</v>
      </c>
      <c r="J389" s="26">
        <v>2.6431718061674006</v>
      </c>
      <c r="L389" s="32">
        <f t="shared" si="21"/>
        <v>59.91189427312775</v>
      </c>
      <c r="M389" s="32">
        <f t="shared" si="22"/>
        <v>2.2890539307077669</v>
      </c>
    </row>
    <row r="390" spans="1:13" x14ac:dyDescent="0.25">
      <c r="A390" s="22" t="s">
        <v>332</v>
      </c>
      <c r="B390" s="12">
        <v>0.19</v>
      </c>
      <c r="C390" s="22" t="s">
        <v>450</v>
      </c>
      <c r="D390" s="22" t="s">
        <v>484</v>
      </c>
      <c r="E390" s="50" t="s">
        <v>201</v>
      </c>
      <c r="F390" s="22" t="s">
        <v>271</v>
      </c>
      <c r="G390" s="50">
        <f t="shared" si="23"/>
        <v>9</v>
      </c>
      <c r="H390" s="24">
        <v>32.323232323232325</v>
      </c>
      <c r="I390" s="25">
        <v>55.555555555555557</v>
      </c>
      <c r="J390" s="26">
        <v>12.121212121212121</v>
      </c>
      <c r="L390" s="32">
        <f t="shared" si="21"/>
        <v>61.616161616161619</v>
      </c>
      <c r="M390" s="32">
        <f t="shared" si="22"/>
        <v>10.497277621629559</v>
      </c>
    </row>
    <row r="391" spans="1:13" x14ac:dyDescent="0.25">
      <c r="A391" s="22">
        <v>4555.1000000000004</v>
      </c>
      <c r="B391" s="12">
        <v>0.21199999999999999</v>
      </c>
      <c r="C391" s="22" t="s">
        <v>449</v>
      </c>
      <c r="D391" s="22" t="s">
        <v>484</v>
      </c>
      <c r="E391" s="50" t="s">
        <v>201</v>
      </c>
      <c r="F391" s="22" t="s">
        <v>34</v>
      </c>
      <c r="G391" s="50">
        <f t="shared" si="23"/>
        <v>10</v>
      </c>
      <c r="H391" s="24">
        <v>26.262626262626263</v>
      </c>
      <c r="I391" s="25">
        <v>68.686868686868692</v>
      </c>
      <c r="J391" s="26">
        <v>5.0505050505050502</v>
      </c>
      <c r="L391" s="32">
        <f t="shared" si="21"/>
        <v>71.212121212121218</v>
      </c>
      <c r="M391" s="32">
        <f t="shared" si="22"/>
        <v>4.3738656756789824</v>
      </c>
    </row>
    <row r="392" spans="1:13" x14ac:dyDescent="0.25">
      <c r="A392" s="22" t="s">
        <v>333</v>
      </c>
      <c r="B392" s="12">
        <v>0.27</v>
      </c>
      <c r="C392" s="22" t="s">
        <v>450</v>
      </c>
      <c r="D392" s="22" t="s">
        <v>484</v>
      </c>
      <c r="E392" s="50" t="s">
        <v>201</v>
      </c>
      <c r="F392" s="22" t="s">
        <v>271</v>
      </c>
      <c r="G392" s="50">
        <f t="shared" si="23"/>
        <v>11</v>
      </c>
      <c r="H392" s="24">
        <v>12.5</v>
      </c>
      <c r="I392" s="25">
        <v>71.25</v>
      </c>
      <c r="J392" s="26">
        <v>16.25</v>
      </c>
      <c r="L392" s="32">
        <f t="shared" si="21"/>
        <v>79.375</v>
      </c>
      <c r="M392" s="32">
        <f t="shared" si="22"/>
        <v>14.072912811497128</v>
      </c>
    </row>
    <row r="393" spans="1:13" x14ac:dyDescent="0.25">
      <c r="A393" s="22" t="s">
        <v>202</v>
      </c>
      <c r="B393" s="12" t="s">
        <v>22</v>
      </c>
      <c r="C393" s="22" t="s">
        <v>450</v>
      </c>
      <c r="D393" s="22" t="s">
        <v>484</v>
      </c>
      <c r="E393" s="50" t="s">
        <v>201</v>
      </c>
      <c r="F393" s="22" t="s">
        <v>34</v>
      </c>
      <c r="G393" s="50">
        <f t="shared" si="23"/>
        <v>12</v>
      </c>
      <c r="H393" s="24">
        <v>35</v>
      </c>
      <c r="I393" s="25">
        <v>55</v>
      </c>
      <c r="J393" s="26">
        <v>10</v>
      </c>
      <c r="L393" s="32">
        <f t="shared" si="21"/>
        <v>60</v>
      </c>
      <c r="M393" s="32">
        <f t="shared" si="22"/>
        <v>8.6602540378443855</v>
      </c>
    </row>
    <row r="394" spans="1:13" x14ac:dyDescent="0.25">
      <c r="A394" s="22" t="s">
        <v>203</v>
      </c>
      <c r="B394" s="12"/>
      <c r="C394" s="22" t="s">
        <v>450</v>
      </c>
      <c r="D394" s="22" t="s">
        <v>484</v>
      </c>
      <c r="E394" s="50" t="s">
        <v>201</v>
      </c>
      <c r="F394" s="22" t="s">
        <v>34</v>
      </c>
      <c r="G394" s="50">
        <f t="shared" si="23"/>
        <v>13</v>
      </c>
      <c r="H394" s="24">
        <v>35</v>
      </c>
      <c r="I394" s="25">
        <v>54</v>
      </c>
      <c r="J394" s="26">
        <v>11</v>
      </c>
      <c r="L394" s="32">
        <f t="shared" si="21"/>
        <v>59.5</v>
      </c>
      <c r="M394" s="32">
        <f t="shared" si="22"/>
        <v>9.5262794416288248</v>
      </c>
    </row>
    <row r="395" spans="1:13" x14ac:dyDescent="0.25">
      <c r="A395" s="22" t="s">
        <v>204</v>
      </c>
      <c r="B395" s="12"/>
      <c r="C395" s="22" t="s">
        <v>453</v>
      </c>
      <c r="D395" s="22" t="s">
        <v>484</v>
      </c>
      <c r="E395" s="50" t="s">
        <v>201</v>
      </c>
      <c r="F395" s="22" t="s">
        <v>34</v>
      </c>
      <c r="G395" s="50">
        <f t="shared" si="23"/>
        <v>14</v>
      </c>
      <c r="H395" s="24">
        <v>41.741741741741748</v>
      </c>
      <c r="I395" s="25">
        <v>57.957957957957966</v>
      </c>
      <c r="J395" s="26">
        <v>0.3003003003003003</v>
      </c>
      <c r="L395" s="32">
        <f t="shared" si="21"/>
        <v>58.108108108108119</v>
      </c>
      <c r="M395" s="32">
        <f t="shared" si="22"/>
        <v>0.26006768882415576</v>
      </c>
    </row>
    <row r="396" spans="1:13" x14ac:dyDescent="0.25">
      <c r="A396" s="22" t="s">
        <v>294</v>
      </c>
      <c r="B396" s="12"/>
      <c r="C396" s="22" t="s">
        <v>451</v>
      </c>
      <c r="D396" s="22" t="s">
        <v>486</v>
      </c>
      <c r="E396" s="50" t="s">
        <v>201</v>
      </c>
      <c r="F396" s="22" t="s">
        <v>271</v>
      </c>
      <c r="G396" s="50">
        <f t="shared" si="23"/>
        <v>15</v>
      </c>
      <c r="H396" s="24">
        <v>29.100000000000009</v>
      </c>
      <c r="I396" s="25">
        <v>56.3</v>
      </c>
      <c r="J396" s="26">
        <v>14.6</v>
      </c>
      <c r="L396" s="32">
        <f t="shared" si="21"/>
        <v>63.599999999999994</v>
      </c>
      <c r="M396" s="32">
        <f t="shared" si="22"/>
        <v>12.643970895252803</v>
      </c>
    </row>
    <row r="397" spans="1:13" x14ac:dyDescent="0.25">
      <c r="A397" s="22" t="s">
        <v>294</v>
      </c>
      <c r="B397" s="12"/>
      <c r="C397" s="22" t="s">
        <v>451</v>
      </c>
      <c r="D397" s="22" t="s">
        <v>486</v>
      </c>
      <c r="E397" s="50" t="s">
        <v>201</v>
      </c>
      <c r="F397" s="22" t="s">
        <v>271</v>
      </c>
      <c r="G397" s="50">
        <f t="shared" si="23"/>
        <v>16</v>
      </c>
      <c r="H397" s="24">
        <v>24.099999999999994</v>
      </c>
      <c r="I397" s="25">
        <v>65.900000000000006</v>
      </c>
      <c r="J397" s="26">
        <v>10</v>
      </c>
      <c r="L397" s="32">
        <f t="shared" si="21"/>
        <v>70.900000000000006</v>
      </c>
      <c r="M397" s="32">
        <f t="shared" si="22"/>
        <v>8.6602540378443855</v>
      </c>
    </row>
    <row r="398" spans="1:13" x14ac:dyDescent="0.25">
      <c r="A398" s="22" t="s">
        <v>294</v>
      </c>
      <c r="B398" s="12"/>
      <c r="C398" s="22" t="s">
        <v>451</v>
      </c>
      <c r="D398" s="22" t="s">
        <v>486</v>
      </c>
      <c r="E398" s="50" t="s">
        <v>201</v>
      </c>
      <c r="F398" s="22" t="s">
        <v>271</v>
      </c>
      <c r="G398" s="50">
        <f t="shared" si="23"/>
        <v>17</v>
      </c>
      <c r="H398" s="24">
        <v>18.600000000000009</v>
      </c>
      <c r="I398" s="25">
        <v>70.099999999999994</v>
      </c>
      <c r="J398" s="26">
        <v>11.3</v>
      </c>
      <c r="L398" s="32">
        <f t="shared" si="21"/>
        <v>75.75</v>
      </c>
      <c r="M398" s="32">
        <f t="shared" si="22"/>
        <v>9.7860870627641567</v>
      </c>
    </row>
    <row r="399" spans="1:13" x14ac:dyDescent="0.25">
      <c r="A399" s="22" t="s">
        <v>294</v>
      </c>
      <c r="B399" s="12"/>
      <c r="C399" s="22" t="s">
        <v>451</v>
      </c>
      <c r="D399" s="22" t="s">
        <v>486</v>
      </c>
      <c r="E399" s="50" t="s">
        <v>201</v>
      </c>
      <c r="F399" s="22" t="s">
        <v>271</v>
      </c>
      <c r="G399" s="50">
        <f t="shared" si="23"/>
        <v>18</v>
      </c>
      <c r="H399" s="24">
        <v>19.5</v>
      </c>
      <c r="I399" s="25">
        <v>73</v>
      </c>
      <c r="J399" s="26">
        <v>7.5</v>
      </c>
      <c r="L399" s="32">
        <f t="shared" si="21"/>
        <v>76.75</v>
      </c>
      <c r="M399" s="32">
        <f t="shared" si="22"/>
        <v>6.4951905283832891</v>
      </c>
    </row>
    <row r="400" spans="1:13" x14ac:dyDescent="0.25">
      <c r="A400" s="22" t="s">
        <v>294</v>
      </c>
      <c r="B400" s="12"/>
      <c r="C400" s="22" t="s">
        <v>451</v>
      </c>
      <c r="D400" s="22" t="s">
        <v>486</v>
      </c>
      <c r="E400" s="50" t="s">
        <v>201</v>
      </c>
      <c r="F400" s="22" t="s">
        <v>271</v>
      </c>
      <c r="G400" s="50">
        <f t="shared" si="23"/>
        <v>19</v>
      </c>
      <c r="H400" s="24">
        <v>23.600000000000009</v>
      </c>
      <c r="I400" s="25">
        <v>73.099999999999994</v>
      </c>
      <c r="J400" s="26">
        <v>3.3</v>
      </c>
      <c r="L400" s="32">
        <f t="shared" si="21"/>
        <v>74.75</v>
      </c>
      <c r="M400" s="32">
        <f t="shared" si="22"/>
        <v>2.8578838324886471</v>
      </c>
    </row>
    <row r="401" spans="1:13" x14ac:dyDescent="0.25">
      <c r="A401" s="22" t="s">
        <v>334</v>
      </c>
      <c r="B401" s="12">
        <v>0.09</v>
      </c>
      <c r="C401" s="22" t="s">
        <v>450</v>
      </c>
      <c r="D401" s="22" t="s">
        <v>484</v>
      </c>
      <c r="E401" s="46" t="s">
        <v>206</v>
      </c>
      <c r="F401" s="22" t="s">
        <v>271</v>
      </c>
      <c r="G401" s="46">
        <v>1</v>
      </c>
      <c r="H401" s="24">
        <v>64</v>
      </c>
      <c r="I401" s="25">
        <v>0</v>
      </c>
      <c r="J401" s="26">
        <v>36</v>
      </c>
      <c r="L401" s="32">
        <f t="shared" si="21"/>
        <v>18</v>
      </c>
      <c r="M401" s="32">
        <f t="shared" si="22"/>
        <v>31.176914536239789</v>
      </c>
    </row>
    <row r="402" spans="1:13" x14ac:dyDescent="0.25">
      <c r="A402" s="22" t="s">
        <v>335</v>
      </c>
      <c r="B402" s="12">
        <v>0.12</v>
      </c>
      <c r="C402" s="22" t="s">
        <v>450</v>
      </c>
      <c r="D402" s="22" t="s">
        <v>484</v>
      </c>
      <c r="E402" s="46" t="s">
        <v>206</v>
      </c>
      <c r="F402" s="22" t="s">
        <v>271</v>
      </c>
      <c r="G402" s="46">
        <f>G401+1</f>
        <v>2</v>
      </c>
      <c r="H402" s="24">
        <v>62.62626262626263</v>
      </c>
      <c r="I402" s="25">
        <v>0</v>
      </c>
      <c r="J402" s="26">
        <v>37.373737373737377</v>
      </c>
      <c r="L402" s="32">
        <f t="shared" si="21"/>
        <v>18.686868686868689</v>
      </c>
      <c r="M402" s="32">
        <f t="shared" si="22"/>
        <v>32.366606000024476</v>
      </c>
    </row>
    <row r="403" spans="1:13" x14ac:dyDescent="0.25">
      <c r="A403" s="22" t="s">
        <v>336</v>
      </c>
      <c r="B403" s="12">
        <v>0.13</v>
      </c>
      <c r="C403" s="22" t="s">
        <v>450</v>
      </c>
      <c r="D403" s="22" t="s">
        <v>484</v>
      </c>
      <c r="E403" s="46" t="s">
        <v>206</v>
      </c>
      <c r="F403" s="22" t="s">
        <v>271</v>
      </c>
      <c r="G403" s="46">
        <f t="shared" ref="G403:G466" si="24">G402+1</f>
        <v>3</v>
      </c>
      <c r="H403" s="24">
        <v>64</v>
      </c>
      <c r="I403" s="25">
        <v>0</v>
      </c>
      <c r="J403" s="26">
        <v>36</v>
      </c>
      <c r="L403" s="32">
        <f t="shared" si="21"/>
        <v>18</v>
      </c>
      <c r="M403" s="32">
        <f t="shared" si="22"/>
        <v>31.176914536239789</v>
      </c>
    </row>
    <row r="404" spans="1:13" x14ac:dyDescent="0.25">
      <c r="A404" s="22" t="s">
        <v>337</v>
      </c>
      <c r="B404" s="12">
        <v>0.14000000000000001</v>
      </c>
      <c r="C404" s="22" t="s">
        <v>450</v>
      </c>
      <c r="D404" s="22" t="s">
        <v>484</v>
      </c>
      <c r="E404" s="46" t="s">
        <v>206</v>
      </c>
      <c r="F404" s="22" t="s">
        <v>271</v>
      </c>
      <c r="G404" s="46">
        <f t="shared" si="24"/>
        <v>4</v>
      </c>
      <c r="H404" s="24">
        <v>49</v>
      </c>
      <c r="I404" s="25">
        <v>0</v>
      </c>
      <c r="J404" s="26">
        <v>51</v>
      </c>
      <c r="L404" s="32">
        <f t="shared" si="21"/>
        <v>25.5</v>
      </c>
      <c r="M404" s="32">
        <f t="shared" si="22"/>
        <v>44.167295593006365</v>
      </c>
    </row>
    <row r="405" spans="1:13" x14ac:dyDescent="0.25">
      <c r="A405" s="22" t="s">
        <v>338</v>
      </c>
      <c r="B405" s="12">
        <v>0.14000000000000001</v>
      </c>
      <c r="C405" s="22" t="s">
        <v>450</v>
      </c>
      <c r="D405" s="22" t="s">
        <v>484</v>
      </c>
      <c r="E405" s="46" t="s">
        <v>206</v>
      </c>
      <c r="F405" s="22" t="s">
        <v>271</v>
      </c>
      <c r="G405" s="46">
        <f t="shared" si="24"/>
        <v>5</v>
      </c>
      <c r="H405" s="24">
        <v>51</v>
      </c>
      <c r="I405" s="25">
        <v>0</v>
      </c>
      <c r="J405" s="26">
        <v>49</v>
      </c>
      <c r="L405" s="32">
        <f t="shared" si="21"/>
        <v>24.5</v>
      </c>
      <c r="M405" s="32">
        <f t="shared" si="22"/>
        <v>42.43524478543749</v>
      </c>
    </row>
    <row r="406" spans="1:13" x14ac:dyDescent="0.25">
      <c r="A406" s="22" t="s">
        <v>339</v>
      </c>
      <c r="B406" s="12">
        <v>0.15</v>
      </c>
      <c r="C406" s="22" t="s">
        <v>450</v>
      </c>
      <c r="D406" s="22" t="s">
        <v>484</v>
      </c>
      <c r="E406" s="46" t="s">
        <v>206</v>
      </c>
      <c r="F406" s="22" t="s">
        <v>271</v>
      </c>
      <c r="G406" s="46">
        <f t="shared" si="24"/>
        <v>6</v>
      </c>
      <c r="H406" s="24">
        <v>47</v>
      </c>
      <c r="I406" s="25">
        <v>0</v>
      </c>
      <c r="J406" s="26">
        <v>53</v>
      </c>
      <c r="L406" s="32">
        <f t="shared" si="21"/>
        <v>26.5</v>
      </c>
      <c r="M406" s="32">
        <f t="shared" si="22"/>
        <v>45.899346400575247</v>
      </c>
    </row>
    <row r="407" spans="1:13" x14ac:dyDescent="0.25">
      <c r="A407" s="22" t="s">
        <v>340</v>
      </c>
      <c r="B407" s="12">
        <v>0.15</v>
      </c>
      <c r="C407" s="22" t="s">
        <v>450</v>
      </c>
      <c r="D407" s="22" t="s">
        <v>484</v>
      </c>
      <c r="E407" s="46" t="s">
        <v>206</v>
      </c>
      <c r="F407" s="22" t="s">
        <v>271</v>
      </c>
      <c r="G407" s="46">
        <f t="shared" si="24"/>
        <v>7</v>
      </c>
      <c r="H407" s="24">
        <v>48</v>
      </c>
      <c r="I407" s="25">
        <v>0</v>
      </c>
      <c r="J407" s="26">
        <v>52</v>
      </c>
      <c r="L407" s="32">
        <f t="shared" si="21"/>
        <v>26</v>
      </c>
      <c r="M407" s="32">
        <f t="shared" si="22"/>
        <v>45.033320996790806</v>
      </c>
    </row>
    <row r="408" spans="1:13" x14ac:dyDescent="0.25">
      <c r="A408" s="22" t="s">
        <v>205</v>
      </c>
      <c r="B408" s="12">
        <v>0.16</v>
      </c>
      <c r="C408" s="22" t="s">
        <v>450</v>
      </c>
      <c r="D408" s="22" t="s">
        <v>484</v>
      </c>
      <c r="E408" s="46" t="s">
        <v>206</v>
      </c>
      <c r="F408" s="22" t="s">
        <v>34</v>
      </c>
      <c r="G408" s="46">
        <f t="shared" si="24"/>
        <v>8</v>
      </c>
      <c r="H408" s="24">
        <v>66</v>
      </c>
      <c r="I408" s="25">
        <v>8</v>
      </c>
      <c r="J408" s="26">
        <v>26</v>
      </c>
      <c r="L408" s="32">
        <f t="shared" si="21"/>
        <v>21</v>
      </c>
      <c r="M408" s="32">
        <f t="shared" si="22"/>
        <v>22.516660498395403</v>
      </c>
    </row>
    <row r="409" spans="1:13" x14ac:dyDescent="0.25">
      <c r="A409" s="22" t="s">
        <v>207</v>
      </c>
      <c r="B409" s="12">
        <v>0.18</v>
      </c>
      <c r="C409" s="22" t="s">
        <v>450</v>
      </c>
      <c r="D409" s="22" t="s">
        <v>484</v>
      </c>
      <c r="E409" s="46" t="s">
        <v>206</v>
      </c>
      <c r="F409" s="22" t="s">
        <v>34</v>
      </c>
      <c r="G409" s="46">
        <f t="shared" si="24"/>
        <v>9</v>
      </c>
      <c r="H409" s="24">
        <v>54</v>
      </c>
      <c r="I409" s="25">
        <v>18</v>
      </c>
      <c r="J409" s="26">
        <v>28</v>
      </c>
      <c r="L409" s="32">
        <f t="shared" si="21"/>
        <v>32</v>
      </c>
      <c r="M409" s="32">
        <f t="shared" si="22"/>
        <v>24.248711305964282</v>
      </c>
    </row>
    <row r="410" spans="1:13" x14ac:dyDescent="0.25">
      <c r="A410" s="22" t="s">
        <v>341</v>
      </c>
      <c r="B410" s="12">
        <v>0.18</v>
      </c>
      <c r="C410" s="22" t="s">
        <v>450</v>
      </c>
      <c r="D410" s="22" t="s">
        <v>484</v>
      </c>
      <c r="E410" s="46" t="s">
        <v>206</v>
      </c>
      <c r="F410" s="22" t="s">
        <v>271</v>
      </c>
      <c r="G410" s="46">
        <f t="shared" si="24"/>
        <v>10</v>
      </c>
      <c r="H410" s="24">
        <v>35</v>
      </c>
      <c r="I410" s="25">
        <v>0</v>
      </c>
      <c r="J410" s="26">
        <v>65</v>
      </c>
      <c r="L410" s="32">
        <f t="shared" si="21"/>
        <v>32.5</v>
      </c>
      <c r="M410" s="32">
        <f t="shared" si="22"/>
        <v>56.291651245988511</v>
      </c>
    </row>
    <row r="411" spans="1:13" x14ac:dyDescent="0.25">
      <c r="A411" s="22" t="s">
        <v>208</v>
      </c>
      <c r="B411" s="12">
        <v>0.2</v>
      </c>
      <c r="C411" s="22" t="s">
        <v>450</v>
      </c>
      <c r="D411" s="22" t="s">
        <v>484</v>
      </c>
      <c r="E411" s="46" t="s">
        <v>206</v>
      </c>
      <c r="F411" s="22" t="s">
        <v>34</v>
      </c>
      <c r="G411" s="46">
        <f t="shared" si="24"/>
        <v>11</v>
      </c>
      <c r="H411" s="24">
        <v>45</v>
      </c>
      <c r="I411" s="25">
        <v>0</v>
      </c>
      <c r="J411" s="26">
        <v>55</v>
      </c>
      <c r="L411" s="32">
        <f t="shared" si="21"/>
        <v>27.5</v>
      </c>
      <c r="M411" s="32">
        <f t="shared" si="22"/>
        <v>47.631397208144122</v>
      </c>
    </row>
    <row r="412" spans="1:13" x14ac:dyDescent="0.25">
      <c r="A412" s="22" t="s">
        <v>342</v>
      </c>
      <c r="B412" s="12">
        <v>0.2</v>
      </c>
      <c r="C412" s="22" t="s">
        <v>450</v>
      </c>
      <c r="D412" s="22" t="s">
        <v>484</v>
      </c>
      <c r="E412" s="46" t="s">
        <v>206</v>
      </c>
      <c r="F412" s="22" t="s">
        <v>271</v>
      </c>
      <c r="G412" s="46">
        <f t="shared" si="24"/>
        <v>12</v>
      </c>
      <c r="H412" s="24">
        <v>52</v>
      </c>
      <c r="I412" s="25">
        <v>0</v>
      </c>
      <c r="J412" s="26">
        <v>48</v>
      </c>
      <c r="L412" s="32">
        <f t="shared" si="21"/>
        <v>24</v>
      </c>
      <c r="M412" s="32">
        <f t="shared" si="22"/>
        <v>41.569219381653056</v>
      </c>
    </row>
    <row r="413" spans="1:13" x14ac:dyDescent="0.25">
      <c r="A413" s="22" t="s">
        <v>343</v>
      </c>
      <c r="B413" s="12">
        <v>0.2</v>
      </c>
      <c r="C413" s="22" t="s">
        <v>450</v>
      </c>
      <c r="D413" s="22" t="s">
        <v>484</v>
      </c>
      <c r="E413" s="46" t="s">
        <v>206</v>
      </c>
      <c r="F413" s="22" t="s">
        <v>271</v>
      </c>
      <c r="G413" s="46">
        <f t="shared" si="24"/>
        <v>13</v>
      </c>
      <c r="H413" s="24">
        <v>41</v>
      </c>
      <c r="I413" s="25">
        <v>0</v>
      </c>
      <c r="J413" s="26">
        <v>59</v>
      </c>
      <c r="L413" s="32">
        <f t="shared" si="21"/>
        <v>29.5</v>
      </c>
      <c r="M413" s="32">
        <f t="shared" si="22"/>
        <v>51.095498823281879</v>
      </c>
    </row>
    <row r="414" spans="1:13" x14ac:dyDescent="0.25">
      <c r="A414" s="22" t="s">
        <v>344</v>
      </c>
      <c r="B414" s="12">
        <v>0.21</v>
      </c>
      <c r="C414" s="22" t="s">
        <v>450</v>
      </c>
      <c r="D414" s="22" t="s">
        <v>484</v>
      </c>
      <c r="E414" s="46" t="s">
        <v>206</v>
      </c>
      <c r="F414" s="22" t="s">
        <v>271</v>
      </c>
      <c r="G414" s="46">
        <f t="shared" si="24"/>
        <v>14</v>
      </c>
      <c r="H414" s="24">
        <v>35</v>
      </c>
      <c r="I414" s="25">
        <v>0</v>
      </c>
      <c r="J414" s="26">
        <v>65</v>
      </c>
      <c r="L414" s="32">
        <f t="shared" si="21"/>
        <v>32.5</v>
      </c>
      <c r="M414" s="32">
        <f t="shared" si="22"/>
        <v>56.291651245988511</v>
      </c>
    </row>
    <row r="415" spans="1:13" x14ac:dyDescent="0.25">
      <c r="A415" s="22" t="s">
        <v>345</v>
      </c>
      <c r="B415" s="12">
        <v>0.21</v>
      </c>
      <c r="C415" s="22" t="s">
        <v>450</v>
      </c>
      <c r="D415" s="22" t="s">
        <v>484</v>
      </c>
      <c r="E415" s="46" t="s">
        <v>206</v>
      </c>
      <c r="F415" s="22" t="s">
        <v>271</v>
      </c>
      <c r="G415" s="46">
        <f t="shared" si="24"/>
        <v>15</v>
      </c>
      <c r="H415" s="24">
        <v>29</v>
      </c>
      <c r="I415" s="25">
        <v>0</v>
      </c>
      <c r="J415" s="26">
        <v>71</v>
      </c>
      <c r="L415" s="32">
        <f t="shared" si="21"/>
        <v>35.5</v>
      </c>
      <c r="M415" s="32">
        <f t="shared" si="22"/>
        <v>61.487803668695143</v>
      </c>
    </row>
    <row r="416" spans="1:13" x14ac:dyDescent="0.25">
      <c r="A416" s="22" t="s">
        <v>346</v>
      </c>
      <c r="B416" s="12">
        <v>0.22</v>
      </c>
      <c r="C416" s="22" t="s">
        <v>450</v>
      </c>
      <c r="D416" s="22" t="s">
        <v>484</v>
      </c>
      <c r="E416" s="46" t="s">
        <v>206</v>
      </c>
      <c r="F416" s="22" t="s">
        <v>271</v>
      </c>
      <c r="G416" s="46">
        <f t="shared" si="24"/>
        <v>16</v>
      </c>
      <c r="H416" s="24">
        <v>37</v>
      </c>
      <c r="I416" s="25">
        <v>0</v>
      </c>
      <c r="J416" s="26">
        <v>63</v>
      </c>
      <c r="L416" s="32">
        <f t="shared" si="21"/>
        <v>31.5</v>
      </c>
      <c r="M416" s="32">
        <f t="shared" si="22"/>
        <v>54.559600438419629</v>
      </c>
    </row>
    <row r="417" spans="1:13" x14ac:dyDescent="0.25">
      <c r="A417" s="22" t="s">
        <v>347</v>
      </c>
      <c r="B417" s="12">
        <v>0.22</v>
      </c>
      <c r="C417" s="22" t="s">
        <v>450</v>
      </c>
      <c r="D417" s="22" t="s">
        <v>484</v>
      </c>
      <c r="E417" s="46" t="s">
        <v>206</v>
      </c>
      <c r="F417" s="22" t="s">
        <v>271</v>
      </c>
      <c r="G417" s="46">
        <f t="shared" si="24"/>
        <v>17</v>
      </c>
      <c r="H417" s="24">
        <v>43</v>
      </c>
      <c r="I417" s="25">
        <v>0</v>
      </c>
      <c r="J417" s="26">
        <v>57</v>
      </c>
      <c r="L417" s="32">
        <f t="shared" si="21"/>
        <v>28.5</v>
      </c>
      <c r="M417" s="32">
        <f t="shared" si="22"/>
        <v>49.363448015712997</v>
      </c>
    </row>
    <row r="418" spans="1:13" x14ac:dyDescent="0.25">
      <c r="A418" s="22" t="s">
        <v>209</v>
      </c>
      <c r="B418" s="12">
        <v>0.23</v>
      </c>
      <c r="C418" s="22" t="s">
        <v>450</v>
      </c>
      <c r="D418" s="22" t="s">
        <v>484</v>
      </c>
      <c r="E418" s="46" t="s">
        <v>206</v>
      </c>
      <c r="F418" s="22" t="s">
        <v>34</v>
      </c>
      <c r="G418" s="46">
        <f t="shared" si="24"/>
        <v>18</v>
      </c>
      <c r="H418" s="24">
        <v>72</v>
      </c>
      <c r="I418" s="25">
        <v>0</v>
      </c>
      <c r="J418" s="26">
        <v>28</v>
      </c>
      <c r="L418" s="32">
        <f t="shared" si="21"/>
        <v>14</v>
      </c>
      <c r="M418" s="32">
        <f t="shared" si="22"/>
        <v>24.248711305964282</v>
      </c>
    </row>
    <row r="419" spans="1:13" x14ac:dyDescent="0.25">
      <c r="A419" s="22" t="s">
        <v>210</v>
      </c>
      <c r="B419" s="12">
        <v>0.25</v>
      </c>
      <c r="C419" s="22" t="s">
        <v>450</v>
      </c>
      <c r="D419" s="22" t="s">
        <v>484</v>
      </c>
      <c r="E419" s="46" t="s">
        <v>206</v>
      </c>
      <c r="F419" s="22" t="s">
        <v>34</v>
      </c>
      <c r="G419" s="46">
        <f t="shared" si="24"/>
        <v>19</v>
      </c>
      <c r="H419" s="24">
        <v>33</v>
      </c>
      <c r="I419" s="25">
        <v>0</v>
      </c>
      <c r="J419" s="26">
        <v>67</v>
      </c>
      <c r="L419" s="32">
        <f t="shared" si="21"/>
        <v>33.5</v>
      </c>
      <c r="M419" s="32">
        <f t="shared" si="22"/>
        <v>58.023702053557386</v>
      </c>
    </row>
    <row r="420" spans="1:13" x14ac:dyDescent="0.25">
      <c r="A420" s="22" t="s">
        <v>211</v>
      </c>
      <c r="B420" s="12">
        <v>0.26</v>
      </c>
      <c r="C420" s="22" t="s">
        <v>450</v>
      </c>
      <c r="D420" s="22" t="s">
        <v>484</v>
      </c>
      <c r="E420" s="46" t="s">
        <v>206</v>
      </c>
      <c r="F420" s="22" t="s">
        <v>34</v>
      </c>
      <c r="G420" s="46">
        <f t="shared" si="24"/>
        <v>20</v>
      </c>
      <c r="H420" s="24">
        <v>52.525252525252526</v>
      </c>
      <c r="I420" s="25">
        <v>0</v>
      </c>
      <c r="J420" s="26">
        <v>47.474747474747474</v>
      </c>
      <c r="L420" s="32">
        <f t="shared" si="21"/>
        <v>23.737373737373737</v>
      </c>
      <c r="M420" s="32">
        <f t="shared" si="22"/>
        <v>41.114337351382439</v>
      </c>
    </row>
    <row r="421" spans="1:13" x14ac:dyDescent="0.25">
      <c r="A421" s="22" t="s">
        <v>212</v>
      </c>
      <c r="B421" s="12">
        <v>0.26</v>
      </c>
      <c r="C421" s="22" t="s">
        <v>450</v>
      </c>
      <c r="D421" s="22" t="s">
        <v>484</v>
      </c>
      <c r="E421" s="46" t="s">
        <v>206</v>
      </c>
      <c r="F421" s="22" t="s">
        <v>34</v>
      </c>
      <c r="G421" s="46">
        <f t="shared" si="24"/>
        <v>21</v>
      </c>
      <c r="H421" s="24">
        <v>51</v>
      </c>
      <c r="I421" s="25">
        <v>0</v>
      </c>
      <c r="J421" s="26">
        <v>49</v>
      </c>
      <c r="L421" s="32">
        <f t="shared" si="21"/>
        <v>24.5</v>
      </c>
      <c r="M421" s="32">
        <f t="shared" si="22"/>
        <v>42.43524478543749</v>
      </c>
    </row>
    <row r="422" spans="1:13" x14ac:dyDescent="0.25">
      <c r="A422" s="22" t="s">
        <v>213</v>
      </c>
      <c r="B422" s="12">
        <v>0.26</v>
      </c>
      <c r="C422" s="22" t="s">
        <v>450</v>
      </c>
      <c r="D422" s="22" t="s">
        <v>484</v>
      </c>
      <c r="E422" s="46" t="s">
        <v>206</v>
      </c>
      <c r="F422" s="22" t="s">
        <v>34</v>
      </c>
      <c r="G422" s="46">
        <f t="shared" si="24"/>
        <v>22</v>
      </c>
      <c r="H422" s="24">
        <v>63</v>
      </c>
      <c r="I422" s="25">
        <v>0</v>
      </c>
      <c r="J422" s="26">
        <v>37</v>
      </c>
      <c r="L422" s="32">
        <f t="shared" si="21"/>
        <v>18.5</v>
      </c>
      <c r="M422" s="32">
        <f t="shared" si="22"/>
        <v>32.042939940024226</v>
      </c>
    </row>
    <row r="423" spans="1:13" x14ac:dyDescent="0.25">
      <c r="A423" s="22" t="s">
        <v>348</v>
      </c>
      <c r="B423" s="12">
        <v>0.28000000000000003</v>
      </c>
      <c r="C423" s="22" t="s">
        <v>450</v>
      </c>
      <c r="D423" s="22" t="s">
        <v>484</v>
      </c>
      <c r="E423" s="46" t="s">
        <v>206</v>
      </c>
      <c r="F423" s="22" t="s">
        <v>271</v>
      </c>
      <c r="G423" s="46">
        <f t="shared" si="24"/>
        <v>23</v>
      </c>
      <c r="H423" s="24">
        <v>37</v>
      </c>
      <c r="I423" s="25">
        <v>0</v>
      </c>
      <c r="J423" s="26">
        <v>63</v>
      </c>
      <c r="L423" s="32">
        <f t="shared" si="21"/>
        <v>31.5</v>
      </c>
      <c r="M423" s="32">
        <f t="shared" si="22"/>
        <v>54.559600438419629</v>
      </c>
    </row>
    <row r="424" spans="1:13" x14ac:dyDescent="0.25">
      <c r="A424" s="22" t="s">
        <v>214</v>
      </c>
      <c r="B424" s="12">
        <v>0.28999999999999998</v>
      </c>
      <c r="C424" s="22" t="s">
        <v>450</v>
      </c>
      <c r="D424" s="22" t="s">
        <v>484</v>
      </c>
      <c r="E424" s="46" t="s">
        <v>206</v>
      </c>
      <c r="F424" s="22" t="s">
        <v>34</v>
      </c>
      <c r="G424" s="46">
        <f t="shared" si="24"/>
        <v>24</v>
      </c>
      <c r="H424" s="24">
        <v>48</v>
      </c>
      <c r="I424" s="25">
        <v>0</v>
      </c>
      <c r="J424" s="26">
        <v>52</v>
      </c>
      <c r="L424" s="32">
        <f t="shared" si="21"/>
        <v>26</v>
      </c>
      <c r="M424" s="32">
        <f t="shared" si="22"/>
        <v>45.033320996790806</v>
      </c>
    </row>
    <row r="425" spans="1:13" x14ac:dyDescent="0.25">
      <c r="A425" s="22" t="s">
        <v>215</v>
      </c>
      <c r="B425" s="12">
        <v>0.28999999999999998</v>
      </c>
      <c r="C425" s="22" t="s">
        <v>450</v>
      </c>
      <c r="D425" s="22" t="s">
        <v>484</v>
      </c>
      <c r="E425" s="46" t="s">
        <v>206</v>
      </c>
      <c r="F425" s="22" t="s">
        <v>34</v>
      </c>
      <c r="G425" s="46">
        <f t="shared" si="24"/>
        <v>25</v>
      </c>
      <c r="H425" s="24">
        <v>26.262626262626263</v>
      </c>
      <c r="I425" s="25">
        <v>0</v>
      </c>
      <c r="J425" s="26">
        <v>73.737373737373744</v>
      </c>
      <c r="L425" s="32">
        <f t="shared" si="21"/>
        <v>36.868686868686872</v>
      </c>
      <c r="M425" s="32">
        <f t="shared" si="22"/>
        <v>63.858438864913154</v>
      </c>
    </row>
    <row r="426" spans="1:13" x14ac:dyDescent="0.25">
      <c r="A426" s="22" t="s">
        <v>216</v>
      </c>
      <c r="B426" s="12">
        <v>0.28999999999999998</v>
      </c>
      <c r="C426" s="22" t="s">
        <v>450</v>
      </c>
      <c r="D426" s="22" t="s">
        <v>484</v>
      </c>
      <c r="E426" s="46" t="s">
        <v>206</v>
      </c>
      <c r="F426" s="22" t="s">
        <v>34</v>
      </c>
      <c r="G426" s="46">
        <f t="shared" si="24"/>
        <v>26</v>
      </c>
      <c r="H426" s="24">
        <v>33</v>
      </c>
      <c r="I426" s="25">
        <v>13</v>
      </c>
      <c r="J426" s="26">
        <v>54</v>
      </c>
      <c r="L426" s="32">
        <f t="shared" si="21"/>
        <v>40</v>
      </c>
      <c r="M426" s="32">
        <f t="shared" si="22"/>
        <v>46.765371804359681</v>
      </c>
    </row>
    <row r="427" spans="1:13" x14ac:dyDescent="0.25">
      <c r="A427" s="22" t="s">
        <v>217</v>
      </c>
      <c r="B427" s="12">
        <v>0.3</v>
      </c>
      <c r="C427" s="22" t="s">
        <v>450</v>
      </c>
      <c r="D427" s="22" t="s">
        <v>484</v>
      </c>
      <c r="E427" s="46" t="s">
        <v>206</v>
      </c>
      <c r="F427" s="22" t="s">
        <v>34</v>
      </c>
      <c r="G427" s="46">
        <f t="shared" si="24"/>
        <v>27</v>
      </c>
      <c r="H427" s="24">
        <v>43</v>
      </c>
      <c r="I427" s="25">
        <v>0</v>
      </c>
      <c r="J427" s="26">
        <v>57</v>
      </c>
      <c r="L427" s="32">
        <f t="shared" si="21"/>
        <v>28.5</v>
      </c>
      <c r="M427" s="32">
        <f t="shared" si="22"/>
        <v>49.363448015712997</v>
      </c>
    </row>
    <row r="428" spans="1:13" x14ac:dyDescent="0.25">
      <c r="A428" s="22" t="s">
        <v>218</v>
      </c>
      <c r="B428" s="12">
        <v>0.3</v>
      </c>
      <c r="C428" s="22" t="s">
        <v>450</v>
      </c>
      <c r="D428" s="22" t="s">
        <v>484</v>
      </c>
      <c r="E428" s="46" t="s">
        <v>206</v>
      </c>
      <c r="F428" s="22" t="s">
        <v>34</v>
      </c>
      <c r="G428" s="46">
        <f t="shared" si="24"/>
        <v>28</v>
      </c>
      <c r="H428" s="24">
        <v>48</v>
      </c>
      <c r="I428" s="25">
        <v>0</v>
      </c>
      <c r="J428" s="26">
        <v>52</v>
      </c>
      <c r="L428" s="32">
        <f t="shared" si="21"/>
        <v>26</v>
      </c>
      <c r="M428" s="32">
        <f t="shared" si="22"/>
        <v>45.033320996790806</v>
      </c>
    </row>
    <row r="429" spans="1:13" x14ac:dyDescent="0.25">
      <c r="A429" s="22" t="s">
        <v>219</v>
      </c>
      <c r="B429" s="12">
        <v>0.3</v>
      </c>
      <c r="C429" s="22" t="s">
        <v>450</v>
      </c>
      <c r="D429" s="22" t="s">
        <v>484</v>
      </c>
      <c r="E429" s="46" t="s">
        <v>206</v>
      </c>
      <c r="F429" s="22" t="s">
        <v>34</v>
      </c>
      <c r="G429" s="46">
        <f t="shared" si="24"/>
        <v>29</v>
      </c>
      <c r="H429" s="24">
        <v>68</v>
      </c>
      <c r="I429" s="25">
        <v>0</v>
      </c>
      <c r="J429" s="26">
        <v>32</v>
      </c>
      <c r="L429" s="32">
        <f t="shared" si="21"/>
        <v>16</v>
      </c>
      <c r="M429" s="32">
        <f t="shared" si="22"/>
        <v>27.712812921102035</v>
      </c>
    </row>
    <row r="430" spans="1:13" x14ac:dyDescent="0.25">
      <c r="A430" s="22" t="s">
        <v>349</v>
      </c>
      <c r="B430" s="12">
        <v>0.3</v>
      </c>
      <c r="C430" s="22" t="s">
        <v>450</v>
      </c>
      <c r="D430" s="22" t="s">
        <v>484</v>
      </c>
      <c r="E430" s="46" t="s">
        <v>206</v>
      </c>
      <c r="F430" s="22" t="s">
        <v>271</v>
      </c>
      <c r="G430" s="46">
        <f t="shared" si="24"/>
        <v>30</v>
      </c>
      <c r="H430" s="24">
        <v>44</v>
      </c>
      <c r="I430" s="25">
        <v>0</v>
      </c>
      <c r="J430" s="26">
        <v>56</v>
      </c>
      <c r="L430" s="32">
        <f t="shared" si="21"/>
        <v>28</v>
      </c>
      <c r="M430" s="32">
        <f t="shared" si="22"/>
        <v>48.497422611928563</v>
      </c>
    </row>
    <row r="431" spans="1:13" x14ac:dyDescent="0.25">
      <c r="A431" s="22" t="s">
        <v>220</v>
      </c>
      <c r="B431" s="12">
        <v>0.31</v>
      </c>
      <c r="C431" s="22" t="s">
        <v>450</v>
      </c>
      <c r="D431" s="22" t="s">
        <v>484</v>
      </c>
      <c r="E431" s="46" t="s">
        <v>206</v>
      </c>
      <c r="F431" s="22" t="s">
        <v>34</v>
      </c>
      <c r="G431" s="46">
        <f t="shared" si="24"/>
        <v>31</v>
      </c>
      <c r="H431" s="24">
        <v>47.524752475247524</v>
      </c>
      <c r="I431" s="25">
        <v>0</v>
      </c>
      <c r="J431" s="26">
        <v>52.475247524752476</v>
      </c>
      <c r="L431" s="32">
        <f t="shared" si="21"/>
        <v>26.237623762376238</v>
      </c>
      <c r="M431" s="32">
        <f t="shared" si="22"/>
        <v>45.444897426312124</v>
      </c>
    </row>
    <row r="432" spans="1:13" x14ac:dyDescent="0.25">
      <c r="A432" s="22" t="s">
        <v>221</v>
      </c>
      <c r="B432" s="12">
        <v>0.31</v>
      </c>
      <c r="C432" s="22" t="s">
        <v>450</v>
      </c>
      <c r="D432" s="22" t="s">
        <v>484</v>
      </c>
      <c r="E432" s="46" t="s">
        <v>206</v>
      </c>
      <c r="F432" s="22" t="s">
        <v>34</v>
      </c>
      <c r="G432" s="46">
        <f t="shared" si="24"/>
        <v>32</v>
      </c>
      <c r="H432" s="24">
        <v>23.762376237623762</v>
      </c>
      <c r="I432" s="25">
        <v>0</v>
      </c>
      <c r="J432" s="26">
        <v>76.237623762376231</v>
      </c>
      <c r="L432" s="32">
        <f t="shared" si="21"/>
        <v>38.118811881188115</v>
      </c>
      <c r="M432" s="32">
        <f t="shared" si="22"/>
        <v>66.023718902377979</v>
      </c>
    </row>
    <row r="433" spans="1:13" x14ac:dyDescent="0.25">
      <c r="A433" s="22" t="s">
        <v>222</v>
      </c>
      <c r="B433" s="12">
        <v>0.31</v>
      </c>
      <c r="C433" s="22" t="s">
        <v>450</v>
      </c>
      <c r="D433" s="22" t="s">
        <v>484</v>
      </c>
      <c r="E433" s="46" t="s">
        <v>206</v>
      </c>
      <c r="F433" s="22" t="s">
        <v>34</v>
      </c>
      <c r="G433" s="46">
        <f t="shared" si="24"/>
        <v>33</v>
      </c>
      <c r="H433" s="24">
        <v>49</v>
      </c>
      <c r="I433" s="25">
        <v>0</v>
      </c>
      <c r="J433" s="26">
        <v>51</v>
      </c>
      <c r="L433" s="32">
        <f t="shared" si="21"/>
        <v>25.5</v>
      </c>
      <c r="M433" s="32">
        <f t="shared" si="22"/>
        <v>44.167295593006365</v>
      </c>
    </row>
    <row r="434" spans="1:13" x14ac:dyDescent="0.25">
      <c r="A434" s="22" t="s">
        <v>223</v>
      </c>
      <c r="B434" s="12">
        <v>0.31</v>
      </c>
      <c r="C434" s="22" t="s">
        <v>450</v>
      </c>
      <c r="D434" s="22" t="s">
        <v>484</v>
      </c>
      <c r="E434" s="46" t="s">
        <v>206</v>
      </c>
      <c r="F434" s="22" t="s">
        <v>34</v>
      </c>
      <c r="G434" s="46">
        <f t="shared" si="24"/>
        <v>34</v>
      </c>
      <c r="H434" s="24">
        <v>70</v>
      </c>
      <c r="I434" s="25">
        <v>0</v>
      </c>
      <c r="J434" s="26">
        <v>30</v>
      </c>
      <c r="L434" s="32">
        <f t="shared" si="21"/>
        <v>15</v>
      </c>
      <c r="M434" s="32">
        <f t="shared" si="22"/>
        <v>25.980762113533157</v>
      </c>
    </row>
    <row r="435" spans="1:13" x14ac:dyDescent="0.25">
      <c r="A435" s="22" t="s">
        <v>350</v>
      </c>
      <c r="B435" s="12">
        <v>0.31</v>
      </c>
      <c r="C435" s="22" t="s">
        <v>450</v>
      </c>
      <c r="D435" s="22" t="s">
        <v>484</v>
      </c>
      <c r="E435" s="46" t="s">
        <v>206</v>
      </c>
      <c r="F435" s="22" t="s">
        <v>271</v>
      </c>
      <c r="G435" s="46">
        <f t="shared" si="24"/>
        <v>35</v>
      </c>
      <c r="H435" s="24">
        <v>41</v>
      </c>
      <c r="I435" s="25">
        <v>0</v>
      </c>
      <c r="J435" s="26">
        <v>59</v>
      </c>
      <c r="L435" s="32">
        <f t="shared" si="21"/>
        <v>29.5</v>
      </c>
      <c r="M435" s="32">
        <f t="shared" si="22"/>
        <v>51.095498823281879</v>
      </c>
    </row>
    <row r="436" spans="1:13" x14ac:dyDescent="0.25">
      <c r="A436" s="22" t="s">
        <v>153</v>
      </c>
      <c r="B436" s="12">
        <v>0.31</v>
      </c>
      <c r="C436" s="22" t="s">
        <v>450</v>
      </c>
      <c r="D436" s="22" t="s">
        <v>484</v>
      </c>
      <c r="E436" s="46" t="s">
        <v>206</v>
      </c>
      <c r="F436" s="22" t="s">
        <v>34</v>
      </c>
      <c r="G436" s="46">
        <f t="shared" si="24"/>
        <v>36</v>
      </c>
      <c r="H436" s="24">
        <v>80.198019801980195</v>
      </c>
      <c r="I436" s="25">
        <v>0</v>
      </c>
      <c r="J436" s="26">
        <v>19.801980198019802</v>
      </c>
      <c r="L436" s="32">
        <f t="shared" si="21"/>
        <v>9.9009900990099009</v>
      </c>
      <c r="M436" s="32">
        <f t="shared" si="22"/>
        <v>17.149017896721556</v>
      </c>
    </row>
    <row r="437" spans="1:13" x14ac:dyDescent="0.25">
      <c r="A437" s="22" t="s">
        <v>224</v>
      </c>
      <c r="B437" s="12">
        <v>0.32</v>
      </c>
      <c r="C437" s="22" t="s">
        <v>450</v>
      </c>
      <c r="D437" s="22" t="s">
        <v>484</v>
      </c>
      <c r="E437" s="46" t="s">
        <v>206</v>
      </c>
      <c r="F437" s="22" t="s">
        <v>34</v>
      </c>
      <c r="G437" s="46">
        <f t="shared" si="24"/>
        <v>37</v>
      </c>
      <c r="H437" s="24">
        <v>67</v>
      </c>
      <c r="I437" s="25">
        <v>0</v>
      </c>
      <c r="J437" s="26">
        <v>33</v>
      </c>
      <c r="L437" s="32">
        <f t="shared" si="21"/>
        <v>16.5</v>
      </c>
      <c r="M437" s="32">
        <f t="shared" si="22"/>
        <v>28.578838324886473</v>
      </c>
    </row>
    <row r="438" spans="1:13" x14ac:dyDescent="0.25">
      <c r="A438" s="22" t="s">
        <v>154</v>
      </c>
      <c r="B438" s="12">
        <v>0.32</v>
      </c>
      <c r="C438" s="22" t="s">
        <v>450</v>
      </c>
      <c r="D438" s="22" t="s">
        <v>484</v>
      </c>
      <c r="E438" s="46" t="s">
        <v>206</v>
      </c>
      <c r="F438" s="22" t="s">
        <v>34</v>
      </c>
      <c r="G438" s="46">
        <f t="shared" si="24"/>
        <v>38</v>
      </c>
      <c r="H438" s="24">
        <v>76.237623762376231</v>
      </c>
      <c r="I438" s="25">
        <v>2.9702970297029703</v>
      </c>
      <c r="J438" s="26">
        <v>20.792079207920793</v>
      </c>
      <c r="L438" s="32">
        <f t="shared" si="21"/>
        <v>13.366336633663366</v>
      </c>
      <c r="M438" s="32">
        <f t="shared" si="22"/>
        <v>18.006468791557634</v>
      </c>
    </row>
    <row r="439" spans="1:13" x14ac:dyDescent="0.25">
      <c r="A439" s="22" t="s">
        <v>155</v>
      </c>
      <c r="B439" s="12">
        <v>0.32</v>
      </c>
      <c r="C439" s="22" t="s">
        <v>450</v>
      </c>
      <c r="D439" s="22" t="s">
        <v>484</v>
      </c>
      <c r="E439" s="46" t="s">
        <v>206</v>
      </c>
      <c r="F439" s="22" t="s">
        <v>34</v>
      </c>
      <c r="G439" s="46">
        <f t="shared" si="24"/>
        <v>39</v>
      </c>
      <c r="H439" s="24">
        <v>79.207920792079207</v>
      </c>
      <c r="I439" s="25">
        <v>0</v>
      </c>
      <c r="J439" s="26">
        <v>20.792079207920793</v>
      </c>
      <c r="L439" s="32">
        <f t="shared" ref="L439:L480" si="25">IF(I439="", "", I439 +J439/2)</f>
        <v>10.396039603960396</v>
      </c>
      <c r="M439" s="32">
        <f t="shared" ref="M439:M480" si="26">IF(J439="", "", SQRT(3)/2*J439)</f>
        <v>18.006468791557634</v>
      </c>
    </row>
    <row r="440" spans="1:13" x14ac:dyDescent="0.25">
      <c r="A440" s="22" t="s">
        <v>156</v>
      </c>
      <c r="B440" s="12">
        <v>0.32</v>
      </c>
      <c r="C440" s="22" t="s">
        <v>450</v>
      </c>
      <c r="D440" s="22" t="s">
        <v>484</v>
      </c>
      <c r="E440" s="46" t="s">
        <v>206</v>
      </c>
      <c r="F440" s="22" t="s">
        <v>34</v>
      </c>
      <c r="G440" s="46">
        <f t="shared" si="24"/>
        <v>40</v>
      </c>
      <c r="H440" s="24">
        <v>78</v>
      </c>
      <c r="I440" s="25">
        <v>0</v>
      </c>
      <c r="J440" s="26">
        <v>22</v>
      </c>
      <c r="L440" s="32">
        <f t="shared" si="25"/>
        <v>11</v>
      </c>
      <c r="M440" s="32">
        <f t="shared" si="26"/>
        <v>19.05255888325765</v>
      </c>
    </row>
    <row r="441" spans="1:13" x14ac:dyDescent="0.25">
      <c r="A441" s="22" t="s">
        <v>157</v>
      </c>
      <c r="B441" s="12">
        <v>0.33</v>
      </c>
      <c r="C441" s="22" t="s">
        <v>450</v>
      </c>
      <c r="D441" s="22" t="s">
        <v>484</v>
      </c>
      <c r="E441" s="46" t="s">
        <v>206</v>
      </c>
      <c r="F441" s="22" t="s">
        <v>34</v>
      </c>
      <c r="G441" s="46">
        <f t="shared" si="24"/>
        <v>41</v>
      </c>
      <c r="H441" s="24">
        <v>82.178217821782184</v>
      </c>
      <c r="I441" s="25">
        <v>0</v>
      </c>
      <c r="J441" s="26">
        <v>17.821782178217823</v>
      </c>
      <c r="L441" s="32">
        <f t="shared" si="25"/>
        <v>8.9108910891089117</v>
      </c>
      <c r="M441" s="32">
        <f t="shared" si="26"/>
        <v>15.434116107049402</v>
      </c>
    </row>
    <row r="442" spans="1:13" x14ac:dyDescent="0.25">
      <c r="A442" s="22" t="s">
        <v>351</v>
      </c>
      <c r="B442" s="12">
        <v>0.33</v>
      </c>
      <c r="C442" s="22" t="s">
        <v>450</v>
      </c>
      <c r="D442" s="22" t="s">
        <v>484</v>
      </c>
      <c r="E442" s="46" t="s">
        <v>206</v>
      </c>
      <c r="F442" s="22" t="s">
        <v>271</v>
      </c>
      <c r="G442" s="46">
        <f t="shared" si="24"/>
        <v>42</v>
      </c>
      <c r="H442" s="24">
        <v>55</v>
      </c>
      <c r="I442" s="25">
        <v>0</v>
      </c>
      <c r="J442" s="26">
        <v>45</v>
      </c>
      <c r="L442" s="32">
        <f t="shared" si="25"/>
        <v>22.5</v>
      </c>
      <c r="M442" s="32">
        <f t="shared" si="26"/>
        <v>38.97114317029974</v>
      </c>
    </row>
    <row r="443" spans="1:13" x14ac:dyDescent="0.25">
      <c r="A443" s="22" t="s">
        <v>225</v>
      </c>
      <c r="B443" s="12">
        <v>0.34</v>
      </c>
      <c r="C443" s="22" t="s">
        <v>450</v>
      </c>
      <c r="D443" s="22" t="s">
        <v>484</v>
      </c>
      <c r="E443" s="46" t="s">
        <v>206</v>
      </c>
      <c r="F443" s="22" t="s">
        <v>34</v>
      </c>
      <c r="G443" s="46">
        <f t="shared" si="24"/>
        <v>43</v>
      </c>
      <c r="H443" s="24">
        <v>74</v>
      </c>
      <c r="I443" s="25">
        <v>0</v>
      </c>
      <c r="J443" s="26">
        <v>26</v>
      </c>
      <c r="L443" s="32">
        <f t="shared" si="25"/>
        <v>13</v>
      </c>
      <c r="M443" s="32">
        <f t="shared" si="26"/>
        <v>22.516660498395403</v>
      </c>
    </row>
    <row r="444" spans="1:13" x14ac:dyDescent="0.25">
      <c r="A444" s="22" t="s">
        <v>226</v>
      </c>
      <c r="B444" s="12">
        <v>0.34</v>
      </c>
      <c r="C444" s="22" t="s">
        <v>450</v>
      </c>
      <c r="D444" s="22" t="s">
        <v>484</v>
      </c>
      <c r="E444" s="46" t="s">
        <v>206</v>
      </c>
      <c r="F444" s="22" t="s">
        <v>34</v>
      </c>
      <c r="G444" s="46">
        <f t="shared" si="24"/>
        <v>44</v>
      </c>
      <c r="H444" s="24">
        <v>44</v>
      </c>
      <c r="I444" s="25">
        <v>0</v>
      </c>
      <c r="J444" s="26">
        <v>56</v>
      </c>
      <c r="L444" s="32">
        <f t="shared" si="25"/>
        <v>28</v>
      </c>
      <c r="M444" s="32">
        <f t="shared" si="26"/>
        <v>48.497422611928563</v>
      </c>
    </row>
    <row r="445" spans="1:13" x14ac:dyDescent="0.25">
      <c r="A445" s="22" t="s">
        <v>227</v>
      </c>
      <c r="B445" s="12">
        <v>0.34</v>
      </c>
      <c r="C445" s="22" t="s">
        <v>450</v>
      </c>
      <c r="D445" s="22" t="s">
        <v>484</v>
      </c>
      <c r="E445" s="46" t="s">
        <v>206</v>
      </c>
      <c r="F445" s="22" t="s">
        <v>34</v>
      </c>
      <c r="G445" s="46">
        <f t="shared" si="24"/>
        <v>45</v>
      </c>
      <c r="H445" s="24">
        <v>59</v>
      </c>
      <c r="I445" s="25">
        <v>0</v>
      </c>
      <c r="J445" s="26">
        <v>41</v>
      </c>
      <c r="L445" s="32">
        <f t="shared" si="25"/>
        <v>20.5</v>
      </c>
      <c r="M445" s="32">
        <f t="shared" si="26"/>
        <v>35.507041555161983</v>
      </c>
    </row>
    <row r="446" spans="1:13" x14ac:dyDescent="0.25">
      <c r="A446" s="22" t="s">
        <v>228</v>
      </c>
      <c r="B446" s="12">
        <v>0.34</v>
      </c>
      <c r="C446" s="22" t="s">
        <v>450</v>
      </c>
      <c r="D446" s="22" t="s">
        <v>484</v>
      </c>
      <c r="E446" s="46" t="s">
        <v>206</v>
      </c>
      <c r="F446" s="22" t="s">
        <v>34</v>
      </c>
      <c r="G446" s="46">
        <f t="shared" si="24"/>
        <v>46</v>
      </c>
      <c r="H446" s="24">
        <v>61.224489795918366</v>
      </c>
      <c r="I446" s="25">
        <v>12.244897959183673</v>
      </c>
      <c r="J446" s="26">
        <v>26.530612244897959</v>
      </c>
      <c r="L446" s="32">
        <f t="shared" si="25"/>
        <v>25.510204081632651</v>
      </c>
      <c r="M446" s="32">
        <f t="shared" si="26"/>
        <v>22.976184182036125</v>
      </c>
    </row>
    <row r="447" spans="1:13" x14ac:dyDescent="0.25">
      <c r="A447" s="22" t="s">
        <v>229</v>
      </c>
      <c r="B447" s="12">
        <v>0.34</v>
      </c>
      <c r="C447" s="22" t="s">
        <v>450</v>
      </c>
      <c r="D447" s="22" t="s">
        <v>484</v>
      </c>
      <c r="E447" s="46" t="s">
        <v>206</v>
      </c>
      <c r="F447" s="22" t="s">
        <v>34</v>
      </c>
      <c r="G447" s="46">
        <f t="shared" si="24"/>
        <v>47</v>
      </c>
      <c r="H447" s="24">
        <v>68</v>
      </c>
      <c r="I447" s="25">
        <v>0</v>
      </c>
      <c r="J447" s="26">
        <v>32</v>
      </c>
      <c r="L447" s="32">
        <f t="shared" si="25"/>
        <v>16</v>
      </c>
      <c r="M447" s="32">
        <f t="shared" si="26"/>
        <v>27.712812921102035</v>
      </c>
    </row>
    <row r="448" spans="1:13" x14ac:dyDescent="0.25">
      <c r="A448" s="22" t="s">
        <v>230</v>
      </c>
      <c r="B448" s="12">
        <v>0.35</v>
      </c>
      <c r="C448" s="22" t="s">
        <v>450</v>
      </c>
      <c r="D448" s="22" t="s">
        <v>484</v>
      </c>
      <c r="E448" s="46" t="s">
        <v>206</v>
      </c>
      <c r="F448" s="22" t="s">
        <v>34</v>
      </c>
      <c r="G448" s="46">
        <f t="shared" si="24"/>
        <v>48</v>
      </c>
      <c r="H448" s="24">
        <v>74</v>
      </c>
      <c r="I448" s="25">
        <v>0</v>
      </c>
      <c r="J448" s="26">
        <v>26</v>
      </c>
      <c r="L448" s="32">
        <f t="shared" si="25"/>
        <v>13</v>
      </c>
      <c r="M448" s="32">
        <f t="shared" si="26"/>
        <v>22.516660498395403</v>
      </c>
    </row>
    <row r="449" spans="1:13" x14ac:dyDescent="0.25">
      <c r="A449" s="22" t="s">
        <v>231</v>
      </c>
      <c r="B449" s="12">
        <v>0.35</v>
      </c>
      <c r="C449" s="22" t="s">
        <v>450</v>
      </c>
      <c r="D449" s="22" t="s">
        <v>484</v>
      </c>
      <c r="E449" s="46" t="s">
        <v>206</v>
      </c>
      <c r="F449" s="22" t="s">
        <v>34</v>
      </c>
      <c r="G449" s="46">
        <f t="shared" si="24"/>
        <v>49</v>
      </c>
      <c r="H449" s="24">
        <v>66</v>
      </c>
      <c r="I449" s="25">
        <v>0</v>
      </c>
      <c r="J449" s="26">
        <v>34</v>
      </c>
      <c r="L449" s="32">
        <f t="shared" si="25"/>
        <v>17</v>
      </c>
      <c r="M449" s="32">
        <f t="shared" si="26"/>
        <v>29.444863728670914</v>
      </c>
    </row>
    <row r="450" spans="1:13" x14ac:dyDescent="0.25">
      <c r="A450" s="22" t="s">
        <v>232</v>
      </c>
      <c r="B450" s="12">
        <v>0.35</v>
      </c>
      <c r="C450" s="22" t="s">
        <v>450</v>
      </c>
      <c r="D450" s="22" t="s">
        <v>484</v>
      </c>
      <c r="E450" s="46" t="s">
        <v>206</v>
      </c>
      <c r="F450" s="22" t="s">
        <v>34</v>
      </c>
      <c r="G450" s="46">
        <f t="shared" si="24"/>
        <v>50</v>
      </c>
      <c r="H450" s="24">
        <v>72</v>
      </c>
      <c r="I450" s="25">
        <v>0</v>
      </c>
      <c r="J450" s="26">
        <v>28</v>
      </c>
      <c r="L450" s="32">
        <f t="shared" si="25"/>
        <v>14</v>
      </c>
      <c r="M450" s="32">
        <f t="shared" si="26"/>
        <v>24.248711305964282</v>
      </c>
    </row>
    <row r="451" spans="1:13" x14ac:dyDescent="0.25">
      <c r="A451" s="22" t="s">
        <v>233</v>
      </c>
      <c r="B451" s="12">
        <v>0.35</v>
      </c>
      <c r="C451" s="22" t="s">
        <v>450</v>
      </c>
      <c r="D451" s="22" t="s">
        <v>484</v>
      </c>
      <c r="E451" s="46" t="s">
        <v>206</v>
      </c>
      <c r="F451" s="22" t="s">
        <v>34</v>
      </c>
      <c r="G451" s="46">
        <f t="shared" si="24"/>
        <v>51</v>
      </c>
      <c r="H451" s="24">
        <v>42</v>
      </c>
      <c r="I451" s="25">
        <v>0</v>
      </c>
      <c r="J451" s="26">
        <v>58</v>
      </c>
      <c r="L451" s="32">
        <f t="shared" si="25"/>
        <v>29</v>
      </c>
      <c r="M451" s="32">
        <f t="shared" si="26"/>
        <v>50.229473419497438</v>
      </c>
    </row>
    <row r="452" spans="1:13" x14ac:dyDescent="0.25">
      <c r="A452" s="22" t="s">
        <v>234</v>
      </c>
      <c r="B452" s="12">
        <v>0.36</v>
      </c>
      <c r="C452" s="22" t="s">
        <v>450</v>
      </c>
      <c r="D452" s="22" t="s">
        <v>484</v>
      </c>
      <c r="E452" s="46" t="s">
        <v>206</v>
      </c>
      <c r="F452" s="22" t="s">
        <v>34</v>
      </c>
      <c r="G452" s="46">
        <f t="shared" si="24"/>
        <v>52</v>
      </c>
      <c r="H452" s="24">
        <v>60</v>
      </c>
      <c r="I452" s="25">
        <v>15</v>
      </c>
      <c r="J452" s="26">
        <v>25</v>
      </c>
      <c r="L452" s="32">
        <f t="shared" si="25"/>
        <v>27.5</v>
      </c>
      <c r="M452" s="32">
        <f t="shared" si="26"/>
        <v>21.650635094610966</v>
      </c>
    </row>
    <row r="453" spans="1:13" x14ac:dyDescent="0.25">
      <c r="A453" s="22" t="s">
        <v>235</v>
      </c>
      <c r="B453" s="12">
        <v>0.36</v>
      </c>
      <c r="C453" s="22" t="s">
        <v>450</v>
      </c>
      <c r="D453" s="22" t="s">
        <v>484</v>
      </c>
      <c r="E453" s="46" t="s">
        <v>206</v>
      </c>
      <c r="F453" s="22" t="s">
        <v>34</v>
      </c>
      <c r="G453" s="46">
        <f t="shared" si="24"/>
        <v>53</v>
      </c>
      <c r="H453" s="24">
        <v>52</v>
      </c>
      <c r="I453" s="25">
        <v>0</v>
      </c>
      <c r="J453" s="26">
        <v>48</v>
      </c>
      <c r="L453" s="32">
        <f t="shared" si="25"/>
        <v>24</v>
      </c>
      <c r="M453" s="32">
        <f t="shared" si="26"/>
        <v>41.569219381653056</v>
      </c>
    </row>
    <row r="454" spans="1:13" x14ac:dyDescent="0.25">
      <c r="A454" s="22" t="s">
        <v>236</v>
      </c>
      <c r="B454" s="12">
        <v>0.36</v>
      </c>
      <c r="C454" s="22" t="s">
        <v>450</v>
      </c>
      <c r="D454" s="22" t="s">
        <v>484</v>
      </c>
      <c r="E454" s="46" t="s">
        <v>206</v>
      </c>
      <c r="F454" s="22" t="s">
        <v>34</v>
      </c>
      <c r="G454" s="46">
        <f t="shared" si="24"/>
        <v>54</v>
      </c>
      <c r="H454" s="24">
        <v>43</v>
      </c>
      <c r="I454" s="25">
        <v>0</v>
      </c>
      <c r="J454" s="26">
        <v>57</v>
      </c>
      <c r="L454" s="32">
        <f t="shared" si="25"/>
        <v>28.5</v>
      </c>
      <c r="M454" s="32">
        <f t="shared" si="26"/>
        <v>49.363448015712997</v>
      </c>
    </row>
    <row r="455" spans="1:13" x14ac:dyDescent="0.25">
      <c r="A455" s="22" t="s">
        <v>237</v>
      </c>
      <c r="B455" s="12">
        <v>0.36</v>
      </c>
      <c r="C455" s="22" t="s">
        <v>450</v>
      </c>
      <c r="D455" s="22" t="s">
        <v>484</v>
      </c>
      <c r="E455" s="46" t="s">
        <v>206</v>
      </c>
      <c r="F455" s="22" t="s">
        <v>34</v>
      </c>
      <c r="G455" s="46">
        <f t="shared" si="24"/>
        <v>55</v>
      </c>
      <c r="H455" s="24">
        <v>57</v>
      </c>
      <c r="I455" s="25">
        <v>0</v>
      </c>
      <c r="J455" s="26">
        <v>43</v>
      </c>
      <c r="L455" s="32">
        <f t="shared" si="25"/>
        <v>21.5</v>
      </c>
      <c r="M455" s="32">
        <f t="shared" si="26"/>
        <v>37.239092362730858</v>
      </c>
    </row>
    <row r="456" spans="1:13" x14ac:dyDescent="0.25">
      <c r="A456" s="22">
        <v>40472.400000000001</v>
      </c>
      <c r="B456" s="12">
        <v>0.36600000000000005</v>
      </c>
      <c r="C456" s="22" t="s">
        <v>447</v>
      </c>
      <c r="D456" s="22" t="s">
        <v>484</v>
      </c>
      <c r="E456" s="46" t="s">
        <v>206</v>
      </c>
      <c r="F456" s="22" t="s">
        <v>34</v>
      </c>
      <c r="G456" s="46">
        <f t="shared" si="24"/>
        <v>56</v>
      </c>
      <c r="H456" s="24">
        <v>82.404371584699462</v>
      </c>
      <c r="I456" s="25">
        <v>0</v>
      </c>
      <c r="J456" s="26">
        <v>17.595628415300546</v>
      </c>
      <c r="L456" s="32">
        <f t="shared" si="25"/>
        <v>8.7978142076502728</v>
      </c>
      <c r="M456" s="32">
        <f t="shared" si="26"/>
        <v>15.238261203201596</v>
      </c>
    </row>
    <row r="457" spans="1:13" x14ac:dyDescent="0.25">
      <c r="A457" s="22" t="s">
        <v>159</v>
      </c>
      <c r="B457" s="12">
        <v>0.37</v>
      </c>
      <c r="C457" s="22" t="s">
        <v>450</v>
      </c>
      <c r="D457" s="22" t="s">
        <v>484</v>
      </c>
      <c r="E457" s="46" t="s">
        <v>206</v>
      </c>
      <c r="F457" s="22" t="s">
        <v>34</v>
      </c>
      <c r="G457" s="46">
        <f t="shared" si="24"/>
        <v>57</v>
      </c>
      <c r="H457" s="24">
        <v>80</v>
      </c>
      <c r="I457" s="25">
        <v>0</v>
      </c>
      <c r="J457" s="26">
        <v>20</v>
      </c>
      <c r="L457" s="32">
        <f t="shared" si="25"/>
        <v>10</v>
      </c>
      <c r="M457" s="32">
        <f t="shared" si="26"/>
        <v>17.320508075688771</v>
      </c>
    </row>
    <row r="458" spans="1:13" x14ac:dyDescent="0.25">
      <c r="A458" s="22" t="s">
        <v>160</v>
      </c>
      <c r="B458" s="12">
        <v>0.37</v>
      </c>
      <c r="C458" s="22" t="s">
        <v>450</v>
      </c>
      <c r="D458" s="22" t="s">
        <v>484</v>
      </c>
      <c r="E458" s="46" t="s">
        <v>206</v>
      </c>
      <c r="F458" s="22" t="s">
        <v>34</v>
      </c>
      <c r="G458" s="46">
        <f t="shared" si="24"/>
        <v>58</v>
      </c>
      <c r="H458" s="24">
        <v>76</v>
      </c>
      <c r="I458" s="25">
        <v>0</v>
      </c>
      <c r="J458" s="26">
        <v>24</v>
      </c>
      <c r="L458" s="32">
        <f t="shared" si="25"/>
        <v>12</v>
      </c>
      <c r="M458" s="32">
        <f t="shared" si="26"/>
        <v>20.784609690826528</v>
      </c>
    </row>
    <row r="459" spans="1:13" x14ac:dyDescent="0.25">
      <c r="A459" s="22" t="s">
        <v>238</v>
      </c>
      <c r="B459" s="12">
        <v>0.37</v>
      </c>
      <c r="C459" s="22" t="s">
        <v>450</v>
      </c>
      <c r="D459" s="22" t="s">
        <v>484</v>
      </c>
      <c r="E459" s="46" t="s">
        <v>206</v>
      </c>
      <c r="F459" s="22" t="s">
        <v>34</v>
      </c>
      <c r="G459" s="46">
        <f t="shared" si="24"/>
        <v>59</v>
      </c>
      <c r="H459" s="24">
        <v>59</v>
      </c>
      <c r="I459" s="25">
        <v>0</v>
      </c>
      <c r="J459" s="26">
        <v>41</v>
      </c>
      <c r="L459" s="32">
        <f t="shared" si="25"/>
        <v>20.5</v>
      </c>
      <c r="M459" s="32">
        <f t="shared" si="26"/>
        <v>35.507041555161983</v>
      </c>
    </row>
    <row r="460" spans="1:13" x14ac:dyDescent="0.25">
      <c r="A460" s="22" t="s">
        <v>239</v>
      </c>
      <c r="B460" s="12">
        <v>0.37</v>
      </c>
      <c r="C460" s="22" t="s">
        <v>450</v>
      </c>
      <c r="D460" s="22" t="s">
        <v>484</v>
      </c>
      <c r="E460" s="46" t="s">
        <v>206</v>
      </c>
      <c r="F460" s="22" t="s">
        <v>34</v>
      </c>
      <c r="G460" s="46">
        <f t="shared" si="24"/>
        <v>60</v>
      </c>
      <c r="H460" s="24">
        <v>73</v>
      </c>
      <c r="I460" s="25">
        <v>0</v>
      </c>
      <c r="J460" s="26">
        <v>27</v>
      </c>
      <c r="L460" s="32">
        <f t="shared" si="25"/>
        <v>13.5</v>
      </c>
      <c r="M460" s="32">
        <f t="shared" si="26"/>
        <v>23.382685902179841</v>
      </c>
    </row>
    <row r="461" spans="1:13" x14ac:dyDescent="0.25">
      <c r="A461" s="22" t="s">
        <v>240</v>
      </c>
      <c r="B461" s="12">
        <v>0.37</v>
      </c>
      <c r="C461" s="22" t="s">
        <v>450</v>
      </c>
      <c r="D461" s="22" t="s">
        <v>484</v>
      </c>
      <c r="E461" s="46" t="s">
        <v>206</v>
      </c>
      <c r="F461" s="22" t="s">
        <v>34</v>
      </c>
      <c r="G461" s="46">
        <f t="shared" si="24"/>
        <v>61</v>
      </c>
      <c r="H461" s="24">
        <v>74</v>
      </c>
      <c r="I461" s="25">
        <v>0</v>
      </c>
      <c r="J461" s="26">
        <v>26</v>
      </c>
      <c r="L461" s="32">
        <f t="shared" si="25"/>
        <v>13</v>
      </c>
      <c r="M461" s="32">
        <f t="shared" si="26"/>
        <v>22.516660498395403</v>
      </c>
    </row>
    <row r="462" spans="1:13" x14ac:dyDescent="0.25">
      <c r="A462" s="22" t="s">
        <v>241</v>
      </c>
      <c r="B462" s="12">
        <v>0.38</v>
      </c>
      <c r="C462" s="22" t="s">
        <v>450</v>
      </c>
      <c r="D462" s="22" t="s">
        <v>484</v>
      </c>
      <c r="E462" s="46" t="s">
        <v>206</v>
      </c>
      <c r="F462" s="22" t="s">
        <v>34</v>
      </c>
      <c r="G462" s="46">
        <f t="shared" si="24"/>
        <v>62</v>
      </c>
      <c r="H462" s="24">
        <v>52</v>
      </c>
      <c r="I462" s="25">
        <v>0</v>
      </c>
      <c r="J462" s="26">
        <v>48</v>
      </c>
      <c r="L462" s="32">
        <f t="shared" si="25"/>
        <v>24</v>
      </c>
      <c r="M462" s="32">
        <f t="shared" si="26"/>
        <v>41.569219381653056</v>
      </c>
    </row>
    <row r="463" spans="1:13" x14ac:dyDescent="0.25">
      <c r="A463" s="22" t="s">
        <v>242</v>
      </c>
      <c r="B463" s="12">
        <v>0.39</v>
      </c>
      <c r="C463" s="22" t="s">
        <v>450</v>
      </c>
      <c r="D463" s="22" t="s">
        <v>484</v>
      </c>
      <c r="E463" s="46" t="s">
        <v>206</v>
      </c>
      <c r="F463" s="22" t="s">
        <v>34</v>
      </c>
      <c r="G463" s="46">
        <f t="shared" si="24"/>
        <v>63</v>
      </c>
      <c r="H463" s="24">
        <v>60</v>
      </c>
      <c r="I463" s="25">
        <v>0</v>
      </c>
      <c r="J463" s="26">
        <v>40</v>
      </c>
      <c r="L463" s="32">
        <f t="shared" si="25"/>
        <v>20</v>
      </c>
      <c r="M463" s="32">
        <f t="shared" si="26"/>
        <v>34.641016151377542</v>
      </c>
    </row>
    <row r="464" spans="1:13" x14ac:dyDescent="0.25">
      <c r="A464" s="22" t="s">
        <v>243</v>
      </c>
      <c r="B464" s="12">
        <v>0.39</v>
      </c>
      <c r="C464" s="22" t="s">
        <v>450</v>
      </c>
      <c r="D464" s="22" t="s">
        <v>484</v>
      </c>
      <c r="E464" s="46" t="s">
        <v>206</v>
      </c>
      <c r="F464" s="22" t="s">
        <v>34</v>
      </c>
      <c r="G464" s="46">
        <f t="shared" si="24"/>
        <v>64</v>
      </c>
      <c r="H464" s="24">
        <v>53</v>
      </c>
      <c r="I464" s="25">
        <v>18</v>
      </c>
      <c r="J464" s="26">
        <v>29</v>
      </c>
      <c r="L464" s="32">
        <f t="shared" si="25"/>
        <v>32.5</v>
      </c>
      <c r="M464" s="32">
        <f t="shared" si="26"/>
        <v>25.114736709748719</v>
      </c>
    </row>
    <row r="465" spans="1:13" x14ac:dyDescent="0.25">
      <c r="A465" s="22">
        <v>40472.370000000003</v>
      </c>
      <c r="B465" s="12">
        <v>0.39700000000000002</v>
      </c>
      <c r="C465" s="22" t="s">
        <v>447</v>
      </c>
      <c r="D465" s="22" t="s">
        <v>484</v>
      </c>
      <c r="E465" s="46" t="s">
        <v>206</v>
      </c>
      <c r="F465" s="22" t="s">
        <v>34</v>
      </c>
      <c r="G465" s="46">
        <f t="shared" si="24"/>
        <v>65</v>
      </c>
      <c r="H465" s="24">
        <v>65.72104018912529</v>
      </c>
      <c r="I465" s="25">
        <v>0.3546099290780142</v>
      </c>
      <c r="J465" s="26">
        <v>33.924349881796694</v>
      </c>
      <c r="L465" s="32">
        <f t="shared" si="25"/>
        <v>17.31678486997636</v>
      </c>
      <c r="M465" s="32">
        <f t="shared" si="26"/>
        <v>29.379348804507554</v>
      </c>
    </row>
    <row r="466" spans="1:13" x14ac:dyDescent="0.25">
      <c r="A466" s="22" t="s">
        <v>244</v>
      </c>
      <c r="B466" s="12" t="s">
        <v>22</v>
      </c>
      <c r="C466" s="22" t="s">
        <v>450</v>
      </c>
      <c r="D466" s="22" t="s">
        <v>484</v>
      </c>
      <c r="E466" s="46" t="s">
        <v>206</v>
      </c>
      <c r="F466" s="22" t="s">
        <v>34</v>
      </c>
      <c r="G466" s="46">
        <f t="shared" si="24"/>
        <v>66</v>
      </c>
      <c r="H466" s="24">
        <v>60.824742268041241</v>
      </c>
      <c r="I466" s="25">
        <v>0</v>
      </c>
      <c r="J466" s="26">
        <v>39.175257731958766</v>
      </c>
      <c r="L466" s="32">
        <f t="shared" si="25"/>
        <v>19.587628865979383</v>
      </c>
      <c r="M466" s="32">
        <f t="shared" si="26"/>
        <v>33.926768395679041</v>
      </c>
    </row>
    <row r="467" spans="1:13" x14ac:dyDescent="0.25">
      <c r="A467" s="22" t="s">
        <v>245</v>
      </c>
      <c r="B467" s="12" t="s">
        <v>22</v>
      </c>
      <c r="C467" s="22" t="s">
        <v>450</v>
      </c>
      <c r="D467" s="22" t="s">
        <v>484</v>
      </c>
      <c r="E467" s="46" t="s">
        <v>206</v>
      </c>
      <c r="F467" s="22" t="s">
        <v>34</v>
      </c>
      <c r="G467" s="46">
        <f t="shared" ref="G467:G514" si="27">G466+1</f>
        <v>67</v>
      </c>
      <c r="H467" s="24">
        <v>50</v>
      </c>
      <c r="I467" s="25">
        <v>0</v>
      </c>
      <c r="J467" s="26">
        <v>50</v>
      </c>
      <c r="L467" s="32">
        <f t="shared" si="25"/>
        <v>25</v>
      </c>
      <c r="M467" s="32">
        <f t="shared" si="26"/>
        <v>43.301270189221931</v>
      </c>
    </row>
    <row r="468" spans="1:13" x14ac:dyDescent="0.25">
      <c r="A468" s="22" t="s">
        <v>246</v>
      </c>
      <c r="B468" s="12" t="s">
        <v>22</v>
      </c>
      <c r="C468" s="22" t="s">
        <v>450</v>
      </c>
      <c r="D468" s="22" t="s">
        <v>484</v>
      </c>
      <c r="E468" s="46" t="s">
        <v>206</v>
      </c>
      <c r="F468" s="22" t="s">
        <v>34</v>
      </c>
      <c r="G468" s="46">
        <f t="shared" si="27"/>
        <v>68</v>
      </c>
      <c r="H468" s="24">
        <v>33</v>
      </c>
      <c r="I468" s="25">
        <v>0</v>
      </c>
      <c r="J468" s="26">
        <v>67</v>
      </c>
      <c r="L468" s="32">
        <f t="shared" si="25"/>
        <v>33.5</v>
      </c>
      <c r="M468" s="32">
        <f t="shared" si="26"/>
        <v>58.023702053557386</v>
      </c>
    </row>
    <row r="469" spans="1:13" x14ac:dyDescent="0.25">
      <c r="A469" s="22" t="s">
        <v>247</v>
      </c>
      <c r="B469" s="12" t="s">
        <v>22</v>
      </c>
      <c r="C469" s="22" t="s">
        <v>450</v>
      </c>
      <c r="D469" s="22" t="s">
        <v>484</v>
      </c>
      <c r="E469" s="46" t="s">
        <v>206</v>
      </c>
      <c r="F469" s="22" t="s">
        <v>34</v>
      </c>
      <c r="G469" s="46">
        <f t="shared" si="27"/>
        <v>69</v>
      </c>
      <c r="H469" s="24">
        <v>46</v>
      </c>
      <c r="I469" s="25">
        <v>0</v>
      </c>
      <c r="J469" s="26">
        <v>54</v>
      </c>
      <c r="L469" s="32">
        <f t="shared" si="25"/>
        <v>27</v>
      </c>
      <c r="M469" s="32">
        <f t="shared" si="26"/>
        <v>46.765371804359681</v>
      </c>
    </row>
    <row r="470" spans="1:13" x14ac:dyDescent="0.25">
      <c r="A470" s="22" t="s">
        <v>248</v>
      </c>
      <c r="B470" s="12" t="s">
        <v>22</v>
      </c>
      <c r="C470" s="22" t="s">
        <v>450</v>
      </c>
      <c r="D470" s="22" t="s">
        <v>484</v>
      </c>
      <c r="E470" s="46" t="s">
        <v>206</v>
      </c>
      <c r="F470" s="22" t="s">
        <v>34</v>
      </c>
      <c r="G470" s="46">
        <f t="shared" si="27"/>
        <v>70</v>
      </c>
      <c r="H470" s="24">
        <v>49</v>
      </c>
      <c r="I470" s="25">
        <v>0</v>
      </c>
      <c r="J470" s="26">
        <v>51</v>
      </c>
      <c r="L470" s="32">
        <f t="shared" si="25"/>
        <v>25.5</v>
      </c>
      <c r="M470" s="32">
        <f t="shared" si="26"/>
        <v>44.167295593006365</v>
      </c>
    </row>
    <row r="471" spans="1:13" x14ac:dyDescent="0.25">
      <c r="A471" s="22" t="s">
        <v>249</v>
      </c>
      <c r="B471" s="12" t="s">
        <v>22</v>
      </c>
      <c r="C471" s="22" t="s">
        <v>450</v>
      </c>
      <c r="D471" s="22" t="s">
        <v>484</v>
      </c>
      <c r="E471" s="46" t="s">
        <v>206</v>
      </c>
      <c r="F471" s="22" t="s">
        <v>34</v>
      </c>
      <c r="G471" s="46">
        <f t="shared" si="27"/>
        <v>71</v>
      </c>
      <c r="H471" s="24">
        <v>68</v>
      </c>
      <c r="I471" s="25">
        <v>0</v>
      </c>
      <c r="J471" s="26">
        <v>32</v>
      </c>
      <c r="L471" s="32">
        <f t="shared" si="25"/>
        <v>16</v>
      </c>
      <c r="M471" s="32">
        <f t="shared" si="26"/>
        <v>27.712812921102035</v>
      </c>
    </row>
    <row r="472" spans="1:13" x14ac:dyDescent="0.25">
      <c r="A472" s="22" t="s">
        <v>250</v>
      </c>
      <c r="B472" s="12" t="s">
        <v>22</v>
      </c>
      <c r="C472" s="22" t="s">
        <v>450</v>
      </c>
      <c r="D472" s="22" t="s">
        <v>484</v>
      </c>
      <c r="E472" s="46" t="s">
        <v>206</v>
      </c>
      <c r="F472" s="22" t="s">
        <v>34</v>
      </c>
      <c r="G472" s="46">
        <f t="shared" si="27"/>
        <v>72</v>
      </c>
      <c r="H472" s="24">
        <v>60</v>
      </c>
      <c r="I472" s="25">
        <v>0</v>
      </c>
      <c r="J472" s="26">
        <v>40</v>
      </c>
      <c r="L472" s="32">
        <f t="shared" si="25"/>
        <v>20</v>
      </c>
      <c r="M472" s="32">
        <f t="shared" si="26"/>
        <v>34.641016151377542</v>
      </c>
    </row>
    <row r="473" spans="1:13" x14ac:dyDescent="0.25">
      <c r="A473" s="22" t="s">
        <v>251</v>
      </c>
      <c r="B473" s="12" t="s">
        <v>22</v>
      </c>
      <c r="C473" s="22" t="s">
        <v>450</v>
      </c>
      <c r="D473" s="22" t="s">
        <v>484</v>
      </c>
      <c r="E473" s="46" t="s">
        <v>206</v>
      </c>
      <c r="F473" s="22" t="s">
        <v>34</v>
      </c>
      <c r="G473" s="46">
        <f t="shared" si="27"/>
        <v>73</v>
      </c>
      <c r="H473" s="24">
        <v>68</v>
      </c>
      <c r="I473" s="25">
        <v>0</v>
      </c>
      <c r="J473" s="26">
        <v>32</v>
      </c>
      <c r="L473" s="32">
        <f t="shared" si="25"/>
        <v>16</v>
      </c>
      <c r="M473" s="32">
        <f t="shared" si="26"/>
        <v>27.712812921102035</v>
      </c>
    </row>
    <row r="474" spans="1:13" x14ac:dyDescent="0.25">
      <c r="A474" s="22" t="s">
        <v>252</v>
      </c>
      <c r="B474" s="12" t="s">
        <v>22</v>
      </c>
      <c r="C474" s="22" t="s">
        <v>450</v>
      </c>
      <c r="D474" s="22" t="s">
        <v>484</v>
      </c>
      <c r="E474" s="46" t="s">
        <v>206</v>
      </c>
      <c r="F474" s="22" t="s">
        <v>34</v>
      </c>
      <c r="G474" s="46">
        <f t="shared" si="27"/>
        <v>74</v>
      </c>
      <c r="H474" s="24">
        <v>73.267326732673268</v>
      </c>
      <c r="I474" s="25">
        <v>0</v>
      </c>
      <c r="J474" s="26">
        <v>26.732673267326732</v>
      </c>
      <c r="L474" s="32">
        <f t="shared" si="25"/>
        <v>13.366336633663366</v>
      </c>
      <c r="M474" s="32">
        <f t="shared" si="26"/>
        <v>23.151174160574101</v>
      </c>
    </row>
    <row r="475" spans="1:13" x14ac:dyDescent="0.25">
      <c r="A475" s="22" t="s">
        <v>253</v>
      </c>
      <c r="B475" s="12" t="s">
        <v>22</v>
      </c>
      <c r="C475" s="22" t="s">
        <v>450</v>
      </c>
      <c r="D475" s="22" t="s">
        <v>484</v>
      </c>
      <c r="E475" s="46" t="s">
        <v>206</v>
      </c>
      <c r="F475" s="22" t="s">
        <v>34</v>
      </c>
      <c r="G475" s="46">
        <f t="shared" si="27"/>
        <v>75</v>
      </c>
      <c r="H475" s="24">
        <v>65</v>
      </c>
      <c r="I475" s="25">
        <v>0</v>
      </c>
      <c r="J475" s="26">
        <v>35</v>
      </c>
      <c r="L475" s="32">
        <f t="shared" si="25"/>
        <v>17.5</v>
      </c>
      <c r="M475" s="32">
        <f t="shared" si="26"/>
        <v>30.310889132455351</v>
      </c>
    </row>
    <row r="476" spans="1:13" x14ac:dyDescent="0.25">
      <c r="A476" s="22" t="s">
        <v>254</v>
      </c>
      <c r="B476" s="12" t="s">
        <v>22</v>
      </c>
      <c r="C476" s="22" t="s">
        <v>450</v>
      </c>
      <c r="D476" s="22" t="s">
        <v>484</v>
      </c>
      <c r="E476" s="46" t="s">
        <v>206</v>
      </c>
      <c r="F476" s="22" t="s">
        <v>34</v>
      </c>
      <c r="G476" s="46">
        <f t="shared" si="27"/>
        <v>76</v>
      </c>
      <c r="H476" s="24">
        <v>43.434343434343432</v>
      </c>
      <c r="I476" s="25">
        <v>0</v>
      </c>
      <c r="J476" s="26">
        <v>56.565656565656568</v>
      </c>
      <c r="L476" s="32">
        <f t="shared" si="25"/>
        <v>28.282828282828284</v>
      </c>
      <c r="M476" s="32">
        <f t="shared" si="26"/>
        <v>48.987295567604612</v>
      </c>
    </row>
    <row r="477" spans="1:13" x14ac:dyDescent="0.25">
      <c r="A477" s="22" t="s">
        <v>255</v>
      </c>
      <c r="B477" s="12" t="s">
        <v>22</v>
      </c>
      <c r="C477" s="22" t="s">
        <v>450</v>
      </c>
      <c r="D477" s="22" t="s">
        <v>484</v>
      </c>
      <c r="E477" s="46" t="s">
        <v>206</v>
      </c>
      <c r="F477" s="22" t="s">
        <v>34</v>
      </c>
      <c r="G477" s="46">
        <f t="shared" si="27"/>
        <v>77</v>
      </c>
      <c r="H477" s="24">
        <v>56.435643564356432</v>
      </c>
      <c r="I477" s="25">
        <v>7.9207920792079207</v>
      </c>
      <c r="J477" s="26">
        <v>35.643564356435647</v>
      </c>
      <c r="L477" s="32">
        <f t="shared" si="25"/>
        <v>25.742574257425744</v>
      </c>
      <c r="M477" s="32">
        <f t="shared" si="26"/>
        <v>30.868232214098803</v>
      </c>
    </row>
    <row r="478" spans="1:13" x14ac:dyDescent="0.25">
      <c r="A478" s="22" t="s">
        <v>256</v>
      </c>
      <c r="B478" s="12" t="s">
        <v>22</v>
      </c>
      <c r="C478" s="22" t="s">
        <v>450</v>
      </c>
      <c r="D478" s="22" t="s">
        <v>484</v>
      </c>
      <c r="E478" s="46" t="s">
        <v>206</v>
      </c>
      <c r="F478" s="22" t="s">
        <v>34</v>
      </c>
      <c r="G478" s="46">
        <f t="shared" si="27"/>
        <v>78</v>
      </c>
      <c r="H478" s="24">
        <v>70.297029702970292</v>
      </c>
      <c r="I478" s="25">
        <v>0</v>
      </c>
      <c r="J478" s="26">
        <v>29.702970297029704</v>
      </c>
      <c r="L478" s="32">
        <f t="shared" si="25"/>
        <v>14.851485148514852</v>
      </c>
      <c r="M478" s="32">
        <f t="shared" si="26"/>
        <v>25.723526845082336</v>
      </c>
    </row>
    <row r="479" spans="1:13" x14ac:dyDescent="0.25">
      <c r="A479" s="22" t="s">
        <v>257</v>
      </c>
      <c r="B479" s="12" t="s">
        <v>22</v>
      </c>
      <c r="C479" s="22" t="s">
        <v>450</v>
      </c>
      <c r="D479" s="22" t="s">
        <v>484</v>
      </c>
      <c r="E479" s="46" t="s">
        <v>206</v>
      </c>
      <c r="F479" s="22" t="s">
        <v>34</v>
      </c>
      <c r="G479" s="46">
        <f t="shared" si="27"/>
        <v>79</v>
      </c>
      <c r="H479" s="24">
        <v>75</v>
      </c>
      <c r="I479" s="25">
        <v>0</v>
      </c>
      <c r="J479" s="26">
        <v>25</v>
      </c>
      <c r="L479" s="32">
        <f t="shared" si="25"/>
        <v>12.5</v>
      </c>
      <c r="M479" s="32">
        <f t="shared" si="26"/>
        <v>21.650635094610966</v>
      </c>
    </row>
    <row r="480" spans="1:13" x14ac:dyDescent="0.25">
      <c r="A480" s="22" t="s">
        <v>258</v>
      </c>
      <c r="B480" s="12" t="s">
        <v>22</v>
      </c>
      <c r="C480" s="22" t="s">
        <v>450</v>
      </c>
      <c r="D480" s="22" t="s">
        <v>484</v>
      </c>
      <c r="E480" s="46" t="s">
        <v>206</v>
      </c>
      <c r="F480" s="22" t="s">
        <v>34</v>
      </c>
      <c r="G480" s="46">
        <f t="shared" si="27"/>
        <v>80</v>
      </c>
      <c r="H480" s="24">
        <v>40</v>
      </c>
      <c r="I480" s="25">
        <v>0</v>
      </c>
      <c r="J480" s="26">
        <v>60</v>
      </c>
      <c r="L480" s="32">
        <f t="shared" si="25"/>
        <v>30</v>
      </c>
      <c r="M480" s="32">
        <f t="shared" si="26"/>
        <v>51.961524227066313</v>
      </c>
    </row>
    <row r="481" spans="1:13" x14ac:dyDescent="0.25">
      <c r="A481" s="22" t="s">
        <v>259</v>
      </c>
      <c r="B481" s="12" t="s">
        <v>22</v>
      </c>
      <c r="C481" s="22" t="s">
        <v>450</v>
      </c>
      <c r="D481" s="22" t="s">
        <v>484</v>
      </c>
      <c r="E481" s="46" t="s">
        <v>206</v>
      </c>
      <c r="F481" s="22" t="s">
        <v>34</v>
      </c>
      <c r="G481" s="46">
        <f t="shared" si="27"/>
        <v>81</v>
      </c>
      <c r="H481" s="24">
        <v>35.643564356435647</v>
      </c>
      <c r="I481" s="25">
        <v>0</v>
      </c>
      <c r="J481" s="26">
        <v>64.356435643564353</v>
      </c>
      <c r="L481" s="32">
        <f t="shared" ref="L481:L514" si="28">IF(I481="", "", I481 +J481/2)</f>
        <v>32.178217821782177</v>
      </c>
      <c r="M481" s="32">
        <f t="shared" ref="M481:M514" si="29">IF(J481="", "", SQRT(3)/2*J481)</f>
        <v>55.734308164345059</v>
      </c>
    </row>
    <row r="482" spans="1:13" x14ac:dyDescent="0.25">
      <c r="A482" s="22" t="s">
        <v>260</v>
      </c>
      <c r="B482" s="12" t="s">
        <v>22</v>
      </c>
      <c r="C482" s="22" t="s">
        <v>450</v>
      </c>
      <c r="D482" s="22" t="s">
        <v>484</v>
      </c>
      <c r="E482" s="46" t="s">
        <v>206</v>
      </c>
      <c r="F482" s="22" t="s">
        <v>34</v>
      </c>
      <c r="G482" s="46">
        <f t="shared" si="27"/>
        <v>82</v>
      </c>
      <c r="H482" s="24">
        <v>75</v>
      </c>
      <c r="I482" s="25">
        <v>0</v>
      </c>
      <c r="J482" s="26">
        <v>25</v>
      </c>
      <c r="L482" s="32">
        <f t="shared" si="28"/>
        <v>12.5</v>
      </c>
      <c r="M482" s="32">
        <f t="shared" si="29"/>
        <v>21.650635094610966</v>
      </c>
    </row>
    <row r="483" spans="1:13" x14ac:dyDescent="0.25">
      <c r="A483" s="22" t="s">
        <v>261</v>
      </c>
      <c r="B483" s="12" t="s">
        <v>22</v>
      </c>
      <c r="C483" s="22" t="s">
        <v>450</v>
      </c>
      <c r="D483" s="22" t="s">
        <v>484</v>
      </c>
      <c r="E483" s="46" t="s">
        <v>206</v>
      </c>
      <c r="F483" s="22" t="s">
        <v>34</v>
      </c>
      <c r="G483" s="46">
        <f t="shared" si="27"/>
        <v>83</v>
      </c>
      <c r="H483" s="24">
        <v>37.623762376237622</v>
      </c>
      <c r="I483" s="25">
        <v>0</v>
      </c>
      <c r="J483" s="26">
        <v>62.376237623762378</v>
      </c>
      <c r="L483" s="32">
        <f t="shared" si="28"/>
        <v>31.188118811881189</v>
      </c>
      <c r="M483" s="32">
        <f t="shared" si="29"/>
        <v>54.019406374672904</v>
      </c>
    </row>
    <row r="484" spans="1:13" x14ac:dyDescent="0.25">
      <c r="A484" s="22" t="s">
        <v>262</v>
      </c>
      <c r="B484" s="12" t="s">
        <v>22</v>
      </c>
      <c r="C484" s="22" t="s">
        <v>450</v>
      </c>
      <c r="D484" s="22" t="s">
        <v>484</v>
      </c>
      <c r="E484" s="46" t="s">
        <v>206</v>
      </c>
      <c r="F484" s="22" t="s">
        <v>34</v>
      </c>
      <c r="G484" s="46">
        <f t="shared" si="27"/>
        <v>84</v>
      </c>
      <c r="H484" s="24">
        <v>70</v>
      </c>
      <c r="I484" s="25">
        <v>0</v>
      </c>
      <c r="J484" s="26">
        <v>30</v>
      </c>
      <c r="L484" s="32">
        <f t="shared" si="28"/>
        <v>15</v>
      </c>
      <c r="M484" s="32">
        <f t="shared" si="29"/>
        <v>25.980762113533157</v>
      </c>
    </row>
    <row r="485" spans="1:13" x14ac:dyDescent="0.25">
      <c r="A485" s="22" t="s">
        <v>263</v>
      </c>
      <c r="B485" s="12" t="s">
        <v>22</v>
      </c>
      <c r="C485" s="22" t="s">
        <v>450</v>
      </c>
      <c r="D485" s="22" t="s">
        <v>484</v>
      </c>
      <c r="E485" s="46" t="s">
        <v>206</v>
      </c>
      <c r="F485" s="22" t="s">
        <v>34</v>
      </c>
      <c r="G485" s="46">
        <f t="shared" si="27"/>
        <v>85</v>
      </c>
      <c r="H485" s="24">
        <v>48</v>
      </c>
      <c r="I485" s="25">
        <v>0</v>
      </c>
      <c r="J485" s="26">
        <v>52</v>
      </c>
      <c r="L485" s="32">
        <f t="shared" si="28"/>
        <v>26</v>
      </c>
      <c r="M485" s="32">
        <f t="shared" si="29"/>
        <v>45.033320996790806</v>
      </c>
    </row>
    <row r="486" spans="1:13" x14ac:dyDescent="0.25">
      <c r="A486" s="22" t="s">
        <v>264</v>
      </c>
      <c r="B486" s="12" t="s">
        <v>22</v>
      </c>
      <c r="C486" s="22" t="s">
        <v>450</v>
      </c>
      <c r="D486" s="22" t="s">
        <v>484</v>
      </c>
      <c r="E486" s="46" t="s">
        <v>206</v>
      </c>
      <c r="F486" s="22" t="s">
        <v>34</v>
      </c>
      <c r="G486" s="46">
        <f t="shared" si="27"/>
        <v>86</v>
      </c>
      <c r="H486" s="24">
        <v>23</v>
      </c>
      <c r="I486" s="25">
        <v>0</v>
      </c>
      <c r="J486" s="26">
        <v>77</v>
      </c>
      <c r="L486" s="32">
        <f t="shared" si="28"/>
        <v>38.5</v>
      </c>
      <c r="M486" s="32">
        <f t="shared" si="29"/>
        <v>66.683956091401768</v>
      </c>
    </row>
    <row r="487" spans="1:13" x14ac:dyDescent="0.25">
      <c r="A487" s="22" t="s">
        <v>265</v>
      </c>
      <c r="B487" s="12" t="s">
        <v>22</v>
      </c>
      <c r="C487" s="22" t="s">
        <v>450</v>
      </c>
      <c r="D487" s="22" t="s">
        <v>484</v>
      </c>
      <c r="E487" s="46" t="s">
        <v>206</v>
      </c>
      <c r="F487" s="22" t="s">
        <v>34</v>
      </c>
      <c r="G487" s="46">
        <f t="shared" si="27"/>
        <v>87</v>
      </c>
      <c r="H487" s="24">
        <v>62.62626262626263</v>
      </c>
      <c r="I487" s="25">
        <v>0</v>
      </c>
      <c r="J487" s="26">
        <v>37.373737373737377</v>
      </c>
      <c r="L487" s="32">
        <f t="shared" si="28"/>
        <v>18.686868686868689</v>
      </c>
      <c r="M487" s="32">
        <f t="shared" si="29"/>
        <v>32.366606000024476</v>
      </c>
    </row>
    <row r="488" spans="1:13" x14ac:dyDescent="0.25">
      <c r="A488" s="22" t="s">
        <v>266</v>
      </c>
      <c r="B488" s="12" t="s">
        <v>22</v>
      </c>
      <c r="C488" s="22" t="s">
        <v>450</v>
      </c>
      <c r="D488" s="22" t="s">
        <v>484</v>
      </c>
      <c r="E488" s="46" t="s">
        <v>206</v>
      </c>
      <c r="F488" s="22" t="s">
        <v>34</v>
      </c>
      <c r="G488" s="46">
        <f t="shared" si="27"/>
        <v>88</v>
      </c>
      <c r="H488" s="24">
        <v>45</v>
      </c>
      <c r="I488" s="25">
        <v>0</v>
      </c>
      <c r="J488" s="26">
        <v>55</v>
      </c>
      <c r="L488" s="32">
        <f t="shared" si="28"/>
        <v>27.5</v>
      </c>
      <c r="M488" s="32">
        <f t="shared" si="29"/>
        <v>47.631397208144122</v>
      </c>
    </row>
    <row r="489" spans="1:13" x14ac:dyDescent="0.25">
      <c r="A489" s="22" t="s">
        <v>267</v>
      </c>
      <c r="B489" s="12" t="s">
        <v>22</v>
      </c>
      <c r="C489" s="22" t="s">
        <v>450</v>
      </c>
      <c r="D489" s="22" t="s">
        <v>484</v>
      </c>
      <c r="E489" s="46" t="s">
        <v>206</v>
      </c>
      <c r="F489" s="22" t="s">
        <v>34</v>
      </c>
      <c r="G489" s="46">
        <f t="shared" si="27"/>
        <v>89</v>
      </c>
      <c r="H489" s="24">
        <v>67</v>
      </c>
      <c r="I489" s="25">
        <v>0</v>
      </c>
      <c r="J489" s="26">
        <v>33</v>
      </c>
      <c r="L489" s="32">
        <f t="shared" si="28"/>
        <v>16.5</v>
      </c>
      <c r="M489" s="32">
        <f t="shared" si="29"/>
        <v>28.578838324886473</v>
      </c>
    </row>
    <row r="490" spans="1:13" x14ac:dyDescent="0.25">
      <c r="A490" s="22" t="s">
        <v>268</v>
      </c>
      <c r="B490" s="12" t="s">
        <v>22</v>
      </c>
      <c r="C490" s="22" t="s">
        <v>450</v>
      </c>
      <c r="D490" s="22" t="s">
        <v>484</v>
      </c>
      <c r="E490" s="46" t="s">
        <v>206</v>
      </c>
      <c r="F490" s="22" t="s">
        <v>34</v>
      </c>
      <c r="G490" s="46">
        <f t="shared" si="27"/>
        <v>90</v>
      </c>
      <c r="H490" s="24">
        <v>53.465346534653463</v>
      </c>
      <c r="I490" s="25">
        <v>0</v>
      </c>
      <c r="J490" s="26">
        <v>46.534653465346537</v>
      </c>
      <c r="L490" s="32">
        <f t="shared" si="28"/>
        <v>23.267326732673268</v>
      </c>
      <c r="M490" s="32">
        <f t="shared" si="29"/>
        <v>40.300192057295661</v>
      </c>
    </row>
    <row r="491" spans="1:13" x14ac:dyDescent="0.25">
      <c r="A491" s="22" t="s">
        <v>269</v>
      </c>
      <c r="B491" s="12" t="s">
        <v>22</v>
      </c>
      <c r="C491" s="22" t="s">
        <v>450</v>
      </c>
      <c r="D491" s="22" t="s">
        <v>484</v>
      </c>
      <c r="E491" s="46" t="s">
        <v>206</v>
      </c>
      <c r="F491" s="22" t="s">
        <v>34</v>
      </c>
      <c r="G491" s="46">
        <f t="shared" si="27"/>
        <v>91</v>
      </c>
      <c r="H491" s="24">
        <v>49</v>
      </c>
      <c r="I491" s="25">
        <v>0</v>
      </c>
      <c r="J491" s="26">
        <v>51</v>
      </c>
      <c r="L491" s="32">
        <f t="shared" si="28"/>
        <v>25.5</v>
      </c>
      <c r="M491" s="32">
        <f t="shared" si="29"/>
        <v>44.167295593006365</v>
      </c>
    </row>
    <row r="492" spans="1:13" x14ac:dyDescent="0.25">
      <c r="A492" s="22" t="s">
        <v>352</v>
      </c>
      <c r="B492" s="12" t="s">
        <v>22</v>
      </c>
      <c r="C492" s="22" t="s">
        <v>450</v>
      </c>
      <c r="D492" s="22" t="s">
        <v>484</v>
      </c>
      <c r="E492" s="46" t="s">
        <v>206</v>
      </c>
      <c r="F492" s="22" t="s">
        <v>271</v>
      </c>
      <c r="G492" s="46">
        <f t="shared" si="27"/>
        <v>92</v>
      </c>
      <c r="H492" s="24">
        <v>63</v>
      </c>
      <c r="I492" s="25">
        <v>0</v>
      </c>
      <c r="J492" s="26">
        <v>37</v>
      </c>
      <c r="L492" s="32">
        <f t="shared" si="28"/>
        <v>18.5</v>
      </c>
      <c r="M492" s="32">
        <f t="shared" si="29"/>
        <v>32.042939940024226</v>
      </c>
    </row>
    <row r="493" spans="1:13" x14ac:dyDescent="0.25">
      <c r="A493" s="22" t="s">
        <v>353</v>
      </c>
      <c r="B493" s="12" t="s">
        <v>22</v>
      </c>
      <c r="C493" s="22" t="s">
        <v>450</v>
      </c>
      <c r="D493" s="22" t="s">
        <v>484</v>
      </c>
      <c r="E493" s="46" t="s">
        <v>206</v>
      </c>
      <c r="F493" s="22" t="s">
        <v>271</v>
      </c>
      <c r="G493" s="46">
        <f t="shared" si="27"/>
        <v>93</v>
      </c>
      <c r="H493" s="24">
        <v>71</v>
      </c>
      <c r="I493" s="25">
        <v>0</v>
      </c>
      <c r="J493" s="26">
        <v>29</v>
      </c>
      <c r="L493" s="32">
        <f t="shared" si="28"/>
        <v>14.5</v>
      </c>
      <c r="M493" s="32">
        <f t="shared" si="29"/>
        <v>25.114736709748719</v>
      </c>
    </row>
    <row r="494" spans="1:13" x14ac:dyDescent="0.25">
      <c r="A494" s="22" t="s">
        <v>354</v>
      </c>
      <c r="B494" s="12" t="s">
        <v>22</v>
      </c>
      <c r="C494" s="22" t="s">
        <v>450</v>
      </c>
      <c r="D494" s="22" t="s">
        <v>484</v>
      </c>
      <c r="E494" s="46" t="s">
        <v>206</v>
      </c>
      <c r="F494" s="22" t="s">
        <v>271</v>
      </c>
      <c r="G494" s="46">
        <f t="shared" si="27"/>
        <v>94</v>
      </c>
      <c r="H494" s="24">
        <v>56</v>
      </c>
      <c r="I494" s="25">
        <v>0</v>
      </c>
      <c r="J494" s="26">
        <v>44</v>
      </c>
      <c r="L494" s="32">
        <f t="shared" si="28"/>
        <v>22</v>
      </c>
      <c r="M494" s="32">
        <f t="shared" si="29"/>
        <v>38.105117766515299</v>
      </c>
    </row>
    <row r="495" spans="1:13" x14ac:dyDescent="0.25">
      <c r="A495" s="22" t="s">
        <v>355</v>
      </c>
      <c r="B495" s="12" t="s">
        <v>22</v>
      </c>
      <c r="C495" s="22" t="s">
        <v>450</v>
      </c>
      <c r="D495" s="22" t="s">
        <v>484</v>
      </c>
      <c r="E495" s="46" t="s">
        <v>206</v>
      </c>
      <c r="F495" s="22" t="s">
        <v>271</v>
      </c>
      <c r="G495" s="46">
        <f t="shared" si="27"/>
        <v>95</v>
      </c>
      <c r="H495" s="24">
        <v>38</v>
      </c>
      <c r="I495" s="25">
        <v>0</v>
      </c>
      <c r="J495" s="26">
        <v>62</v>
      </c>
      <c r="L495" s="32">
        <f t="shared" si="28"/>
        <v>31</v>
      </c>
      <c r="M495" s="32">
        <f t="shared" si="29"/>
        <v>53.693575034635195</v>
      </c>
    </row>
    <row r="496" spans="1:13" x14ac:dyDescent="0.25">
      <c r="A496" s="22" t="s">
        <v>356</v>
      </c>
      <c r="B496" s="12" t="s">
        <v>22</v>
      </c>
      <c r="C496" s="22" t="s">
        <v>450</v>
      </c>
      <c r="D496" s="22" t="s">
        <v>484</v>
      </c>
      <c r="E496" s="46" t="s">
        <v>206</v>
      </c>
      <c r="F496" s="22" t="s">
        <v>271</v>
      </c>
      <c r="G496" s="46">
        <f t="shared" si="27"/>
        <v>96</v>
      </c>
      <c r="H496" s="24">
        <v>60</v>
      </c>
      <c r="I496" s="25">
        <v>0</v>
      </c>
      <c r="J496" s="26">
        <v>40</v>
      </c>
      <c r="L496" s="32">
        <f t="shared" si="28"/>
        <v>20</v>
      </c>
      <c r="M496" s="32">
        <f t="shared" si="29"/>
        <v>34.641016151377542</v>
      </c>
    </row>
    <row r="497" spans="1:13" x14ac:dyDescent="0.25">
      <c r="A497" s="22" t="s">
        <v>357</v>
      </c>
      <c r="B497" s="12" t="s">
        <v>22</v>
      </c>
      <c r="C497" s="22" t="s">
        <v>450</v>
      </c>
      <c r="D497" s="22" t="s">
        <v>484</v>
      </c>
      <c r="E497" s="46" t="s">
        <v>206</v>
      </c>
      <c r="F497" s="22" t="s">
        <v>271</v>
      </c>
      <c r="G497" s="46">
        <f t="shared" si="27"/>
        <v>97</v>
      </c>
      <c r="H497" s="24">
        <v>68</v>
      </c>
      <c r="I497" s="25">
        <v>0</v>
      </c>
      <c r="J497" s="26">
        <v>32</v>
      </c>
      <c r="L497" s="32">
        <f t="shared" si="28"/>
        <v>16</v>
      </c>
      <c r="M497" s="32">
        <f t="shared" si="29"/>
        <v>27.712812921102035</v>
      </c>
    </row>
    <row r="498" spans="1:13" x14ac:dyDescent="0.25">
      <c r="A498" s="22" t="s">
        <v>358</v>
      </c>
      <c r="B498" s="12" t="s">
        <v>22</v>
      </c>
      <c r="C498" s="22" t="s">
        <v>450</v>
      </c>
      <c r="D498" s="22" t="s">
        <v>484</v>
      </c>
      <c r="E498" s="46" t="s">
        <v>206</v>
      </c>
      <c r="F498" s="22" t="s">
        <v>271</v>
      </c>
      <c r="G498" s="46">
        <f t="shared" si="27"/>
        <v>98</v>
      </c>
      <c r="H498" s="24">
        <v>71</v>
      </c>
      <c r="I498" s="25">
        <v>0</v>
      </c>
      <c r="J498" s="26">
        <v>29</v>
      </c>
      <c r="L498" s="32">
        <f t="shared" si="28"/>
        <v>14.5</v>
      </c>
      <c r="M498" s="32">
        <f t="shared" si="29"/>
        <v>25.114736709748719</v>
      </c>
    </row>
    <row r="499" spans="1:13" x14ac:dyDescent="0.25">
      <c r="A499" s="22" t="s">
        <v>359</v>
      </c>
      <c r="B499" s="12" t="s">
        <v>22</v>
      </c>
      <c r="C499" s="22" t="s">
        <v>450</v>
      </c>
      <c r="D499" s="22" t="s">
        <v>484</v>
      </c>
      <c r="E499" s="46" t="s">
        <v>206</v>
      </c>
      <c r="F499" s="22" t="s">
        <v>271</v>
      </c>
      <c r="G499" s="46">
        <f t="shared" si="27"/>
        <v>99</v>
      </c>
      <c r="H499" s="24">
        <v>67</v>
      </c>
      <c r="I499" s="25">
        <v>0</v>
      </c>
      <c r="J499" s="26">
        <v>33</v>
      </c>
      <c r="L499" s="32">
        <f t="shared" si="28"/>
        <v>16.5</v>
      </c>
      <c r="M499" s="32">
        <f t="shared" si="29"/>
        <v>28.578838324886473</v>
      </c>
    </row>
    <row r="500" spans="1:13" x14ac:dyDescent="0.25">
      <c r="A500" s="22" t="s">
        <v>360</v>
      </c>
      <c r="B500" s="12" t="s">
        <v>22</v>
      </c>
      <c r="C500" s="22" t="s">
        <v>450</v>
      </c>
      <c r="D500" s="22" t="s">
        <v>484</v>
      </c>
      <c r="E500" s="46" t="s">
        <v>206</v>
      </c>
      <c r="F500" s="22" t="s">
        <v>271</v>
      </c>
      <c r="G500" s="46">
        <f t="shared" si="27"/>
        <v>100</v>
      </c>
      <c r="H500" s="24">
        <v>63</v>
      </c>
      <c r="I500" s="25">
        <v>0</v>
      </c>
      <c r="J500" s="26">
        <v>37</v>
      </c>
      <c r="L500" s="32">
        <f t="shared" si="28"/>
        <v>18.5</v>
      </c>
      <c r="M500" s="32">
        <f t="shared" si="29"/>
        <v>32.042939940024226</v>
      </c>
    </row>
    <row r="501" spans="1:13" x14ac:dyDescent="0.25">
      <c r="A501" s="22" t="s">
        <v>361</v>
      </c>
      <c r="B501" s="12" t="s">
        <v>22</v>
      </c>
      <c r="C501" s="22" t="s">
        <v>450</v>
      </c>
      <c r="D501" s="22" t="s">
        <v>484</v>
      </c>
      <c r="E501" s="46" t="s">
        <v>206</v>
      </c>
      <c r="F501" s="22" t="s">
        <v>271</v>
      </c>
      <c r="G501" s="46">
        <f t="shared" si="27"/>
        <v>101</v>
      </c>
      <c r="H501" s="24">
        <v>52</v>
      </c>
      <c r="I501" s="25">
        <v>0</v>
      </c>
      <c r="J501" s="26">
        <v>48</v>
      </c>
      <c r="L501" s="32">
        <f t="shared" si="28"/>
        <v>24</v>
      </c>
      <c r="M501" s="32">
        <f t="shared" si="29"/>
        <v>41.569219381653056</v>
      </c>
    </row>
    <row r="502" spans="1:13" x14ac:dyDescent="0.25">
      <c r="A502" s="22" t="s">
        <v>362</v>
      </c>
      <c r="B502" s="12" t="s">
        <v>22</v>
      </c>
      <c r="C502" s="22" t="s">
        <v>450</v>
      </c>
      <c r="D502" s="22" t="s">
        <v>484</v>
      </c>
      <c r="E502" s="46" t="s">
        <v>206</v>
      </c>
      <c r="F502" s="22" t="s">
        <v>271</v>
      </c>
      <c r="G502" s="46">
        <f t="shared" si="27"/>
        <v>102</v>
      </c>
      <c r="H502" s="24">
        <v>35</v>
      </c>
      <c r="I502" s="25">
        <v>0</v>
      </c>
      <c r="J502" s="26">
        <v>65</v>
      </c>
      <c r="L502" s="32">
        <f t="shared" si="28"/>
        <v>32.5</v>
      </c>
      <c r="M502" s="32">
        <f t="shared" si="29"/>
        <v>56.291651245988511</v>
      </c>
    </row>
    <row r="503" spans="1:13" x14ac:dyDescent="0.25">
      <c r="A503" s="22" t="s">
        <v>363</v>
      </c>
      <c r="B503" s="12" t="s">
        <v>22</v>
      </c>
      <c r="C503" s="22" t="s">
        <v>450</v>
      </c>
      <c r="D503" s="22" t="s">
        <v>484</v>
      </c>
      <c r="E503" s="46" t="s">
        <v>206</v>
      </c>
      <c r="F503" s="22" t="s">
        <v>271</v>
      </c>
      <c r="G503" s="46">
        <f t="shared" si="27"/>
        <v>103</v>
      </c>
      <c r="H503" s="24">
        <v>36</v>
      </c>
      <c r="I503" s="25">
        <v>0</v>
      </c>
      <c r="J503" s="26">
        <v>64</v>
      </c>
      <c r="L503" s="32">
        <f t="shared" si="28"/>
        <v>32</v>
      </c>
      <c r="M503" s="32">
        <f t="shared" si="29"/>
        <v>55.42562584220407</v>
      </c>
    </row>
    <row r="504" spans="1:13" x14ac:dyDescent="0.25">
      <c r="A504" s="22" t="s">
        <v>294</v>
      </c>
      <c r="B504" s="12"/>
      <c r="C504" s="22" t="s">
        <v>451</v>
      </c>
      <c r="D504" s="22" t="s">
        <v>486</v>
      </c>
      <c r="E504" s="46" t="s">
        <v>206</v>
      </c>
      <c r="F504" s="22" t="s">
        <v>271</v>
      </c>
      <c r="G504" s="46">
        <f t="shared" si="27"/>
        <v>104</v>
      </c>
      <c r="H504" s="24">
        <v>71.599999999999994</v>
      </c>
      <c r="I504" s="25">
        <v>2.5</v>
      </c>
      <c r="J504" s="26">
        <v>25.9</v>
      </c>
      <c r="L504" s="32">
        <f t="shared" si="28"/>
        <v>15.45</v>
      </c>
      <c r="M504" s="32">
        <f t="shared" si="29"/>
        <v>22.43005795801696</v>
      </c>
    </row>
    <row r="505" spans="1:13" x14ac:dyDescent="0.25">
      <c r="A505" s="22" t="s">
        <v>294</v>
      </c>
      <c r="B505" s="12"/>
      <c r="C505" s="22" t="s">
        <v>451</v>
      </c>
      <c r="D505" s="22" t="s">
        <v>486</v>
      </c>
      <c r="E505" s="46" t="s">
        <v>206</v>
      </c>
      <c r="F505" s="22" t="s">
        <v>271</v>
      </c>
      <c r="G505" s="46">
        <f t="shared" si="27"/>
        <v>105</v>
      </c>
      <c r="H505" s="24">
        <v>64.400000000000006</v>
      </c>
      <c r="I505" s="25">
        <v>8.9</v>
      </c>
      <c r="J505" s="26">
        <v>26.7</v>
      </c>
      <c r="L505" s="32">
        <f t="shared" si="28"/>
        <v>22.25</v>
      </c>
      <c r="M505" s="32">
        <f t="shared" si="29"/>
        <v>23.12287828104451</v>
      </c>
    </row>
    <row r="506" spans="1:13" x14ac:dyDescent="0.25">
      <c r="A506" s="22" t="s">
        <v>294</v>
      </c>
      <c r="B506" s="12"/>
      <c r="C506" s="22" t="s">
        <v>451</v>
      </c>
      <c r="D506" s="22" t="s">
        <v>486</v>
      </c>
      <c r="E506" s="46" t="s">
        <v>206</v>
      </c>
      <c r="F506" s="22" t="s">
        <v>271</v>
      </c>
      <c r="G506" s="46">
        <f t="shared" si="27"/>
        <v>106</v>
      </c>
      <c r="H506" s="24">
        <v>61.7</v>
      </c>
      <c r="I506" s="25">
        <v>9</v>
      </c>
      <c r="J506" s="26">
        <v>29.3</v>
      </c>
      <c r="L506" s="32">
        <f t="shared" si="28"/>
        <v>23.65</v>
      </c>
      <c r="M506" s="32">
        <f t="shared" si="29"/>
        <v>25.374544330884053</v>
      </c>
    </row>
    <row r="507" spans="1:13" x14ac:dyDescent="0.25">
      <c r="A507" s="22" t="s">
        <v>294</v>
      </c>
      <c r="B507" s="12"/>
      <c r="C507" s="22" t="s">
        <v>451</v>
      </c>
      <c r="D507" s="22" t="s">
        <v>486</v>
      </c>
      <c r="E507" s="46" t="s">
        <v>206</v>
      </c>
      <c r="F507" s="22" t="s">
        <v>271</v>
      </c>
      <c r="G507" s="46">
        <f t="shared" si="27"/>
        <v>107</v>
      </c>
      <c r="H507" s="24">
        <v>62</v>
      </c>
      <c r="I507" s="25">
        <v>0</v>
      </c>
      <c r="J507" s="26">
        <v>38</v>
      </c>
      <c r="L507" s="32">
        <f t="shared" si="28"/>
        <v>19</v>
      </c>
      <c r="M507" s="32">
        <f t="shared" si="29"/>
        <v>32.908965343808667</v>
      </c>
    </row>
    <row r="508" spans="1:13" x14ac:dyDescent="0.25">
      <c r="A508" s="22" t="s">
        <v>294</v>
      </c>
      <c r="B508" s="12"/>
      <c r="C508" s="22" t="s">
        <v>451</v>
      </c>
      <c r="D508" s="22" t="s">
        <v>486</v>
      </c>
      <c r="E508" s="46" t="s">
        <v>206</v>
      </c>
      <c r="F508" s="22" t="s">
        <v>271</v>
      </c>
      <c r="G508" s="46">
        <f t="shared" si="27"/>
        <v>108</v>
      </c>
      <c r="H508" s="24">
        <v>50</v>
      </c>
      <c r="I508" s="25">
        <v>3.6</v>
      </c>
      <c r="J508" s="26">
        <v>46.4</v>
      </c>
      <c r="L508" s="32">
        <f t="shared" si="28"/>
        <v>26.8</v>
      </c>
      <c r="M508" s="32">
        <f t="shared" si="29"/>
        <v>40.183578735597948</v>
      </c>
    </row>
    <row r="509" spans="1:13" x14ac:dyDescent="0.25">
      <c r="A509" s="22" t="s">
        <v>294</v>
      </c>
      <c r="B509" s="12"/>
      <c r="C509" s="22" t="s">
        <v>451</v>
      </c>
      <c r="D509" s="22" t="s">
        <v>486</v>
      </c>
      <c r="E509" s="46" t="s">
        <v>206</v>
      </c>
      <c r="F509" s="22" t="s">
        <v>271</v>
      </c>
      <c r="G509" s="46">
        <f t="shared" si="27"/>
        <v>109</v>
      </c>
      <c r="H509" s="24">
        <v>45.35</v>
      </c>
      <c r="I509" s="25">
        <v>11.1</v>
      </c>
      <c r="J509" s="26">
        <v>43.55</v>
      </c>
      <c r="L509" s="32">
        <f t="shared" si="28"/>
        <v>32.875</v>
      </c>
      <c r="M509" s="32">
        <f t="shared" si="29"/>
        <v>37.7154063348123</v>
      </c>
    </row>
    <row r="510" spans="1:13" x14ac:dyDescent="0.25">
      <c r="A510" s="22" t="s">
        <v>294</v>
      </c>
      <c r="B510" s="12"/>
      <c r="C510" s="22" t="s">
        <v>451</v>
      </c>
      <c r="D510" s="22" t="s">
        <v>486</v>
      </c>
      <c r="E510" s="46" t="s">
        <v>206</v>
      </c>
      <c r="F510" s="22" t="s">
        <v>271</v>
      </c>
      <c r="G510" s="46">
        <f t="shared" si="27"/>
        <v>110</v>
      </c>
      <c r="H510" s="24">
        <v>46</v>
      </c>
      <c r="I510" s="25">
        <v>0</v>
      </c>
      <c r="J510" s="26">
        <v>54</v>
      </c>
      <c r="L510" s="32">
        <f t="shared" si="28"/>
        <v>27</v>
      </c>
      <c r="M510" s="32">
        <f t="shared" si="29"/>
        <v>46.765371804359681</v>
      </c>
    </row>
    <row r="511" spans="1:13" x14ac:dyDescent="0.25">
      <c r="A511" s="22" t="s">
        <v>294</v>
      </c>
      <c r="B511" s="12"/>
      <c r="C511" s="22" t="s">
        <v>451</v>
      </c>
      <c r="D511" s="22" t="s">
        <v>486</v>
      </c>
      <c r="E511" s="46" t="s">
        <v>206</v>
      </c>
      <c r="F511" s="22" t="s">
        <v>271</v>
      </c>
      <c r="G511" s="46">
        <f t="shared" si="27"/>
        <v>111</v>
      </c>
      <c r="H511" s="24">
        <v>42</v>
      </c>
      <c r="I511" s="25">
        <v>0</v>
      </c>
      <c r="J511" s="26">
        <v>58</v>
      </c>
      <c r="L511" s="32">
        <f t="shared" si="28"/>
        <v>29</v>
      </c>
      <c r="M511" s="32">
        <f t="shared" si="29"/>
        <v>50.229473419497438</v>
      </c>
    </row>
    <row r="512" spans="1:13" x14ac:dyDescent="0.25">
      <c r="A512" s="22" t="s">
        <v>294</v>
      </c>
      <c r="B512" s="23"/>
      <c r="C512" s="22" t="s">
        <v>451</v>
      </c>
      <c r="D512" s="22" t="s">
        <v>486</v>
      </c>
      <c r="E512" s="46" t="s">
        <v>206</v>
      </c>
      <c r="F512" s="22" t="s">
        <v>271</v>
      </c>
      <c r="G512" s="46">
        <f t="shared" si="27"/>
        <v>112</v>
      </c>
      <c r="H512" s="24">
        <v>41.5</v>
      </c>
      <c r="I512" s="25">
        <v>1</v>
      </c>
      <c r="J512" s="26">
        <v>57.5</v>
      </c>
      <c r="L512" s="32">
        <f t="shared" si="28"/>
        <v>29.75</v>
      </c>
      <c r="M512" s="32">
        <f t="shared" si="29"/>
        <v>49.796460717605221</v>
      </c>
    </row>
    <row r="513" spans="1:13" x14ac:dyDescent="0.25">
      <c r="A513" s="22" t="s">
        <v>294</v>
      </c>
      <c r="B513" s="23"/>
      <c r="C513" s="22" t="s">
        <v>451</v>
      </c>
      <c r="D513" s="22" t="s">
        <v>486</v>
      </c>
      <c r="E513" s="46" t="s">
        <v>206</v>
      </c>
      <c r="F513" s="22" t="s">
        <v>271</v>
      </c>
      <c r="G513" s="46">
        <f t="shared" si="27"/>
        <v>113</v>
      </c>
      <c r="H513" s="24">
        <v>39</v>
      </c>
      <c r="I513" s="25">
        <v>1</v>
      </c>
      <c r="J513" s="26">
        <v>60</v>
      </c>
      <c r="L513" s="32">
        <f t="shared" si="28"/>
        <v>31</v>
      </c>
      <c r="M513" s="32">
        <f t="shared" si="29"/>
        <v>51.961524227066313</v>
      </c>
    </row>
    <row r="514" spans="1:13" x14ac:dyDescent="0.25">
      <c r="A514" s="22" t="s">
        <v>294</v>
      </c>
      <c r="B514" s="23"/>
      <c r="C514" s="22" t="s">
        <v>451</v>
      </c>
      <c r="D514" s="22" t="s">
        <v>486</v>
      </c>
      <c r="E514" s="46" t="s">
        <v>206</v>
      </c>
      <c r="F514" s="22" t="s">
        <v>271</v>
      </c>
      <c r="G514" s="46">
        <f t="shared" si="27"/>
        <v>114</v>
      </c>
      <c r="H514" s="24">
        <v>27.900000000000006</v>
      </c>
      <c r="I514" s="25">
        <v>2.6</v>
      </c>
      <c r="J514" s="26">
        <v>69.5</v>
      </c>
      <c r="L514" s="32">
        <f t="shared" si="28"/>
        <v>37.35</v>
      </c>
      <c r="M514" s="32">
        <f t="shared" si="29"/>
        <v>60.188765563018485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2415-0CA9-4A49-8A18-AAF4305E6CE7}">
  <dimension ref="A1:AC531"/>
  <sheetViews>
    <sheetView topLeftCell="J1" workbookViewId="0">
      <selection activeCell="AB13" sqref="AB13"/>
    </sheetView>
  </sheetViews>
  <sheetFormatPr defaultRowHeight="15" x14ac:dyDescent="0.25"/>
  <cols>
    <col min="1" max="1" width="11.5703125" customWidth="1"/>
    <col min="3" max="3" width="24" bestFit="1" customWidth="1"/>
    <col min="4" max="4" width="19.85546875" bestFit="1" customWidth="1"/>
    <col min="5" max="5" width="15.140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435</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0" t="s">
        <v>425</v>
      </c>
      <c r="I12" s="30" t="s">
        <v>426</v>
      </c>
      <c r="J12" s="30" t="s">
        <v>427</v>
      </c>
      <c r="K12" s="27"/>
      <c r="L12" s="33" t="s">
        <v>398</v>
      </c>
      <c r="M12" s="33" t="s">
        <v>399</v>
      </c>
    </row>
    <row r="13" spans="1:13" x14ac:dyDescent="0.25">
      <c r="A13" s="22" t="s">
        <v>295</v>
      </c>
      <c r="B13" s="12">
        <v>0.01</v>
      </c>
      <c r="C13" s="22" t="s">
        <v>450</v>
      </c>
      <c r="D13" s="22" t="s">
        <v>484</v>
      </c>
      <c r="E13" s="46" t="s">
        <v>91</v>
      </c>
      <c r="F13" s="22" t="s">
        <v>271</v>
      </c>
      <c r="G13" s="46">
        <v>1</v>
      </c>
      <c r="H13" s="24">
        <v>88</v>
      </c>
      <c r="I13" s="25">
        <v>4</v>
      </c>
      <c r="J13" s="26">
        <v>8</v>
      </c>
      <c r="K13" s="1"/>
      <c r="L13" s="32">
        <f t="shared" ref="L13:L27" si="0">IF(I13="", "", I13 +J13/2)</f>
        <v>8</v>
      </c>
      <c r="M13" s="32">
        <f t="shared" ref="M13:M27" si="1">IF(J13="", "", SQRT(3)/2*J13)</f>
        <v>6.9282032302755088</v>
      </c>
    </row>
    <row r="14" spans="1:13" x14ac:dyDescent="0.25">
      <c r="A14" s="22" t="s">
        <v>296</v>
      </c>
      <c r="B14" s="12">
        <v>0.01</v>
      </c>
      <c r="C14" s="22" t="s">
        <v>450</v>
      </c>
      <c r="D14" s="22" t="s">
        <v>484</v>
      </c>
      <c r="E14" s="46" t="s">
        <v>91</v>
      </c>
      <c r="F14" s="22" t="s">
        <v>271</v>
      </c>
      <c r="G14" s="46">
        <f>G13+1</f>
        <v>2</v>
      </c>
      <c r="H14" s="24">
        <v>92</v>
      </c>
      <c r="I14" s="25">
        <v>4</v>
      </c>
      <c r="J14" s="26">
        <v>4</v>
      </c>
      <c r="K14" s="1"/>
      <c r="L14" s="32">
        <f t="shared" si="0"/>
        <v>6</v>
      </c>
      <c r="M14" s="32">
        <f t="shared" si="1"/>
        <v>3.4641016151377544</v>
      </c>
    </row>
    <row r="15" spans="1:13" x14ac:dyDescent="0.25">
      <c r="A15" s="22" t="s">
        <v>297</v>
      </c>
      <c r="B15" s="12">
        <v>0.01</v>
      </c>
      <c r="C15" s="22" t="s">
        <v>450</v>
      </c>
      <c r="D15" s="22" t="s">
        <v>484</v>
      </c>
      <c r="E15" s="46" t="s">
        <v>91</v>
      </c>
      <c r="F15" s="22" t="s">
        <v>271</v>
      </c>
      <c r="G15" s="46">
        <f t="shared" ref="G15:G65" si="2">G14+1</f>
        <v>3</v>
      </c>
      <c r="H15" s="24">
        <v>86</v>
      </c>
      <c r="I15" s="25">
        <v>9</v>
      </c>
      <c r="J15" s="26">
        <v>5</v>
      </c>
      <c r="K15" s="1"/>
      <c r="L15" s="32">
        <f t="shared" si="0"/>
        <v>11.5</v>
      </c>
      <c r="M15" s="32">
        <f t="shared" si="1"/>
        <v>4.3301270189221928</v>
      </c>
    </row>
    <row r="16" spans="1:13" x14ac:dyDescent="0.25">
      <c r="A16" s="22">
        <v>4624.8999999999996</v>
      </c>
      <c r="B16" s="12">
        <v>1.1000000000000001E-2</v>
      </c>
      <c r="C16" s="22" t="s">
        <v>449</v>
      </c>
      <c r="D16" s="22" t="s">
        <v>484</v>
      </c>
      <c r="E16" s="46" t="s">
        <v>91</v>
      </c>
      <c r="F16" s="22" t="s">
        <v>34</v>
      </c>
      <c r="G16" s="46">
        <f t="shared" si="2"/>
        <v>4</v>
      </c>
      <c r="H16" s="24">
        <v>98.98989898989899</v>
      </c>
      <c r="I16" s="25">
        <v>0</v>
      </c>
      <c r="J16" s="26">
        <v>1.0101010101010102</v>
      </c>
      <c r="K16" s="1"/>
      <c r="L16" s="32">
        <f t="shared" si="0"/>
        <v>0.50505050505050508</v>
      </c>
      <c r="M16" s="32">
        <f t="shared" si="1"/>
        <v>0.87477313513579658</v>
      </c>
    </row>
    <row r="17" spans="1:13" x14ac:dyDescent="0.25">
      <c r="A17" s="22" t="s">
        <v>126</v>
      </c>
      <c r="B17" s="12">
        <v>0.02</v>
      </c>
      <c r="C17" s="22" t="s">
        <v>450</v>
      </c>
      <c r="D17" s="22" t="s">
        <v>484</v>
      </c>
      <c r="E17" s="46" t="s">
        <v>91</v>
      </c>
      <c r="F17" s="22" t="s">
        <v>34</v>
      </c>
      <c r="G17" s="46">
        <f t="shared" si="2"/>
        <v>5</v>
      </c>
      <c r="H17" s="24">
        <v>75.757575757575765</v>
      </c>
      <c r="I17" s="25">
        <v>16.161616161616163</v>
      </c>
      <c r="J17" s="26">
        <v>8.0808080808080813</v>
      </c>
      <c r="K17" s="1"/>
      <c r="L17" s="32">
        <f t="shared" si="0"/>
        <v>20.202020202020204</v>
      </c>
      <c r="M17" s="32">
        <f t="shared" si="1"/>
        <v>6.9981850810863726</v>
      </c>
    </row>
    <row r="18" spans="1:13" x14ac:dyDescent="0.25">
      <c r="A18" s="22">
        <v>40472.480000000003</v>
      </c>
      <c r="B18" s="12">
        <v>2.5000000000000001E-2</v>
      </c>
      <c r="C18" s="22" t="s">
        <v>447</v>
      </c>
      <c r="D18" s="22" t="s">
        <v>484</v>
      </c>
      <c r="E18" s="46" t="s">
        <v>91</v>
      </c>
      <c r="F18" s="22" t="s">
        <v>34</v>
      </c>
      <c r="G18" s="46">
        <f t="shared" si="2"/>
        <v>6</v>
      </c>
      <c r="H18" s="24">
        <v>83.15217391304347</v>
      </c>
      <c r="I18" s="25">
        <v>0.21739130434782608</v>
      </c>
      <c r="J18" s="26">
        <v>16.630434782608695</v>
      </c>
      <c r="K18" s="1"/>
      <c r="L18" s="32">
        <f t="shared" si="0"/>
        <v>8.5326086956521738</v>
      </c>
      <c r="M18" s="32">
        <f t="shared" si="1"/>
        <v>14.402378997719469</v>
      </c>
    </row>
    <row r="19" spans="1:13" x14ac:dyDescent="0.25">
      <c r="A19" s="22">
        <v>411</v>
      </c>
      <c r="B19" s="12">
        <v>3.7000000000000005E-2</v>
      </c>
      <c r="C19" s="22" t="s">
        <v>447</v>
      </c>
      <c r="D19" s="22" t="s">
        <v>484</v>
      </c>
      <c r="E19" s="46" t="s">
        <v>91</v>
      </c>
      <c r="F19" s="22" t="s">
        <v>271</v>
      </c>
      <c r="G19" s="46">
        <f t="shared" si="2"/>
        <v>7</v>
      </c>
      <c r="H19" s="24">
        <v>96.941896024464825</v>
      </c>
      <c r="I19" s="25">
        <v>0</v>
      </c>
      <c r="J19" s="26">
        <v>3.0581039755351682</v>
      </c>
      <c r="K19" s="1"/>
      <c r="L19" s="32">
        <f t="shared" si="0"/>
        <v>1.5290519877675841</v>
      </c>
      <c r="M19" s="32">
        <f t="shared" si="1"/>
        <v>2.6483957302276409</v>
      </c>
    </row>
    <row r="20" spans="1:13" x14ac:dyDescent="0.25">
      <c r="A20" s="22" t="s">
        <v>93</v>
      </c>
      <c r="B20" s="12" t="s">
        <v>22</v>
      </c>
      <c r="C20" s="22" t="s">
        <v>450</v>
      </c>
      <c r="D20" s="22" t="s">
        <v>484</v>
      </c>
      <c r="E20" s="46" t="s">
        <v>91</v>
      </c>
      <c r="F20" s="22" t="s">
        <v>34</v>
      </c>
      <c r="G20" s="46">
        <f t="shared" si="2"/>
        <v>8</v>
      </c>
      <c r="H20" s="24">
        <v>85</v>
      </c>
      <c r="I20" s="25">
        <v>0</v>
      </c>
      <c r="J20" s="26">
        <v>15</v>
      </c>
      <c r="L20" s="32">
        <f t="shared" si="0"/>
        <v>7.5</v>
      </c>
      <c r="M20" s="32">
        <f t="shared" si="1"/>
        <v>12.990381056766578</v>
      </c>
    </row>
    <row r="21" spans="1:13" x14ac:dyDescent="0.25">
      <c r="A21" s="22" t="s">
        <v>94</v>
      </c>
      <c r="B21" s="12" t="s">
        <v>22</v>
      </c>
      <c r="C21" s="22" t="s">
        <v>450</v>
      </c>
      <c r="D21" s="22" t="s">
        <v>484</v>
      </c>
      <c r="E21" s="46" t="s">
        <v>91</v>
      </c>
      <c r="F21" s="22" t="s">
        <v>34</v>
      </c>
      <c r="G21" s="46">
        <f t="shared" si="2"/>
        <v>9</v>
      </c>
      <c r="H21" s="24">
        <v>87</v>
      </c>
      <c r="I21" s="25">
        <v>0</v>
      </c>
      <c r="J21" s="26">
        <v>13</v>
      </c>
      <c r="L21" s="32">
        <f t="shared" si="0"/>
        <v>6.5</v>
      </c>
      <c r="M21" s="32">
        <f t="shared" si="1"/>
        <v>11.258330249197702</v>
      </c>
    </row>
    <row r="22" spans="1:13" x14ac:dyDescent="0.25">
      <c r="A22" s="22" t="s">
        <v>95</v>
      </c>
      <c r="B22" s="12" t="s">
        <v>22</v>
      </c>
      <c r="C22" s="22" t="s">
        <v>450</v>
      </c>
      <c r="D22" s="22" t="s">
        <v>484</v>
      </c>
      <c r="E22" s="46" t="s">
        <v>91</v>
      </c>
      <c r="F22" s="22" t="s">
        <v>34</v>
      </c>
      <c r="G22" s="46">
        <f t="shared" si="2"/>
        <v>10</v>
      </c>
      <c r="H22" s="24">
        <v>90.909090909090907</v>
      </c>
      <c r="I22" s="25">
        <v>0</v>
      </c>
      <c r="J22" s="26">
        <v>9.0909090909090917</v>
      </c>
      <c r="L22" s="32">
        <f t="shared" si="0"/>
        <v>4.5454545454545459</v>
      </c>
      <c r="M22" s="32">
        <f t="shared" si="1"/>
        <v>7.8729582162221696</v>
      </c>
    </row>
    <row r="23" spans="1:13" x14ac:dyDescent="0.25">
      <c r="A23" s="22" t="s">
        <v>96</v>
      </c>
      <c r="B23" s="12" t="s">
        <v>22</v>
      </c>
      <c r="C23" s="22" t="s">
        <v>450</v>
      </c>
      <c r="D23" s="22" t="s">
        <v>484</v>
      </c>
      <c r="E23" s="46" t="s">
        <v>91</v>
      </c>
      <c r="F23" s="22" t="s">
        <v>34</v>
      </c>
      <c r="G23" s="46">
        <f t="shared" si="2"/>
        <v>11</v>
      </c>
      <c r="H23" s="24">
        <v>90.909090909090907</v>
      </c>
      <c r="I23" s="25">
        <v>0</v>
      </c>
      <c r="J23" s="26">
        <v>9.0909090909090917</v>
      </c>
      <c r="L23" s="32">
        <f t="shared" si="0"/>
        <v>4.5454545454545459</v>
      </c>
      <c r="M23" s="32">
        <f t="shared" si="1"/>
        <v>7.8729582162221696</v>
      </c>
    </row>
    <row r="24" spans="1:13" x14ac:dyDescent="0.25">
      <c r="A24" s="22" t="s">
        <v>97</v>
      </c>
      <c r="B24" s="12" t="s">
        <v>22</v>
      </c>
      <c r="C24" s="22" t="s">
        <v>450</v>
      </c>
      <c r="D24" s="22" t="s">
        <v>484</v>
      </c>
      <c r="E24" s="46" t="s">
        <v>91</v>
      </c>
      <c r="F24" s="22" t="s">
        <v>34</v>
      </c>
      <c r="G24" s="46">
        <f t="shared" si="2"/>
        <v>12</v>
      </c>
      <c r="H24" s="24">
        <v>87</v>
      </c>
      <c r="I24" s="25">
        <v>0</v>
      </c>
      <c r="J24" s="26">
        <v>13</v>
      </c>
      <c r="L24" s="32">
        <f t="shared" si="0"/>
        <v>6.5</v>
      </c>
      <c r="M24" s="32">
        <f t="shared" si="1"/>
        <v>11.258330249197702</v>
      </c>
    </row>
    <row r="25" spans="1:13" x14ac:dyDescent="0.25">
      <c r="A25" s="22" t="s">
        <v>98</v>
      </c>
      <c r="B25" s="12" t="s">
        <v>22</v>
      </c>
      <c r="C25" s="22" t="s">
        <v>450</v>
      </c>
      <c r="D25" s="22" t="s">
        <v>484</v>
      </c>
      <c r="E25" s="46" t="s">
        <v>91</v>
      </c>
      <c r="F25" s="22" t="s">
        <v>34</v>
      </c>
      <c r="G25" s="46">
        <f t="shared" si="2"/>
        <v>13</v>
      </c>
      <c r="H25" s="24">
        <v>92.079207920792072</v>
      </c>
      <c r="I25" s="25">
        <v>3.9603960396039604</v>
      </c>
      <c r="J25" s="26">
        <v>3.9603960396039604</v>
      </c>
      <c r="L25" s="32">
        <f t="shared" si="0"/>
        <v>5.9405940594059405</v>
      </c>
      <c r="M25" s="32">
        <f t="shared" si="1"/>
        <v>3.4298035793443113</v>
      </c>
    </row>
    <row r="26" spans="1:13" x14ac:dyDescent="0.25">
      <c r="A26" s="22" t="s">
        <v>99</v>
      </c>
      <c r="B26" s="12" t="s">
        <v>22</v>
      </c>
      <c r="C26" s="22" t="s">
        <v>450</v>
      </c>
      <c r="D26" s="22" t="s">
        <v>484</v>
      </c>
      <c r="E26" s="46" t="s">
        <v>91</v>
      </c>
      <c r="F26" s="22" t="s">
        <v>34</v>
      </c>
      <c r="G26" s="46">
        <f t="shared" si="2"/>
        <v>14</v>
      </c>
      <c r="H26" s="24">
        <v>92</v>
      </c>
      <c r="I26" s="25">
        <v>0</v>
      </c>
      <c r="J26" s="26">
        <v>8</v>
      </c>
      <c r="L26" s="32">
        <f t="shared" si="0"/>
        <v>4</v>
      </c>
      <c r="M26" s="32">
        <f t="shared" si="1"/>
        <v>6.9282032302755088</v>
      </c>
    </row>
    <row r="27" spans="1:13" x14ac:dyDescent="0.25">
      <c r="A27" s="22" t="s">
        <v>100</v>
      </c>
      <c r="B27" s="12" t="s">
        <v>22</v>
      </c>
      <c r="C27" s="22" t="s">
        <v>450</v>
      </c>
      <c r="D27" s="22" t="s">
        <v>484</v>
      </c>
      <c r="E27" s="46" t="s">
        <v>91</v>
      </c>
      <c r="F27" s="22" t="s">
        <v>34</v>
      </c>
      <c r="G27" s="46">
        <f t="shared" si="2"/>
        <v>15</v>
      </c>
      <c r="H27" s="24">
        <v>89</v>
      </c>
      <c r="I27" s="25">
        <v>0</v>
      </c>
      <c r="J27" s="26">
        <v>11</v>
      </c>
      <c r="L27" s="32">
        <f t="shared" si="0"/>
        <v>5.5</v>
      </c>
      <c r="M27" s="32">
        <f t="shared" si="1"/>
        <v>9.5262794416288248</v>
      </c>
    </row>
    <row r="28" spans="1:13" x14ac:dyDescent="0.25">
      <c r="A28" s="22" t="s">
        <v>101</v>
      </c>
      <c r="B28" s="12" t="s">
        <v>22</v>
      </c>
      <c r="C28" s="22" t="s">
        <v>450</v>
      </c>
      <c r="D28" s="22" t="s">
        <v>484</v>
      </c>
      <c r="E28" s="46" t="s">
        <v>91</v>
      </c>
      <c r="F28" s="22" t="s">
        <v>34</v>
      </c>
      <c r="G28" s="46">
        <f t="shared" si="2"/>
        <v>16</v>
      </c>
      <c r="H28" s="24">
        <v>87</v>
      </c>
      <c r="I28" s="25">
        <v>0</v>
      </c>
      <c r="J28" s="26">
        <v>13</v>
      </c>
      <c r="K28" s="28"/>
      <c r="L28" s="32">
        <f t="shared" ref="L28:L91" si="3">IF(I28="", "", I28 +J28/2)</f>
        <v>6.5</v>
      </c>
      <c r="M28" s="32">
        <f t="shared" ref="M28:M91" si="4">IF(J28="", "", SQRT(3)/2*J28)</f>
        <v>11.258330249197702</v>
      </c>
    </row>
    <row r="29" spans="1:13" x14ac:dyDescent="0.25">
      <c r="A29" s="22" t="s">
        <v>102</v>
      </c>
      <c r="B29" s="12" t="s">
        <v>22</v>
      </c>
      <c r="C29" s="22" t="s">
        <v>450</v>
      </c>
      <c r="D29" s="22" t="s">
        <v>484</v>
      </c>
      <c r="E29" s="46" t="s">
        <v>91</v>
      </c>
      <c r="F29" s="22" t="s">
        <v>34</v>
      </c>
      <c r="G29" s="46">
        <f t="shared" si="2"/>
        <v>17</v>
      </c>
      <c r="H29" s="24">
        <v>90</v>
      </c>
      <c r="I29" s="25">
        <v>0</v>
      </c>
      <c r="J29" s="26">
        <v>10</v>
      </c>
      <c r="L29" s="32">
        <f t="shared" si="3"/>
        <v>5</v>
      </c>
      <c r="M29" s="32">
        <f t="shared" si="4"/>
        <v>8.6602540378443855</v>
      </c>
    </row>
    <row r="30" spans="1:13" x14ac:dyDescent="0.25">
      <c r="A30" s="22" t="s">
        <v>103</v>
      </c>
      <c r="B30" s="12" t="s">
        <v>22</v>
      </c>
      <c r="C30" s="22" t="s">
        <v>450</v>
      </c>
      <c r="D30" s="22" t="s">
        <v>484</v>
      </c>
      <c r="E30" s="46" t="s">
        <v>91</v>
      </c>
      <c r="F30" s="22" t="s">
        <v>34</v>
      </c>
      <c r="G30" s="46">
        <f t="shared" si="2"/>
        <v>18</v>
      </c>
      <c r="H30" s="24">
        <v>90</v>
      </c>
      <c r="I30" s="25">
        <v>6</v>
      </c>
      <c r="J30" s="26">
        <v>4</v>
      </c>
      <c r="L30" s="32">
        <f t="shared" si="3"/>
        <v>8</v>
      </c>
      <c r="M30" s="32">
        <f t="shared" si="4"/>
        <v>3.4641016151377544</v>
      </c>
    </row>
    <row r="31" spans="1:13" x14ac:dyDescent="0.25">
      <c r="A31" s="22" t="s">
        <v>104</v>
      </c>
      <c r="B31" s="12" t="s">
        <v>22</v>
      </c>
      <c r="C31" s="22" t="s">
        <v>450</v>
      </c>
      <c r="D31" s="22" t="s">
        <v>484</v>
      </c>
      <c r="E31" s="46" t="s">
        <v>91</v>
      </c>
      <c r="F31" s="22" t="s">
        <v>34</v>
      </c>
      <c r="G31" s="46">
        <f t="shared" si="2"/>
        <v>19</v>
      </c>
      <c r="H31" s="24">
        <v>88</v>
      </c>
      <c r="I31" s="25">
        <v>5</v>
      </c>
      <c r="J31" s="26">
        <v>7</v>
      </c>
      <c r="L31" s="32">
        <f t="shared" si="3"/>
        <v>8.5</v>
      </c>
      <c r="M31" s="32">
        <f t="shared" si="4"/>
        <v>6.0621778264910704</v>
      </c>
    </row>
    <row r="32" spans="1:13" x14ac:dyDescent="0.25">
      <c r="A32" s="22" t="s">
        <v>105</v>
      </c>
      <c r="B32" s="12" t="s">
        <v>22</v>
      </c>
      <c r="C32" s="22" t="s">
        <v>450</v>
      </c>
      <c r="D32" s="22" t="s">
        <v>484</v>
      </c>
      <c r="E32" s="46" t="s">
        <v>91</v>
      </c>
      <c r="F32" s="22" t="s">
        <v>34</v>
      </c>
      <c r="G32" s="46">
        <f t="shared" si="2"/>
        <v>20</v>
      </c>
      <c r="H32" s="24">
        <v>88</v>
      </c>
      <c r="I32" s="25">
        <v>0</v>
      </c>
      <c r="J32" s="26">
        <v>12</v>
      </c>
      <c r="L32" s="32">
        <f t="shared" si="3"/>
        <v>6</v>
      </c>
      <c r="M32" s="32">
        <f t="shared" si="4"/>
        <v>10.392304845413264</v>
      </c>
    </row>
    <row r="33" spans="1:29" x14ac:dyDescent="0.25">
      <c r="A33" s="22" t="s">
        <v>298</v>
      </c>
      <c r="B33" s="12" t="s">
        <v>22</v>
      </c>
      <c r="C33" s="22" t="s">
        <v>450</v>
      </c>
      <c r="D33" s="22" t="s">
        <v>484</v>
      </c>
      <c r="E33" s="46" t="s">
        <v>91</v>
      </c>
      <c r="F33" s="22" t="s">
        <v>271</v>
      </c>
      <c r="G33" s="46">
        <f t="shared" si="2"/>
        <v>21</v>
      </c>
      <c r="H33" s="24">
        <v>97</v>
      </c>
      <c r="I33" s="25">
        <v>0</v>
      </c>
      <c r="J33" s="26">
        <v>3</v>
      </c>
      <c r="L33" s="32">
        <f t="shared" si="3"/>
        <v>1.5</v>
      </c>
      <c r="M33" s="32">
        <f t="shared" si="4"/>
        <v>2.598076211353316</v>
      </c>
    </row>
    <row r="34" spans="1:29" x14ac:dyDescent="0.25">
      <c r="A34" s="22" t="s">
        <v>106</v>
      </c>
      <c r="B34" s="12"/>
      <c r="C34" s="22" t="s">
        <v>450</v>
      </c>
      <c r="D34" s="22" t="s">
        <v>484</v>
      </c>
      <c r="E34" s="46" t="s">
        <v>91</v>
      </c>
      <c r="F34" s="22" t="s">
        <v>34</v>
      </c>
      <c r="G34" s="46">
        <f t="shared" si="2"/>
        <v>22</v>
      </c>
      <c r="H34" s="24">
        <v>94.949494949494948</v>
      </c>
      <c r="I34" s="25">
        <v>0</v>
      </c>
      <c r="J34" s="26">
        <v>5.0505050505050502</v>
      </c>
      <c r="L34" s="32">
        <f t="shared" si="3"/>
        <v>2.5252525252525251</v>
      </c>
      <c r="M34" s="32">
        <f t="shared" si="4"/>
        <v>4.3738656756789824</v>
      </c>
    </row>
    <row r="35" spans="1:29" x14ac:dyDescent="0.25">
      <c r="A35" s="22" t="s">
        <v>107</v>
      </c>
      <c r="B35" s="12"/>
      <c r="C35" s="22" t="s">
        <v>453</v>
      </c>
      <c r="D35" s="22" t="s">
        <v>484</v>
      </c>
      <c r="E35" s="46" t="s">
        <v>91</v>
      </c>
      <c r="F35" s="22" t="s">
        <v>34</v>
      </c>
      <c r="G35" s="46">
        <f t="shared" si="2"/>
        <v>23</v>
      </c>
      <c r="H35" s="24">
        <v>94.294294294294289</v>
      </c>
      <c r="I35" s="25">
        <v>4.9049049049049049</v>
      </c>
      <c r="J35" s="26">
        <v>0.80080080080080074</v>
      </c>
      <c r="L35" s="32">
        <f t="shared" si="3"/>
        <v>5.3053053053053052</v>
      </c>
      <c r="M35" s="32">
        <f t="shared" si="4"/>
        <v>0.69351383686441526</v>
      </c>
      <c r="AA35">
        <v>75</v>
      </c>
      <c r="AB35" s="32">
        <v>43.301270189221931</v>
      </c>
      <c r="AC35" s="35">
        <v>0.5</v>
      </c>
    </row>
    <row r="36" spans="1:29" x14ac:dyDescent="0.25">
      <c r="A36" s="22" t="s">
        <v>108</v>
      </c>
      <c r="B36" s="12"/>
      <c r="C36" s="22" t="s">
        <v>453</v>
      </c>
      <c r="D36" s="22" t="s">
        <v>484</v>
      </c>
      <c r="E36" s="46" t="s">
        <v>91</v>
      </c>
      <c r="F36" s="22" t="s">
        <v>34</v>
      </c>
      <c r="G36" s="46">
        <f t="shared" si="2"/>
        <v>24</v>
      </c>
      <c r="H36" s="24">
        <v>97.899999999999977</v>
      </c>
      <c r="I36" s="25">
        <v>1.6999999999999995</v>
      </c>
      <c r="J36" s="26">
        <v>0.39999999999999991</v>
      </c>
      <c r="L36" s="32">
        <f t="shared" si="3"/>
        <v>1.8999999999999995</v>
      </c>
      <c r="M36" s="32">
        <f t="shared" si="4"/>
        <v>0.34641016151377535</v>
      </c>
      <c r="AA36">
        <v>25</v>
      </c>
      <c r="AB36" s="32">
        <v>43.301270189221931</v>
      </c>
      <c r="AC36" s="35">
        <v>0.5</v>
      </c>
    </row>
    <row r="37" spans="1:29" x14ac:dyDescent="0.25">
      <c r="A37" s="22" t="s">
        <v>109</v>
      </c>
      <c r="B37" s="12"/>
      <c r="C37" s="22" t="s">
        <v>453</v>
      </c>
      <c r="D37" s="22" t="s">
        <v>484</v>
      </c>
      <c r="E37" s="46" t="s">
        <v>91</v>
      </c>
      <c r="F37" s="22" t="s">
        <v>34</v>
      </c>
      <c r="G37" s="46">
        <f t="shared" si="2"/>
        <v>25</v>
      </c>
      <c r="H37" s="24">
        <v>93.881644934804413</v>
      </c>
      <c r="I37" s="25">
        <v>0.50150451354062198</v>
      </c>
      <c r="J37" s="26">
        <v>5.6168505516549656</v>
      </c>
      <c r="L37" s="32">
        <f t="shared" si="3"/>
        <v>3.3099297893681046</v>
      </c>
      <c r="M37" s="32">
        <f t="shared" si="4"/>
        <v>4.8643352669938382</v>
      </c>
      <c r="AA37">
        <v>50</v>
      </c>
      <c r="AB37" s="32">
        <v>0</v>
      </c>
      <c r="AC37" s="35">
        <v>0.5</v>
      </c>
    </row>
    <row r="38" spans="1:29" x14ac:dyDescent="0.25">
      <c r="A38" s="22" t="s">
        <v>110</v>
      </c>
      <c r="B38" s="12"/>
      <c r="C38" s="22" t="s">
        <v>453</v>
      </c>
      <c r="D38" s="22" t="s">
        <v>484</v>
      </c>
      <c r="E38" s="46" t="s">
        <v>91</v>
      </c>
      <c r="F38" s="22" t="s">
        <v>34</v>
      </c>
      <c r="G38" s="46">
        <f t="shared" si="2"/>
        <v>26</v>
      </c>
      <c r="H38" s="24">
        <v>94.589178356713418</v>
      </c>
      <c r="I38" s="25">
        <v>2.4048096192384767</v>
      </c>
      <c r="J38" s="26">
        <v>3.0060120240480956</v>
      </c>
      <c r="L38" s="32">
        <f t="shared" si="3"/>
        <v>3.9078156312625243</v>
      </c>
      <c r="M38" s="32">
        <f t="shared" si="4"/>
        <v>2.6032827769071294</v>
      </c>
    </row>
    <row r="39" spans="1:29" x14ac:dyDescent="0.25">
      <c r="A39" s="22" t="s">
        <v>111</v>
      </c>
      <c r="B39" s="12"/>
      <c r="C39" s="22" t="s">
        <v>453</v>
      </c>
      <c r="D39" s="22" t="s">
        <v>484</v>
      </c>
      <c r="E39" s="46" t="s">
        <v>91</v>
      </c>
      <c r="F39" s="22" t="s">
        <v>34</v>
      </c>
      <c r="G39" s="46">
        <f t="shared" si="2"/>
        <v>27</v>
      </c>
      <c r="H39" s="24">
        <v>90.280561122244478</v>
      </c>
      <c r="I39" s="25">
        <v>6.513026052104208</v>
      </c>
      <c r="J39" s="26">
        <v>3.2064128256513027</v>
      </c>
      <c r="L39" s="32">
        <f t="shared" si="3"/>
        <v>8.1162324649298601</v>
      </c>
      <c r="M39" s="32">
        <f t="shared" si="4"/>
        <v>2.7768349620342723</v>
      </c>
    </row>
    <row r="40" spans="1:29" x14ac:dyDescent="0.25">
      <c r="A40" s="22" t="s">
        <v>112</v>
      </c>
      <c r="B40" s="12"/>
      <c r="C40" s="22" t="s">
        <v>453</v>
      </c>
      <c r="D40" s="22" t="s">
        <v>484</v>
      </c>
      <c r="E40" s="46" t="s">
        <v>91</v>
      </c>
      <c r="F40" s="22" t="s">
        <v>34</v>
      </c>
      <c r="G40" s="46">
        <f t="shared" si="2"/>
        <v>28</v>
      </c>
      <c r="H40" s="24">
        <v>90.609390609390601</v>
      </c>
      <c r="I40" s="25">
        <v>0.69930069930069916</v>
      </c>
      <c r="J40" s="26">
        <v>8.6913086913086897</v>
      </c>
      <c r="L40" s="32">
        <f t="shared" si="3"/>
        <v>5.044955044955044</v>
      </c>
      <c r="M40" s="32">
        <f t="shared" si="4"/>
        <v>7.5268941188058083</v>
      </c>
    </row>
    <row r="41" spans="1:29" x14ac:dyDescent="0.25">
      <c r="A41" s="22" t="s">
        <v>113</v>
      </c>
      <c r="B41" s="12"/>
      <c r="C41" s="22" t="s">
        <v>453</v>
      </c>
      <c r="D41" s="22" t="s">
        <v>484</v>
      </c>
      <c r="E41" s="46" t="s">
        <v>91</v>
      </c>
      <c r="F41" s="22" t="s">
        <v>34</v>
      </c>
      <c r="G41" s="46">
        <f t="shared" si="2"/>
        <v>29</v>
      </c>
      <c r="H41" s="24">
        <v>94.559841740850644</v>
      </c>
      <c r="I41" s="25">
        <v>3.4619188921859547</v>
      </c>
      <c r="J41" s="26">
        <v>1.9782393669634029</v>
      </c>
      <c r="L41" s="32">
        <f t="shared" si="3"/>
        <v>4.4510385756676563</v>
      </c>
      <c r="M41" s="32">
        <f t="shared" si="4"/>
        <v>1.7132055465567531</v>
      </c>
    </row>
    <row r="42" spans="1:29" x14ac:dyDescent="0.25">
      <c r="A42" s="22" t="s">
        <v>294</v>
      </c>
      <c r="B42" s="12"/>
      <c r="C42" s="22" t="s">
        <v>451</v>
      </c>
      <c r="D42" s="22" t="s">
        <v>486</v>
      </c>
      <c r="E42" s="46" t="s">
        <v>91</v>
      </c>
      <c r="F42" s="22" t="s">
        <v>271</v>
      </c>
      <c r="G42" s="46">
        <f t="shared" si="2"/>
        <v>30</v>
      </c>
      <c r="H42" s="24">
        <v>92.4</v>
      </c>
      <c r="I42" s="25">
        <v>6.4</v>
      </c>
      <c r="J42" s="26">
        <v>1.2</v>
      </c>
      <c r="L42" s="32">
        <f t="shared" si="3"/>
        <v>7</v>
      </c>
      <c r="M42" s="32">
        <f t="shared" si="4"/>
        <v>1.0392304845413263</v>
      </c>
    </row>
    <row r="43" spans="1:29" x14ac:dyDescent="0.25">
      <c r="A43" s="22" t="s">
        <v>294</v>
      </c>
      <c r="B43" s="12"/>
      <c r="C43" s="22" t="s">
        <v>451</v>
      </c>
      <c r="D43" s="22" t="s">
        <v>486</v>
      </c>
      <c r="E43" s="46" t="s">
        <v>91</v>
      </c>
      <c r="F43" s="22" t="s">
        <v>271</v>
      </c>
      <c r="G43" s="46">
        <f t="shared" si="2"/>
        <v>31</v>
      </c>
      <c r="H43" s="24">
        <v>94.9</v>
      </c>
      <c r="I43" s="25">
        <v>3.8</v>
      </c>
      <c r="J43" s="26">
        <v>1.3</v>
      </c>
      <c r="L43" s="32">
        <f t="shared" si="3"/>
        <v>4.45</v>
      </c>
      <c r="M43" s="32">
        <f t="shared" si="4"/>
        <v>1.1258330249197701</v>
      </c>
    </row>
    <row r="44" spans="1:29" x14ac:dyDescent="0.25">
      <c r="A44" s="22" t="s">
        <v>294</v>
      </c>
      <c r="B44" s="12"/>
      <c r="C44" s="22" t="s">
        <v>451</v>
      </c>
      <c r="D44" s="22" t="s">
        <v>486</v>
      </c>
      <c r="E44" s="46" t="s">
        <v>91</v>
      </c>
      <c r="F44" s="22" t="s">
        <v>271</v>
      </c>
      <c r="G44" s="46">
        <f t="shared" si="2"/>
        <v>32</v>
      </c>
      <c r="H44" s="24">
        <v>94</v>
      </c>
      <c r="I44" s="25">
        <v>0</v>
      </c>
      <c r="J44" s="26">
        <v>6</v>
      </c>
      <c r="L44" s="32">
        <f t="shared" si="3"/>
        <v>3</v>
      </c>
      <c r="M44" s="32">
        <f t="shared" si="4"/>
        <v>5.196152422706632</v>
      </c>
    </row>
    <row r="45" spans="1:29" x14ac:dyDescent="0.25">
      <c r="A45" s="22" t="s">
        <v>294</v>
      </c>
      <c r="B45" s="12"/>
      <c r="C45" s="22" t="s">
        <v>451</v>
      </c>
      <c r="D45" s="22" t="s">
        <v>486</v>
      </c>
      <c r="E45" s="46" t="s">
        <v>91</v>
      </c>
      <c r="F45" s="22" t="s">
        <v>271</v>
      </c>
      <c r="G45" s="46">
        <f t="shared" si="2"/>
        <v>33</v>
      </c>
      <c r="H45" s="24">
        <v>91.5</v>
      </c>
      <c r="I45" s="25">
        <v>4.5</v>
      </c>
      <c r="J45" s="26">
        <v>4</v>
      </c>
      <c r="L45" s="32">
        <f t="shared" si="3"/>
        <v>6.5</v>
      </c>
      <c r="M45" s="32">
        <f t="shared" si="4"/>
        <v>3.4641016151377544</v>
      </c>
    </row>
    <row r="46" spans="1:29" x14ac:dyDescent="0.25">
      <c r="A46" s="22" t="s">
        <v>294</v>
      </c>
      <c r="B46" s="12"/>
      <c r="C46" s="22" t="s">
        <v>451</v>
      </c>
      <c r="D46" s="22" t="s">
        <v>486</v>
      </c>
      <c r="E46" s="46" t="s">
        <v>91</v>
      </c>
      <c r="F46" s="22" t="s">
        <v>271</v>
      </c>
      <c r="G46" s="46">
        <f t="shared" si="2"/>
        <v>34</v>
      </c>
      <c r="H46" s="24">
        <v>96.5</v>
      </c>
      <c r="I46" s="25">
        <v>0</v>
      </c>
      <c r="J46" s="26">
        <v>3.5</v>
      </c>
      <c r="L46" s="32">
        <f t="shared" si="3"/>
        <v>1.75</v>
      </c>
      <c r="M46" s="32">
        <f t="shared" si="4"/>
        <v>3.0310889132455352</v>
      </c>
    </row>
    <row r="47" spans="1:29" x14ac:dyDescent="0.25">
      <c r="A47" s="22" t="s">
        <v>294</v>
      </c>
      <c r="B47" s="12"/>
      <c r="C47" s="22" t="s">
        <v>451</v>
      </c>
      <c r="D47" s="22" t="s">
        <v>486</v>
      </c>
      <c r="E47" s="46" t="s">
        <v>91</v>
      </c>
      <c r="F47" s="22" t="s">
        <v>271</v>
      </c>
      <c r="G47" s="46">
        <f t="shared" si="2"/>
        <v>35</v>
      </c>
      <c r="H47" s="24">
        <v>91</v>
      </c>
      <c r="I47" s="25">
        <v>0.5</v>
      </c>
      <c r="J47" s="26">
        <v>8.5</v>
      </c>
      <c r="L47" s="32">
        <f t="shared" si="3"/>
        <v>4.75</v>
      </c>
      <c r="M47" s="32">
        <f t="shared" si="4"/>
        <v>7.3612159321677284</v>
      </c>
    </row>
    <row r="48" spans="1:29" x14ac:dyDescent="0.25">
      <c r="A48" s="22" t="s">
        <v>294</v>
      </c>
      <c r="B48" s="12"/>
      <c r="C48" s="22" t="s">
        <v>451</v>
      </c>
      <c r="D48" s="22" t="s">
        <v>486</v>
      </c>
      <c r="E48" s="46" t="s">
        <v>91</v>
      </c>
      <c r="F48" s="22" t="s">
        <v>271</v>
      </c>
      <c r="G48" s="46">
        <f t="shared" si="2"/>
        <v>36</v>
      </c>
      <c r="H48" s="24">
        <v>87.1</v>
      </c>
      <c r="I48" s="25">
        <v>9.4</v>
      </c>
      <c r="J48" s="26">
        <v>3.5</v>
      </c>
      <c r="L48" s="32">
        <f t="shared" si="3"/>
        <v>11.15</v>
      </c>
      <c r="M48" s="32">
        <f t="shared" si="4"/>
        <v>3.0310889132455352</v>
      </c>
    </row>
    <row r="49" spans="1:13" x14ac:dyDescent="0.25">
      <c r="A49" s="22" t="s">
        <v>294</v>
      </c>
      <c r="B49" s="12"/>
      <c r="C49" s="22" t="s">
        <v>451</v>
      </c>
      <c r="D49" s="22" t="s">
        <v>486</v>
      </c>
      <c r="E49" s="46" t="s">
        <v>91</v>
      </c>
      <c r="F49" s="22" t="s">
        <v>271</v>
      </c>
      <c r="G49" s="46">
        <f t="shared" si="2"/>
        <v>37</v>
      </c>
      <c r="H49" s="24">
        <v>86.3</v>
      </c>
      <c r="I49" s="25">
        <v>10.7</v>
      </c>
      <c r="J49" s="26">
        <v>3</v>
      </c>
      <c r="L49" s="32">
        <f t="shared" si="3"/>
        <v>12.2</v>
      </c>
      <c r="M49" s="32">
        <f t="shared" si="4"/>
        <v>2.598076211353316</v>
      </c>
    </row>
    <row r="50" spans="1:13" x14ac:dyDescent="0.25">
      <c r="A50" s="22" t="s">
        <v>299</v>
      </c>
      <c r="B50" s="12"/>
      <c r="C50" s="22" t="s">
        <v>453</v>
      </c>
      <c r="D50" s="22" t="s">
        <v>484</v>
      </c>
      <c r="E50" s="46" t="s">
        <v>91</v>
      </c>
      <c r="F50" s="22" t="s">
        <v>271</v>
      </c>
      <c r="G50" s="46">
        <f t="shared" si="2"/>
        <v>38</v>
      </c>
      <c r="H50" s="24">
        <v>99.299299299299292</v>
      </c>
      <c r="I50" s="25">
        <v>0.60060060060060061</v>
      </c>
      <c r="J50" s="26">
        <v>0.10010010010010009</v>
      </c>
      <c r="L50" s="32">
        <f t="shared" si="3"/>
        <v>0.65065065065065064</v>
      </c>
      <c r="M50" s="32">
        <f t="shared" si="4"/>
        <v>8.6689229608051907E-2</v>
      </c>
    </row>
    <row r="51" spans="1:13" x14ac:dyDescent="0.25">
      <c r="A51" s="22" t="s">
        <v>300</v>
      </c>
      <c r="B51" s="12"/>
      <c r="C51" s="22" t="s">
        <v>453</v>
      </c>
      <c r="D51" s="22" t="s">
        <v>484</v>
      </c>
      <c r="E51" s="46" t="s">
        <v>91</v>
      </c>
      <c r="F51" s="22" t="s">
        <v>271</v>
      </c>
      <c r="G51" s="46">
        <f t="shared" si="2"/>
        <v>39</v>
      </c>
      <c r="H51" s="24">
        <v>98.6</v>
      </c>
      <c r="I51" s="25">
        <v>0.7</v>
      </c>
      <c r="J51" s="26">
        <v>0.7</v>
      </c>
      <c r="L51" s="32">
        <f t="shared" si="3"/>
        <v>1.0499999999999998</v>
      </c>
      <c r="M51" s="32">
        <f t="shared" si="4"/>
        <v>0.60621778264910697</v>
      </c>
    </row>
    <row r="52" spans="1:13" x14ac:dyDescent="0.25">
      <c r="A52" s="22" t="s">
        <v>301</v>
      </c>
      <c r="B52" s="12"/>
      <c r="C52" s="22" t="s">
        <v>453</v>
      </c>
      <c r="D52" s="22" t="s">
        <v>484</v>
      </c>
      <c r="E52" s="46" t="s">
        <v>91</v>
      </c>
      <c r="F52" s="22" t="s">
        <v>271</v>
      </c>
      <c r="G52" s="46">
        <f t="shared" si="2"/>
        <v>40</v>
      </c>
      <c r="H52" s="24">
        <v>98.9</v>
      </c>
      <c r="I52" s="25">
        <v>0.89999999999999991</v>
      </c>
      <c r="J52" s="26">
        <v>0.2</v>
      </c>
      <c r="L52" s="32">
        <f t="shared" si="3"/>
        <v>0.99999999999999989</v>
      </c>
      <c r="M52" s="32">
        <f t="shared" si="4"/>
        <v>0.17320508075688773</v>
      </c>
    </row>
    <row r="53" spans="1:13" x14ac:dyDescent="0.25">
      <c r="A53" s="22" t="s">
        <v>302</v>
      </c>
      <c r="B53" s="12"/>
      <c r="C53" s="22" t="s">
        <v>453</v>
      </c>
      <c r="D53" s="22" t="s">
        <v>484</v>
      </c>
      <c r="E53" s="46" t="s">
        <v>91</v>
      </c>
      <c r="F53" s="22" t="s">
        <v>271</v>
      </c>
      <c r="G53" s="46">
        <f t="shared" si="2"/>
        <v>41</v>
      </c>
      <c r="H53" s="24">
        <v>96.699999999999974</v>
      </c>
      <c r="I53" s="25">
        <v>3.0999999999999992</v>
      </c>
      <c r="J53" s="26">
        <v>0.19999999999999996</v>
      </c>
      <c r="L53" s="32">
        <f t="shared" si="3"/>
        <v>3.1999999999999993</v>
      </c>
      <c r="M53" s="32">
        <f t="shared" si="4"/>
        <v>0.17320508075688767</v>
      </c>
    </row>
    <row r="54" spans="1:13" x14ac:dyDescent="0.25">
      <c r="A54" s="22" t="s">
        <v>303</v>
      </c>
      <c r="B54" s="12"/>
      <c r="C54" s="22" t="s">
        <v>453</v>
      </c>
      <c r="D54" s="22" t="s">
        <v>484</v>
      </c>
      <c r="E54" s="46" t="s">
        <v>91</v>
      </c>
      <c r="F54" s="22" t="s">
        <v>271</v>
      </c>
      <c r="G54" s="46">
        <f t="shared" si="2"/>
        <v>42</v>
      </c>
      <c r="H54" s="24">
        <v>99.099099099099092</v>
      </c>
      <c r="I54" s="25">
        <v>0.60060060060060061</v>
      </c>
      <c r="J54" s="26">
        <v>0.30030030030030025</v>
      </c>
      <c r="L54" s="32">
        <f t="shared" si="3"/>
        <v>0.75075075075075071</v>
      </c>
      <c r="M54" s="32">
        <f t="shared" si="4"/>
        <v>0.26006768882415571</v>
      </c>
    </row>
    <row r="55" spans="1:13" x14ac:dyDescent="0.25">
      <c r="A55" s="22" t="s">
        <v>304</v>
      </c>
      <c r="B55" s="12"/>
      <c r="C55" s="22" t="s">
        <v>453</v>
      </c>
      <c r="D55" s="22" t="s">
        <v>484</v>
      </c>
      <c r="E55" s="46" t="s">
        <v>91</v>
      </c>
      <c r="F55" s="22" t="s">
        <v>271</v>
      </c>
      <c r="G55" s="46">
        <f t="shared" si="2"/>
        <v>43</v>
      </c>
      <c r="H55" s="24">
        <v>98.898898898898906</v>
      </c>
      <c r="I55" s="25">
        <v>0.50050050050050054</v>
      </c>
      <c r="J55" s="26">
        <v>0.60060060060060061</v>
      </c>
      <c r="L55" s="32">
        <f t="shared" si="3"/>
        <v>0.80080080080080085</v>
      </c>
      <c r="M55" s="32">
        <f t="shared" si="4"/>
        <v>0.52013537764831153</v>
      </c>
    </row>
    <row r="56" spans="1:13" x14ac:dyDescent="0.25">
      <c r="A56" s="22" t="s">
        <v>305</v>
      </c>
      <c r="B56" s="12"/>
      <c r="C56" s="22" t="s">
        <v>453</v>
      </c>
      <c r="D56" s="22" t="s">
        <v>484</v>
      </c>
      <c r="E56" s="46" t="s">
        <v>91</v>
      </c>
      <c r="F56" s="22" t="s">
        <v>271</v>
      </c>
      <c r="G56" s="46">
        <f t="shared" si="2"/>
        <v>44</v>
      </c>
      <c r="H56" s="24">
        <v>99.100000000000009</v>
      </c>
      <c r="I56" s="25">
        <v>0.60000000000000009</v>
      </c>
      <c r="J56" s="26">
        <v>0.30000000000000004</v>
      </c>
      <c r="L56" s="32">
        <f t="shared" si="3"/>
        <v>0.75000000000000011</v>
      </c>
      <c r="M56" s="32">
        <f t="shared" si="4"/>
        <v>0.25980762113533162</v>
      </c>
    </row>
    <row r="57" spans="1:13" x14ac:dyDescent="0.25">
      <c r="A57" s="22" t="s">
        <v>294</v>
      </c>
      <c r="B57" s="12"/>
      <c r="C57" s="22" t="s">
        <v>451</v>
      </c>
      <c r="D57" s="22" t="s">
        <v>486</v>
      </c>
      <c r="E57" s="46" t="s">
        <v>306</v>
      </c>
      <c r="F57" s="22" t="s">
        <v>271</v>
      </c>
      <c r="G57" s="46">
        <f t="shared" si="2"/>
        <v>45</v>
      </c>
      <c r="H57" s="24">
        <v>83.8</v>
      </c>
      <c r="I57" s="25">
        <v>15.7</v>
      </c>
      <c r="J57" s="26">
        <v>0.5</v>
      </c>
      <c r="L57" s="32">
        <f t="shared" si="3"/>
        <v>15.95</v>
      </c>
      <c r="M57" s="32">
        <f t="shared" si="4"/>
        <v>0.4330127018922193</v>
      </c>
    </row>
    <row r="58" spans="1:13" x14ac:dyDescent="0.25">
      <c r="A58" s="22" t="s">
        <v>294</v>
      </c>
      <c r="B58" s="12"/>
      <c r="C58" s="22" t="s">
        <v>451</v>
      </c>
      <c r="D58" s="22" t="s">
        <v>486</v>
      </c>
      <c r="E58" s="46" t="s">
        <v>306</v>
      </c>
      <c r="F58" s="22" t="s">
        <v>271</v>
      </c>
      <c r="G58" s="46">
        <f t="shared" si="2"/>
        <v>46</v>
      </c>
      <c r="H58" s="24">
        <v>83.3</v>
      </c>
      <c r="I58" s="25">
        <v>15.3</v>
      </c>
      <c r="J58" s="26">
        <v>1.4</v>
      </c>
      <c r="L58" s="32">
        <f t="shared" si="3"/>
        <v>16</v>
      </c>
      <c r="M58" s="32">
        <f t="shared" si="4"/>
        <v>1.2124355652982139</v>
      </c>
    </row>
    <row r="59" spans="1:13" x14ac:dyDescent="0.25">
      <c r="A59" s="22" t="s">
        <v>294</v>
      </c>
      <c r="B59" s="12"/>
      <c r="C59" s="22" t="s">
        <v>451</v>
      </c>
      <c r="D59" s="22" t="s">
        <v>486</v>
      </c>
      <c r="E59" s="46" t="s">
        <v>306</v>
      </c>
      <c r="F59" s="22" t="s">
        <v>271</v>
      </c>
      <c r="G59" s="46">
        <f t="shared" si="2"/>
        <v>47</v>
      </c>
      <c r="H59" s="24">
        <v>80.8</v>
      </c>
      <c r="I59" s="25">
        <v>18.8</v>
      </c>
      <c r="J59" s="26">
        <v>0.4</v>
      </c>
      <c r="L59" s="32">
        <f t="shared" si="3"/>
        <v>19</v>
      </c>
      <c r="M59" s="32">
        <f t="shared" si="4"/>
        <v>0.34641016151377546</v>
      </c>
    </row>
    <row r="60" spans="1:13" x14ac:dyDescent="0.25">
      <c r="A60" s="22" t="s">
        <v>294</v>
      </c>
      <c r="B60" s="12"/>
      <c r="C60" s="22" t="s">
        <v>451</v>
      </c>
      <c r="D60" s="22" t="s">
        <v>486</v>
      </c>
      <c r="E60" s="46" t="s">
        <v>306</v>
      </c>
      <c r="F60" s="22" t="s">
        <v>271</v>
      </c>
      <c r="G60" s="46">
        <f t="shared" si="2"/>
        <v>48</v>
      </c>
      <c r="H60" s="24">
        <v>80</v>
      </c>
      <c r="I60" s="25">
        <v>15</v>
      </c>
      <c r="J60" s="26">
        <v>5</v>
      </c>
      <c r="L60" s="32">
        <f t="shared" si="3"/>
        <v>17.5</v>
      </c>
      <c r="M60" s="32">
        <f t="shared" si="4"/>
        <v>4.3301270189221928</v>
      </c>
    </row>
    <row r="61" spans="1:13" x14ac:dyDescent="0.25">
      <c r="A61" s="22" t="s">
        <v>294</v>
      </c>
      <c r="B61" s="12"/>
      <c r="C61" s="22" t="s">
        <v>451</v>
      </c>
      <c r="D61" s="22" t="s">
        <v>486</v>
      </c>
      <c r="E61" s="46" t="s">
        <v>306</v>
      </c>
      <c r="F61" s="22" t="s">
        <v>271</v>
      </c>
      <c r="G61" s="46">
        <f t="shared" si="2"/>
        <v>49</v>
      </c>
      <c r="H61" s="24">
        <v>75.05</v>
      </c>
      <c r="I61" s="25">
        <v>20.7</v>
      </c>
      <c r="J61" s="26">
        <v>4.25</v>
      </c>
      <c r="L61" s="32">
        <f t="shared" si="3"/>
        <v>22.824999999999999</v>
      </c>
      <c r="M61" s="32">
        <f t="shared" si="4"/>
        <v>3.6806079660838642</v>
      </c>
    </row>
    <row r="62" spans="1:13" x14ac:dyDescent="0.25">
      <c r="A62" s="22" t="s">
        <v>294</v>
      </c>
      <c r="B62" s="12"/>
      <c r="C62" s="22" t="s">
        <v>451</v>
      </c>
      <c r="D62" s="22" t="s">
        <v>486</v>
      </c>
      <c r="E62" s="46" t="s">
        <v>306</v>
      </c>
      <c r="F62" s="22" t="s">
        <v>271</v>
      </c>
      <c r="G62" s="46">
        <f t="shared" si="2"/>
        <v>50</v>
      </c>
      <c r="H62" s="24">
        <v>75.3</v>
      </c>
      <c r="I62" s="25">
        <v>23.4</v>
      </c>
      <c r="J62" s="26">
        <v>1.3</v>
      </c>
      <c r="L62" s="32">
        <f t="shared" si="3"/>
        <v>24.049999999999997</v>
      </c>
      <c r="M62" s="32">
        <f t="shared" si="4"/>
        <v>1.1258330249197701</v>
      </c>
    </row>
    <row r="63" spans="1:13" x14ac:dyDescent="0.25">
      <c r="A63" s="22" t="s">
        <v>294</v>
      </c>
      <c r="B63" s="12"/>
      <c r="C63" s="22" t="s">
        <v>451</v>
      </c>
      <c r="D63" s="22" t="s">
        <v>486</v>
      </c>
      <c r="E63" s="46" t="s">
        <v>306</v>
      </c>
      <c r="F63" s="22" t="s">
        <v>271</v>
      </c>
      <c r="G63" s="46">
        <f t="shared" si="2"/>
        <v>51</v>
      </c>
      <c r="H63" s="24">
        <v>74.400000000000006</v>
      </c>
      <c r="I63" s="25">
        <v>24.8</v>
      </c>
      <c r="J63" s="26">
        <v>0.8</v>
      </c>
      <c r="L63" s="32">
        <f t="shared" si="3"/>
        <v>25.2</v>
      </c>
      <c r="M63" s="32">
        <f t="shared" si="4"/>
        <v>0.69282032302755092</v>
      </c>
    </row>
    <row r="64" spans="1:13" x14ac:dyDescent="0.25">
      <c r="A64" s="22" t="s">
        <v>294</v>
      </c>
      <c r="B64" s="12"/>
      <c r="C64" s="22" t="s">
        <v>451</v>
      </c>
      <c r="D64" s="22" t="s">
        <v>486</v>
      </c>
      <c r="E64" s="46" t="s">
        <v>306</v>
      </c>
      <c r="F64" s="22" t="s">
        <v>271</v>
      </c>
      <c r="G64" s="46">
        <f t="shared" si="2"/>
        <v>52</v>
      </c>
      <c r="H64" s="24">
        <v>69.5</v>
      </c>
      <c r="I64" s="25">
        <v>29.6</v>
      </c>
      <c r="J64" s="26">
        <v>0.9</v>
      </c>
      <c r="L64" s="32">
        <f t="shared" si="3"/>
        <v>30.05</v>
      </c>
      <c r="M64" s="32">
        <f t="shared" si="4"/>
        <v>0.77942286340599476</v>
      </c>
    </row>
    <row r="65" spans="1:13" x14ac:dyDescent="0.25">
      <c r="A65" s="22" t="s">
        <v>294</v>
      </c>
      <c r="B65" s="12"/>
      <c r="C65" s="22" t="s">
        <v>451</v>
      </c>
      <c r="D65" s="22" t="s">
        <v>486</v>
      </c>
      <c r="E65" s="46" t="s">
        <v>306</v>
      </c>
      <c r="F65" s="22" t="s">
        <v>271</v>
      </c>
      <c r="G65" s="46">
        <f t="shared" si="2"/>
        <v>53</v>
      </c>
      <c r="H65" s="24">
        <v>67.8</v>
      </c>
      <c r="I65" s="25">
        <v>30</v>
      </c>
      <c r="J65" s="26">
        <v>2.2000000000000002</v>
      </c>
      <c r="L65" s="32">
        <f t="shared" si="3"/>
        <v>31.1</v>
      </c>
      <c r="M65" s="32">
        <f t="shared" si="4"/>
        <v>1.9052558883257651</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G67" t="s">
        <v>364</v>
      </c>
      <c r="H67" s="31" t="s">
        <v>509</v>
      </c>
      <c r="I67" s="31" t="s">
        <v>510</v>
      </c>
      <c r="J67" s="31" t="s">
        <v>511</v>
      </c>
    </row>
    <row r="68" spans="1:13" x14ac:dyDescent="0.25">
      <c r="A68" s="22"/>
      <c r="B68" s="12"/>
      <c r="C68" s="22"/>
      <c r="D68" s="22"/>
      <c r="E68" s="22"/>
      <c r="G68" s="19">
        <f>COUNT(G13:G65)</f>
        <v>53</v>
      </c>
      <c r="H68" s="74">
        <f>(AVERAGE(H13:H65))/100</f>
        <v>0.89434917693000893</v>
      </c>
      <c r="I68" s="75">
        <f t="shared" ref="I68:J68" si="5">(AVERAGE(I13:I65))/100</f>
        <v>5.7382371677083883E-2</v>
      </c>
      <c r="J68" s="76">
        <f t="shared" si="5"/>
        <v>4.8268451392907259E-2</v>
      </c>
    </row>
    <row r="69" spans="1:13" x14ac:dyDescent="0.25">
      <c r="A69" s="22"/>
      <c r="B69" s="12"/>
      <c r="C69" s="22"/>
      <c r="D69" s="22"/>
      <c r="E69" s="22"/>
      <c r="F69" s="72" t="s">
        <v>516</v>
      </c>
      <c r="G69" s="19">
        <f>G68</f>
        <v>53</v>
      </c>
      <c r="H69" s="73">
        <f>(_xlfn.STDEV.S(H13:H65))/100</f>
        <v>7.814227173845921E-2</v>
      </c>
      <c r="I69" s="73">
        <f>(_xlfn.STDEV.S(I13:I65))/100</f>
        <v>8.2169120967116135E-2</v>
      </c>
      <c r="J69" s="73">
        <f>(_xlfn.STDEV.S(J13:J65))/100</f>
        <v>4.4081238362088743E-2</v>
      </c>
    </row>
    <row r="70" spans="1:13" x14ac:dyDescent="0.25">
      <c r="A70" s="22"/>
      <c r="B70" s="12"/>
      <c r="C70" s="22"/>
      <c r="D70" s="22"/>
      <c r="E70" s="22"/>
      <c r="F70" s="72" t="s">
        <v>517</v>
      </c>
      <c r="G70" s="19">
        <f>G69</f>
        <v>53</v>
      </c>
      <c r="H70" s="74">
        <f>_xlfn.CONFIDENCE.NORM(0.05,H69,$G$68)</f>
        <v>2.1037599789947441E-2</v>
      </c>
      <c r="I70" s="75">
        <f>_xlfn.CONFIDENCE.NORM(0.05,I69,$G$68)</f>
        <v>2.2121715219435897E-2</v>
      </c>
      <c r="J70" s="76">
        <f>_xlfn.CONFIDENCE.NORM(0.05,J69,$G$68)</f>
        <v>1.1867628497041528E-2</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6">IF(I92="", "", I92 +J92/2)</f>
        <v/>
      </c>
      <c r="M92" s="32" t="str">
        <f t="shared" ref="M92:M155" si="7">IF(J92="", "", SQRT(3)/2*J92)</f>
        <v/>
      </c>
    </row>
    <row r="93" spans="12:13" x14ac:dyDescent="0.25">
      <c r="L93" s="32" t="str">
        <f t="shared" si="6"/>
        <v/>
      </c>
      <c r="M93" s="32" t="str">
        <f t="shared" si="7"/>
        <v/>
      </c>
    </row>
    <row r="94" spans="12:13" x14ac:dyDescent="0.25">
      <c r="L94" s="32" t="str">
        <f t="shared" si="6"/>
        <v/>
      </c>
      <c r="M94" s="32" t="str">
        <f t="shared" si="7"/>
        <v/>
      </c>
    </row>
    <row r="95" spans="12:13" x14ac:dyDescent="0.25">
      <c r="L95" s="32" t="str">
        <f t="shared" si="6"/>
        <v/>
      </c>
      <c r="M95" s="32" t="str">
        <f t="shared" si="7"/>
        <v/>
      </c>
    </row>
    <row r="96" spans="12:13" x14ac:dyDescent="0.25">
      <c r="L96" s="32" t="str">
        <f t="shared" si="6"/>
        <v/>
      </c>
      <c r="M96" s="32" t="str">
        <f t="shared" si="7"/>
        <v/>
      </c>
    </row>
    <row r="97" spans="12:13" x14ac:dyDescent="0.25">
      <c r="L97" s="32" t="str">
        <f t="shared" si="6"/>
        <v/>
      </c>
      <c r="M97" s="32" t="str">
        <f t="shared" si="7"/>
        <v/>
      </c>
    </row>
    <row r="98" spans="12:13" x14ac:dyDescent="0.25">
      <c r="L98" s="32" t="str">
        <f t="shared" si="6"/>
        <v/>
      </c>
      <c r="M98" s="32" t="str">
        <f t="shared" si="7"/>
        <v/>
      </c>
    </row>
    <row r="99" spans="12:13" x14ac:dyDescent="0.25">
      <c r="L99" s="32" t="str">
        <f t="shared" si="6"/>
        <v/>
      </c>
      <c r="M99" s="32" t="str">
        <f t="shared" si="7"/>
        <v/>
      </c>
    </row>
    <row r="100" spans="12:13" x14ac:dyDescent="0.25">
      <c r="L100" s="32" t="str">
        <f t="shared" si="6"/>
        <v/>
      </c>
      <c r="M100" s="32" t="str">
        <f t="shared" si="7"/>
        <v/>
      </c>
    </row>
    <row r="101" spans="12:13" x14ac:dyDescent="0.25">
      <c r="L101" s="32" t="str">
        <f t="shared" si="6"/>
        <v/>
      </c>
      <c r="M101" s="32" t="str">
        <f t="shared" si="7"/>
        <v/>
      </c>
    </row>
    <row r="102" spans="12:13" x14ac:dyDescent="0.25">
      <c r="L102" s="32" t="str">
        <f t="shared" si="6"/>
        <v/>
      </c>
      <c r="M102" s="32" t="str">
        <f t="shared" si="7"/>
        <v/>
      </c>
    </row>
    <row r="103" spans="12:13" x14ac:dyDescent="0.25">
      <c r="L103" s="32" t="str">
        <f t="shared" si="6"/>
        <v/>
      </c>
      <c r="M103" s="32" t="str">
        <f t="shared" si="7"/>
        <v/>
      </c>
    </row>
    <row r="104" spans="12:13" x14ac:dyDescent="0.25">
      <c r="L104" s="32" t="str">
        <f t="shared" si="6"/>
        <v/>
      </c>
      <c r="M104" s="32" t="str">
        <f t="shared" si="7"/>
        <v/>
      </c>
    </row>
    <row r="105" spans="12:13" x14ac:dyDescent="0.25">
      <c r="L105" s="32" t="str">
        <f t="shared" si="6"/>
        <v/>
      </c>
      <c r="M105" s="32" t="str">
        <f t="shared" si="7"/>
        <v/>
      </c>
    </row>
    <row r="106" spans="12:13" x14ac:dyDescent="0.25">
      <c r="L106" s="32" t="str">
        <f t="shared" si="6"/>
        <v/>
      </c>
      <c r="M106" s="32" t="str">
        <f t="shared" si="7"/>
        <v/>
      </c>
    </row>
    <row r="107" spans="12:13" x14ac:dyDescent="0.25">
      <c r="L107" s="32" t="str">
        <f t="shared" si="6"/>
        <v/>
      </c>
      <c r="M107" s="32" t="str">
        <f t="shared" si="7"/>
        <v/>
      </c>
    </row>
    <row r="108" spans="12:13" x14ac:dyDescent="0.25">
      <c r="L108" s="32" t="str">
        <f t="shared" si="6"/>
        <v/>
      </c>
      <c r="M108" s="32" t="str">
        <f t="shared" si="7"/>
        <v/>
      </c>
    </row>
    <row r="109" spans="12:13" x14ac:dyDescent="0.25">
      <c r="L109" s="32" t="str">
        <f t="shared" si="6"/>
        <v/>
      </c>
      <c r="M109" s="32" t="str">
        <f t="shared" si="7"/>
        <v/>
      </c>
    </row>
    <row r="110" spans="12:13" x14ac:dyDescent="0.25">
      <c r="L110" s="32" t="str">
        <f t="shared" si="6"/>
        <v/>
      </c>
      <c r="M110" s="32" t="str">
        <f t="shared" si="7"/>
        <v/>
      </c>
    </row>
    <row r="111" spans="12:13" x14ac:dyDescent="0.25">
      <c r="L111" s="32" t="str">
        <f t="shared" si="6"/>
        <v/>
      </c>
      <c r="M111" s="32" t="str">
        <f t="shared" si="7"/>
        <v/>
      </c>
    </row>
    <row r="112" spans="12:13" x14ac:dyDescent="0.25">
      <c r="L112" s="32" t="str">
        <f t="shared" si="6"/>
        <v/>
      </c>
      <c r="M112" s="32" t="str">
        <f t="shared" si="7"/>
        <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EAD8-A3DB-4343-9B44-F0A5658137A1}">
  <dimension ref="A1:AC531"/>
  <sheetViews>
    <sheetView topLeftCell="J1" workbookViewId="0">
      <selection activeCell="AB13" sqref="AB13"/>
    </sheetView>
  </sheetViews>
  <sheetFormatPr defaultRowHeight="15" x14ac:dyDescent="0.25"/>
  <cols>
    <col min="1" max="1" width="11.5703125" customWidth="1"/>
    <col min="2" max="2" width="10.42578125" customWidth="1"/>
    <col min="3" max="3" width="24" bestFit="1" customWidth="1"/>
    <col min="4" max="4" width="19.85546875" bestFit="1" customWidth="1"/>
    <col min="5" max="5" width="13.28515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434</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A9" s="42"/>
      <c r="B9" s="42"/>
      <c r="C9" s="42"/>
      <c r="D9" s="42"/>
      <c r="E9" s="42"/>
      <c r="F9" s="42"/>
      <c r="G9" s="42"/>
      <c r="H9" s="42"/>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0" t="s">
        <v>425</v>
      </c>
      <c r="I12" s="30" t="s">
        <v>426</v>
      </c>
      <c r="J12" s="30" t="s">
        <v>427</v>
      </c>
      <c r="K12" s="27"/>
      <c r="L12" s="33" t="s">
        <v>398</v>
      </c>
      <c r="M12" s="33" t="s">
        <v>399</v>
      </c>
    </row>
    <row r="13" spans="1:13" x14ac:dyDescent="0.25">
      <c r="A13" s="22" t="s">
        <v>307</v>
      </c>
      <c r="B13" s="12">
        <v>6.0000000000000001E-3</v>
      </c>
      <c r="C13" s="22" t="s">
        <v>450</v>
      </c>
      <c r="D13" s="22" t="s">
        <v>484</v>
      </c>
      <c r="E13" s="49" t="s">
        <v>10</v>
      </c>
      <c r="F13" s="22" t="s">
        <v>271</v>
      </c>
      <c r="G13" s="49">
        <v>1</v>
      </c>
      <c r="H13" s="24">
        <v>6.9306930693069306</v>
      </c>
      <c r="I13" s="25">
        <v>92.079207920792072</v>
      </c>
      <c r="J13" s="26">
        <v>0.99009900990099009</v>
      </c>
      <c r="K13" s="1"/>
      <c r="L13" s="32">
        <f t="shared" ref="L13:L27" si="0">IF(I13="", "", I13 +J13/2)</f>
        <v>92.574257425742573</v>
      </c>
      <c r="M13" s="32">
        <f t="shared" ref="M13:M27" si="1">IF(J13="", "", SQRT(3)/2*J13)</f>
        <v>0.85745089483607784</v>
      </c>
    </row>
    <row r="14" spans="1:13" x14ac:dyDescent="0.25">
      <c r="A14" s="22">
        <v>41744.699999999997</v>
      </c>
      <c r="B14" s="12">
        <v>0.02</v>
      </c>
      <c r="C14" s="22" t="s">
        <v>447</v>
      </c>
      <c r="D14" s="22" t="s">
        <v>484</v>
      </c>
      <c r="E14" s="49" t="s">
        <v>10</v>
      </c>
      <c r="F14" s="22" t="s">
        <v>34</v>
      </c>
      <c r="G14" s="49">
        <f>G13+1</f>
        <v>2</v>
      </c>
      <c r="H14" s="24">
        <v>13.883299798792756</v>
      </c>
      <c r="I14" s="25">
        <v>84.708249496981878</v>
      </c>
      <c r="J14" s="26">
        <v>1.4084507042253518</v>
      </c>
      <c r="K14" s="1"/>
      <c r="L14" s="32">
        <f t="shared" si="0"/>
        <v>85.412474849094551</v>
      </c>
      <c r="M14" s="32">
        <f t="shared" si="1"/>
        <v>1.2197540898372372</v>
      </c>
    </row>
    <row r="15" spans="1:13" x14ac:dyDescent="0.25">
      <c r="A15" s="22" t="s">
        <v>308</v>
      </c>
      <c r="B15" s="12">
        <v>0.02</v>
      </c>
      <c r="C15" s="22" t="s">
        <v>450</v>
      </c>
      <c r="D15" s="22" t="s">
        <v>484</v>
      </c>
      <c r="E15" s="49" t="s">
        <v>10</v>
      </c>
      <c r="F15" s="22" t="s">
        <v>271</v>
      </c>
      <c r="G15" s="49">
        <f t="shared" ref="G15:G56" si="2">G14+1</f>
        <v>3</v>
      </c>
      <c r="H15" s="24">
        <v>2</v>
      </c>
      <c r="I15" s="25">
        <v>92</v>
      </c>
      <c r="J15" s="26">
        <v>6</v>
      </c>
      <c r="K15" s="1"/>
      <c r="L15" s="32">
        <f t="shared" si="0"/>
        <v>95</v>
      </c>
      <c r="M15" s="32">
        <f t="shared" si="1"/>
        <v>5.196152422706632</v>
      </c>
    </row>
    <row r="16" spans="1:13" x14ac:dyDescent="0.25">
      <c r="A16" s="22" t="s">
        <v>309</v>
      </c>
      <c r="B16" s="12">
        <v>0.02</v>
      </c>
      <c r="C16" s="22" t="s">
        <v>450</v>
      </c>
      <c r="D16" s="22" t="s">
        <v>484</v>
      </c>
      <c r="E16" s="49" t="s">
        <v>10</v>
      </c>
      <c r="F16" s="22" t="s">
        <v>271</v>
      </c>
      <c r="G16" s="49">
        <f t="shared" si="2"/>
        <v>4</v>
      </c>
      <c r="H16" s="24">
        <v>1</v>
      </c>
      <c r="I16" s="25">
        <v>98</v>
      </c>
      <c r="J16" s="26">
        <v>1</v>
      </c>
      <c r="K16" s="1"/>
      <c r="L16" s="32">
        <f t="shared" si="0"/>
        <v>98.5</v>
      </c>
      <c r="M16" s="32">
        <f t="shared" si="1"/>
        <v>0.8660254037844386</v>
      </c>
    </row>
    <row r="17" spans="1:13" x14ac:dyDescent="0.25">
      <c r="A17" s="22">
        <v>40472.699999999997</v>
      </c>
      <c r="B17" s="12">
        <v>3.6000000000000004E-2</v>
      </c>
      <c r="C17" s="22" t="s">
        <v>447</v>
      </c>
      <c r="D17" s="22" t="s">
        <v>484</v>
      </c>
      <c r="E17" s="49" t="s">
        <v>10</v>
      </c>
      <c r="F17" s="22" t="s">
        <v>34</v>
      </c>
      <c r="G17" s="49">
        <f t="shared" si="2"/>
        <v>5</v>
      </c>
      <c r="H17" s="24">
        <v>6.9817400644468322</v>
      </c>
      <c r="I17" s="25">
        <v>85.392051557465095</v>
      </c>
      <c r="J17" s="26">
        <v>7.6262083780880783</v>
      </c>
      <c r="K17" s="1"/>
      <c r="L17" s="32">
        <f t="shared" si="0"/>
        <v>89.205155746509135</v>
      </c>
      <c r="M17" s="32">
        <f t="shared" si="1"/>
        <v>6.6044901899779962</v>
      </c>
    </row>
    <row r="18" spans="1:13" x14ac:dyDescent="0.25">
      <c r="A18" s="22">
        <v>4656.2</v>
      </c>
      <c r="B18" s="12">
        <v>3.9E-2</v>
      </c>
      <c r="C18" s="22" t="s">
        <v>449</v>
      </c>
      <c r="D18" s="22" t="s">
        <v>484</v>
      </c>
      <c r="E18" s="49" t="s">
        <v>10</v>
      </c>
      <c r="F18" s="22" t="s">
        <v>271</v>
      </c>
      <c r="G18" s="49">
        <f t="shared" si="2"/>
        <v>6</v>
      </c>
      <c r="H18" s="24">
        <v>3.0303030303030303</v>
      </c>
      <c r="I18" s="25">
        <v>92.929292929292927</v>
      </c>
      <c r="J18" s="26">
        <v>4.0404040404040407</v>
      </c>
      <c r="K18" s="1"/>
      <c r="L18" s="32">
        <f t="shared" si="0"/>
        <v>94.949494949494948</v>
      </c>
      <c r="M18" s="32">
        <f t="shared" si="1"/>
        <v>3.4990925405431863</v>
      </c>
    </row>
    <row r="19" spans="1:13" x14ac:dyDescent="0.25">
      <c r="A19" s="22">
        <v>4517.1000000000004</v>
      </c>
      <c r="B19" s="12">
        <v>4.0999999999999995E-2</v>
      </c>
      <c r="C19" s="22" t="s">
        <v>449</v>
      </c>
      <c r="D19" s="22" t="s">
        <v>484</v>
      </c>
      <c r="E19" s="49" t="s">
        <v>10</v>
      </c>
      <c r="F19" s="22" t="s">
        <v>34</v>
      </c>
      <c r="G19" s="49">
        <f t="shared" si="2"/>
        <v>7</v>
      </c>
      <c r="H19" s="24">
        <v>2</v>
      </c>
      <c r="I19" s="25">
        <v>97</v>
      </c>
      <c r="J19" s="26">
        <v>1</v>
      </c>
      <c r="K19" s="1"/>
      <c r="L19" s="32">
        <f t="shared" si="0"/>
        <v>97.5</v>
      </c>
      <c r="M19" s="32">
        <f t="shared" si="1"/>
        <v>0.8660254037844386</v>
      </c>
    </row>
    <row r="20" spans="1:13" x14ac:dyDescent="0.25">
      <c r="A20" s="22">
        <v>41744.160000000003</v>
      </c>
      <c r="B20" s="12">
        <v>0.05</v>
      </c>
      <c r="C20" s="22" t="s">
        <v>447</v>
      </c>
      <c r="D20" s="22" t="s">
        <v>484</v>
      </c>
      <c r="E20" s="49" t="s">
        <v>10</v>
      </c>
      <c r="F20" s="22" t="s">
        <v>34</v>
      </c>
      <c r="G20" s="49">
        <f t="shared" si="2"/>
        <v>8</v>
      </c>
      <c r="H20" s="24">
        <v>13.686131386861312</v>
      </c>
      <c r="I20" s="25">
        <v>84.580291970802918</v>
      </c>
      <c r="J20" s="26">
        <v>1.7335766423357664</v>
      </c>
      <c r="L20" s="32">
        <f t="shared" si="0"/>
        <v>85.447080291970806</v>
      </c>
      <c r="M20" s="32">
        <f t="shared" si="1"/>
        <v>1.5013214116701032</v>
      </c>
    </row>
    <row r="21" spans="1:13" x14ac:dyDescent="0.25">
      <c r="A21" s="22" t="s">
        <v>114</v>
      </c>
      <c r="B21" s="12">
        <v>0.05</v>
      </c>
      <c r="C21" s="22" t="s">
        <v>450</v>
      </c>
      <c r="D21" s="22" t="s">
        <v>484</v>
      </c>
      <c r="E21" s="49" t="s">
        <v>10</v>
      </c>
      <c r="F21" s="22" t="s">
        <v>34</v>
      </c>
      <c r="G21" s="49">
        <f t="shared" si="2"/>
        <v>9</v>
      </c>
      <c r="H21" s="24">
        <v>0</v>
      </c>
      <c r="I21" s="25">
        <v>91</v>
      </c>
      <c r="J21" s="26">
        <v>9</v>
      </c>
      <c r="L21" s="32">
        <f t="shared" si="0"/>
        <v>95.5</v>
      </c>
      <c r="M21" s="32">
        <f t="shared" si="1"/>
        <v>7.7942286340599471</v>
      </c>
    </row>
    <row r="22" spans="1:13" x14ac:dyDescent="0.25">
      <c r="A22" s="22">
        <v>4724.2</v>
      </c>
      <c r="B22" s="12">
        <v>5.4000000000000006E-2</v>
      </c>
      <c r="C22" s="22" t="s">
        <v>449</v>
      </c>
      <c r="D22" s="22" t="s">
        <v>484</v>
      </c>
      <c r="E22" s="49" t="s">
        <v>10</v>
      </c>
      <c r="F22" s="22" t="s">
        <v>271</v>
      </c>
      <c r="G22" s="49">
        <f t="shared" si="2"/>
        <v>10</v>
      </c>
      <c r="H22" s="24">
        <v>1.0204081632653061</v>
      </c>
      <c r="I22" s="25">
        <v>95.91836734693878</v>
      </c>
      <c r="J22" s="26">
        <v>3.0612244897959182</v>
      </c>
      <c r="L22" s="32">
        <f t="shared" si="0"/>
        <v>97.448979591836732</v>
      </c>
      <c r="M22" s="32">
        <f t="shared" si="1"/>
        <v>2.651098174850322</v>
      </c>
    </row>
    <row r="23" spans="1:13" x14ac:dyDescent="0.25">
      <c r="A23" s="22">
        <v>40472.199999999997</v>
      </c>
      <c r="B23" s="12">
        <v>5.7000000000000002E-2</v>
      </c>
      <c r="C23" s="22" t="s">
        <v>447</v>
      </c>
      <c r="D23" s="22" t="s">
        <v>484</v>
      </c>
      <c r="E23" s="49" t="s">
        <v>10</v>
      </c>
      <c r="F23" s="22" t="s">
        <v>34</v>
      </c>
      <c r="G23" s="49">
        <f t="shared" si="2"/>
        <v>11</v>
      </c>
      <c r="H23" s="24">
        <v>13.21961620469083</v>
      </c>
      <c r="I23" s="25">
        <v>79.850746268656707</v>
      </c>
      <c r="J23" s="26">
        <v>6.929637526652451</v>
      </c>
      <c r="L23" s="32">
        <f t="shared" si="0"/>
        <v>83.315565031982928</v>
      </c>
      <c r="M23" s="32">
        <f t="shared" si="1"/>
        <v>6.0012421370989877</v>
      </c>
    </row>
    <row r="24" spans="1:13" x14ac:dyDescent="0.25">
      <c r="A24" s="22">
        <v>4588.7</v>
      </c>
      <c r="B24" s="12">
        <v>5.7000000000000002E-2</v>
      </c>
      <c r="C24" s="22" t="s">
        <v>449</v>
      </c>
      <c r="D24" s="22" t="s">
        <v>484</v>
      </c>
      <c r="E24" s="49" t="s">
        <v>10</v>
      </c>
      <c r="F24" s="22" t="s">
        <v>34</v>
      </c>
      <c r="G24" s="49">
        <f t="shared" si="2"/>
        <v>12</v>
      </c>
      <c r="H24" s="24">
        <v>2.0202020202020203</v>
      </c>
      <c r="I24" s="25">
        <v>96.969696969696969</v>
      </c>
      <c r="J24" s="26">
        <v>1.0101010101010102</v>
      </c>
      <c r="L24" s="32">
        <f t="shared" si="0"/>
        <v>97.474747474747474</v>
      </c>
      <c r="M24" s="32">
        <f t="shared" si="1"/>
        <v>0.87477313513579658</v>
      </c>
    </row>
    <row r="25" spans="1:13" x14ac:dyDescent="0.25">
      <c r="A25" s="22">
        <v>4780.6000000000004</v>
      </c>
      <c r="B25" s="12">
        <v>5.7000000000000002E-2</v>
      </c>
      <c r="C25" s="22" t="s">
        <v>449</v>
      </c>
      <c r="D25" s="22" t="s">
        <v>484</v>
      </c>
      <c r="E25" s="49" t="s">
        <v>10</v>
      </c>
      <c r="F25" s="22" t="s">
        <v>271</v>
      </c>
      <c r="G25" s="49">
        <f t="shared" si="2"/>
        <v>13</v>
      </c>
      <c r="H25" s="24">
        <v>0</v>
      </c>
      <c r="I25" s="25">
        <v>94.897959183673464</v>
      </c>
      <c r="J25" s="26">
        <v>5.1020408163265305</v>
      </c>
      <c r="L25" s="32">
        <f t="shared" si="0"/>
        <v>97.448979591836732</v>
      </c>
      <c r="M25" s="32">
        <f t="shared" si="1"/>
        <v>4.4184969580838702</v>
      </c>
    </row>
    <row r="26" spans="1:13" x14ac:dyDescent="0.25">
      <c r="A26" s="22" t="s">
        <v>310</v>
      </c>
      <c r="B26" s="12">
        <v>0.06</v>
      </c>
      <c r="C26" s="22" t="s">
        <v>450</v>
      </c>
      <c r="D26" s="22" t="s">
        <v>484</v>
      </c>
      <c r="E26" s="49" t="s">
        <v>10</v>
      </c>
      <c r="F26" s="22" t="s">
        <v>271</v>
      </c>
      <c r="G26" s="49">
        <f t="shared" si="2"/>
        <v>14</v>
      </c>
      <c r="H26" s="24">
        <v>4.0404040404040407</v>
      </c>
      <c r="I26" s="25">
        <v>87.878787878787875</v>
      </c>
      <c r="J26" s="26">
        <v>8.0808080808080813</v>
      </c>
      <c r="L26" s="32">
        <f t="shared" si="0"/>
        <v>91.919191919191917</v>
      </c>
      <c r="M26" s="32">
        <f t="shared" si="1"/>
        <v>6.9981850810863726</v>
      </c>
    </row>
    <row r="27" spans="1:13" x14ac:dyDescent="0.25">
      <c r="A27" s="22" t="s">
        <v>115</v>
      </c>
      <c r="B27" s="12">
        <v>0.08</v>
      </c>
      <c r="C27" s="22" t="s">
        <v>450</v>
      </c>
      <c r="D27" s="22" t="s">
        <v>484</v>
      </c>
      <c r="E27" s="49" t="s">
        <v>10</v>
      </c>
      <c r="F27" s="22" t="s">
        <v>34</v>
      </c>
      <c r="G27" s="49">
        <f t="shared" si="2"/>
        <v>15</v>
      </c>
      <c r="H27" s="24">
        <v>3.9603960396039604</v>
      </c>
      <c r="I27" s="25">
        <v>92.079207920792072</v>
      </c>
      <c r="J27" s="26">
        <v>3.9603960396039604</v>
      </c>
      <c r="L27" s="32">
        <f t="shared" si="0"/>
        <v>94.059405940594047</v>
      </c>
      <c r="M27" s="32">
        <f t="shared" si="1"/>
        <v>3.4298035793443113</v>
      </c>
    </row>
    <row r="28" spans="1:13" x14ac:dyDescent="0.25">
      <c r="A28" s="22">
        <v>4591.5</v>
      </c>
      <c r="B28" s="12">
        <v>8.8000000000000009E-2</v>
      </c>
      <c r="C28" s="22" t="s">
        <v>449</v>
      </c>
      <c r="D28" s="22" t="s">
        <v>484</v>
      </c>
      <c r="E28" s="49" t="s">
        <v>10</v>
      </c>
      <c r="F28" s="22" t="s">
        <v>34</v>
      </c>
      <c r="G28" s="49">
        <f t="shared" si="2"/>
        <v>16</v>
      </c>
      <c r="H28" s="24">
        <v>17.171717171717173</v>
      </c>
      <c r="I28" s="25">
        <v>82.828282828282823</v>
      </c>
      <c r="J28" s="26">
        <v>0</v>
      </c>
      <c r="K28" s="28"/>
      <c r="L28" s="32">
        <f t="shared" ref="L28:L91" si="3">IF(I28="", "", I28 +J28/2)</f>
        <v>82.828282828282823</v>
      </c>
      <c r="M28" s="32">
        <f t="shared" ref="M28:M91" si="4">IF(J28="", "", SQRT(3)/2*J28)</f>
        <v>0</v>
      </c>
    </row>
    <row r="29" spans="1:13" x14ac:dyDescent="0.25">
      <c r="A29" s="22" t="s">
        <v>116</v>
      </c>
      <c r="B29" s="12">
        <v>0.09</v>
      </c>
      <c r="C29" s="22" t="s">
        <v>447</v>
      </c>
      <c r="D29" s="22" t="s">
        <v>484</v>
      </c>
      <c r="E29" s="49" t="s">
        <v>10</v>
      </c>
      <c r="F29" s="22" t="s">
        <v>34</v>
      </c>
      <c r="G29" s="49">
        <f t="shared" si="2"/>
        <v>17</v>
      </c>
      <c r="H29" s="24">
        <v>1.9153225806451608</v>
      </c>
      <c r="I29" s="25">
        <v>96.169354838709666</v>
      </c>
      <c r="J29" s="26">
        <v>1.9153225806451608</v>
      </c>
      <c r="L29" s="32">
        <f t="shared" si="3"/>
        <v>97.127016129032242</v>
      </c>
      <c r="M29" s="32">
        <f t="shared" si="4"/>
        <v>1.6587180112806783</v>
      </c>
    </row>
    <row r="30" spans="1:13" x14ac:dyDescent="0.25">
      <c r="A30" s="22" t="s">
        <v>117</v>
      </c>
      <c r="B30" s="12">
        <v>0.09</v>
      </c>
      <c r="C30" s="22" t="s">
        <v>447</v>
      </c>
      <c r="D30" s="22" t="s">
        <v>484</v>
      </c>
      <c r="E30" s="49" t="s">
        <v>10</v>
      </c>
      <c r="F30" s="22" t="s">
        <v>34</v>
      </c>
      <c r="G30" s="49">
        <f t="shared" si="2"/>
        <v>18</v>
      </c>
      <c r="H30" s="24">
        <v>4.5546558704453446</v>
      </c>
      <c r="I30" s="25">
        <v>92.813765182186245</v>
      </c>
      <c r="J30" s="26">
        <v>2.6315789473684212</v>
      </c>
      <c r="L30" s="32">
        <f t="shared" si="3"/>
        <v>94.12955465587045</v>
      </c>
      <c r="M30" s="32">
        <f t="shared" si="4"/>
        <v>2.2790142204853647</v>
      </c>
    </row>
    <row r="31" spans="1:13" x14ac:dyDescent="0.25">
      <c r="A31" s="22" t="s">
        <v>118</v>
      </c>
      <c r="B31" s="12">
        <v>0.09</v>
      </c>
      <c r="C31" s="22" t="s">
        <v>450</v>
      </c>
      <c r="D31" s="22" t="s">
        <v>484</v>
      </c>
      <c r="E31" s="49" t="s">
        <v>10</v>
      </c>
      <c r="F31" s="22" t="s">
        <v>34</v>
      </c>
      <c r="G31" s="49">
        <f t="shared" si="2"/>
        <v>19</v>
      </c>
      <c r="H31" s="24">
        <v>11</v>
      </c>
      <c r="I31" s="25">
        <v>80</v>
      </c>
      <c r="J31" s="26">
        <v>9</v>
      </c>
      <c r="L31" s="32">
        <f t="shared" si="3"/>
        <v>84.5</v>
      </c>
      <c r="M31" s="32">
        <f t="shared" si="4"/>
        <v>7.7942286340599471</v>
      </c>
    </row>
    <row r="32" spans="1:13" x14ac:dyDescent="0.25">
      <c r="A32" s="22">
        <v>41744.9</v>
      </c>
      <c r="B32" s="12">
        <v>0.1</v>
      </c>
      <c r="C32" s="22" t="s">
        <v>447</v>
      </c>
      <c r="D32" s="22" t="s">
        <v>484</v>
      </c>
      <c r="E32" s="49" t="s">
        <v>10</v>
      </c>
      <c r="F32" s="22" t="s">
        <v>34</v>
      </c>
      <c r="G32" s="49">
        <f t="shared" si="2"/>
        <v>20</v>
      </c>
      <c r="H32" s="24">
        <v>4.6413502109704634</v>
      </c>
      <c r="I32" s="25">
        <v>89.135021097046391</v>
      </c>
      <c r="J32" s="26">
        <v>6.2236286919831203</v>
      </c>
      <c r="L32" s="32">
        <f t="shared" si="3"/>
        <v>92.246835443037952</v>
      </c>
      <c r="M32" s="32">
        <f t="shared" si="4"/>
        <v>5.3898205509790991</v>
      </c>
    </row>
    <row r="33" spans="1:29" x14ac:dyDescent="0.25">
      <c r="A33" s="22" t="s">
        <v>119</v>
      </c>
      <c r="B33" s="12">
        <v>0.1</v>
      </c>
      <c r="C33" s="22" t="s">
        <v>447</v>
      </c>
      <c r="D33" s="22" t="s">
        <v>484</v>
      </c>
      <c r="E33" s="49" t="s">
        <v>10</v>
      </c>
      <c r="F33" s="22" t="s">
        <v>34</v>
      </c>
      <c r="G33" s="49">
        <f t="shared" si="2"/>
        <v>21</v>
      </c>
      <c r="H33" s="24">
        <v>0.6006006006006005</v>
      </c>
      <c r="I33" s="25">
        <v>77.477477477477478</v>
      </c>
      <c r="J33" s="26">
        <v>21.921921921921918</v>
      </c>
      <c r="L33" s="32">
        <f t="shared" si="3"/>
        <v>88.438438438438439</v>
      </c>
      <c r="M33" s="32">
        <f t="shared" si="4"/>
        <v>18.984941284163366</v>
      </c>
    </row>
    <row r="34" spans="1:29" x14ac:dyDescent="0.25">
      <c r="A34" s="22" t="s">
        <v>311</v>
      </c>
      <c r="B34" s="12">
        <v>0.1</v>
      </c>
      <c r="C34" s="22" t="s">
        <v>450</v>
      </c>
      <c r="D34" s="22" t="s">
        <v>484</v>
      </c>
      <c r="E34" s="49" t="s">
        <v>10</v>
      </c>
      <c r="F34" s="22" t="s">
        <v>271</v>
      </c>
      <c r="G34" s="49">
        <f t="shared" si="2"/>
        <v>22</v>
      </c>
      <c r="H34" s="24">
        <v>4</v>
      </c>
      <c r="I34" s="25">
        <v>88</v>
      </c>
      <c r="J34" s="26">
        <v>8</v>
      </c>
      <c r="L34" s="32">
        <f t="shared" si="3"/>
        <v>92</v>
      </c>
      <c r="M34" s="32">
        <f t="shared" si="4"/>
        <v>6.9282032302755088</v>
      </c>
    </row>
    <row r="35" spans="1:29" x14ac:dyDescent="0.25">
      <c r="A35" s="22">
        <v>41744.5</v>
      </c>
      <c r="B35" s="12">
        <v>0.11</v>
      </c>
      <c r="C35" s="22" t="s">
        <v>447</v>
      </c>
      <c r="D35" s="22" t="s">
        <v>484</v>
      </c>
      <c r="E35" s="49" t="s">
        <v>10</v>
      </c>
      <c r="F35" s="22" t="s">
        <v>34</v>
      </c>
      <c r="G35" s="49">
        <f t="shared" si="2"/>
        <v>23</v>
      </c>
      <c r="H35" s="24">
        <v>4.193548387096774</v>
      </c>
      <c r="I35" s="25">
        <v>79.462365591397841</v>
      </c>
      <c r="J35" s="26">
        <v>16.344086021505372</v>
      </c>
      <c r="L35" s="32">
        <f t="shared" si="3"/>
        <v>87.634408602150529</v>
      </c>
      <c r="M35" s="32">
        <f t="shared" si="4"/>
        <v>14.154393696261788</v>
      </c>
      <c r="AA35">
        <v>75</v>
      </c>
      <c r="AB35" s="32">
        <v>43.301270189221931</v>
      </c>
      <c r="AC35" s="35">
        <v>0.5</v>
      </c>
    </row>
    <row r="36" spans="1:29" x14ac:dyDescent="0.25">
      <c r="A36" s="22" t="s">
        <v>120</v>
      </c>
      <c r="B36" s="12">
        <v>0.11</v>
      </c>
      <c r="C36" s="22" t="s">
        <v>447</v>
      </c>
      <c r="D36" s="22" t="s">
        <v>484</v>
      </c>
      <c r="E36" s="49" t="s">
        <v>10</v>
      </c>
      <c r="F36" s="22" t="s">
        <v>34</v>
      </c>
      <c r="G36" s="49">
        <f t="shared" si="2"/>
        <v>24</v>
      </c>
      <c r="H36" s="24">
        <v>1.9076305220883532</v>
      </c>
      <c r="I36" s="25">
        <v>96.686746987951793</v>
      </c>
      <c r="J36" s="26">
        <v>1.4056224899598391</v>
      </c>
      <c r="L36" s="32">
        <f t="shared" si="3"/>
        <v>97.389558232931705</v>
      </c>
      <c r="M36" s="32">
        <f t="shared" si="4"/>
        <v>1.2173047844359577</v>
      </c>
      <c r="AA36">
        <v>25</v>
      </c>
      <c r="AB36" s="32">
        <v>43.301270189221931</v>
      </c>
      <c r="AC36" s="35">
        <v>0.5</v>
      </c>
    </row>
    <row r="37" spans="1:29" x14ac:dyDescent="0.25">
      <c r="A37" s="22">
        <v>4697</v>
      </c>
      <c r="B37" s="12">
        <v>0.127</v>
      </c>
      <c r="C37" s="22" t="s">
        <v>449</v>
      </c>
      <c r="D37" s="22" t="s">
        <v>484</v>
      </c>
      <c r="E37" s="49" t="s">
        <v>10</v>
      </c>
      <c r="F37" s="22" t="s">
        <v>271</v>
      </c>
      <c r="G37" s="49">
        <f t="shared" si="2"/>
        <v>25</v>
      </c>
      <c r="H37" s="24">
        <v>1.0416666666666667</v>
      </c>
      <c r="I37" s="25">
        <v>94.791666666666671</v>
      </c>
      <c r="J37" s="26">
        <v>4.166666666666667</v>
      </c>
      <c r="L37" s="32">
        <f t="shared" si="3"/>
        <v>96.875</v>
      </c>
      <c r="M37" s="32">
        <f t="shared" si="4"/>
        <v>3.6084391824351609</v>
      </c>
      <c r="AA37">
        <v>50</v>
      </c>
      <c r="AB37" s="32">
        <v>0</v>
      </c>
      <c r="AC37" s="35">
        <v>0.5</v>
      </c>
    </row>
    <row r="38" spans="1:29" x14ac:dyDescent="0.25">
      <c r="A38" s="22">
        <v>4694.5</v>
      </c>
      <c r="B38" s="12">
        <v>0.14000000000000001</v>
      </c>
      <c r="C38" s="22" t="s">
        <v>449</v>
      </c>
      <c r="D38" s="22" t="s">
        <v>484</v>
      </c>
      <c r="E38" s="49" t="s">
        <v>10</v>
      </c>
      <c r="F38" s="22" t="s">
        <v>271</v>
      </c>
      <c r="G38" s="49">
        <f t="shared" si="2"/>
        <v>26</v>
      </c>
      <c r="H38" s="24">
        <v>2.0833333333333335</v>
      </c>
      <c r="I38" s="25">
        <v>90.625</v>
      </c>
      <c r="J38" s="26">
        <v>7.291666666666667</v>
      </c>
      <c r="L38" s="32">
        <f t="shared" si="3"/>
        <v>94.270833333333329</v>
      </c>
      <c r="M38" s="32">
        <f t="shared" si="4"/>
        <v>6.3147685692615321</v>
      </c>
    </row>
    <row r="39" spans="1:29" x14ac:dyDescent="0.25">
      <c r="A39" s="22">
        <v>41744.300000000003</v>
      </c>
      <c r="B39" s="12">
        <v>0.15</v>
      </c>
      <c r="C39" s="22" t="s">
        <v>447</v>
      </c>
      <c r="D39" s="22" t="s">
        <v>484</v>
      </c>
      <c r="E39" s="49" t="s">
        <v>10</v>
      </c>
      <c r="F39" s="22" t="s">
        <v>34</v>
      </c>
      <c r="G39" s="49">
        <f t="shared" si="2"/>
        <v>27</v>
      </c>
      <c r="H39" s="24">
        <v>1.4373716632443529</v>
      </c>
      <c r="I39" s="25">
        <v>97.022587268993831</v>
      </c>
      <c r="J39" s="26">
        <v>1.5400410677618068</v>
      </c>
      <c r="L39" s="32">
        <f t="shared" si="3"/>
        <v>97.792607802874741</v>
      </c>
      <c r="M39" s="32">
        <f t="shared" si="4"/>
        <v>1.3337146875530368</v>
      </c>
    </row>
    <row r="40" spans="1:29" x14ac:dyDescent="0.25">
      <c r="A40" s="22">
        <v>4712.5</v>
      </c>
      <c r="B40" s="12">
        <v>0.21199999999999999</v>
      </c>
      <c r="C40" s="22" t="s">
        <v>449</v>
      </c>
      <c r="D40" s="22" t="s">
        <v>484</v>
      </c>
      <c r="E40" s="49" t="s">
        <v>10</v>
      </c>
      <c r="F40" s="22" t="s">
        <v>271</v>
      </c>
      <c r="G40" s="49">
        <f t="shared" si="2"/>
        <v>28</v>
      </c>
      <c r="H40" s="24">
        <v>15.053763440860214</v>
      </c>
      <c r="I40" s="25">
        <v>78.494623655913969</v>
      </c>
      <c r="J40" s="26">
        <v>6.4516129032258061</v>
      </c>
      <c r="L40" s="32">
        <f t="shared" si="3"/>
        <v>81.720430107526866</v>
      </c>
      <c r="M40" s="32">
        <f t="shared" si="4"/>
        <v>5.5872606695770228</v>
      </c>
    </row>
    <row r="41" spans="1:29" x14ac:dyDescent="0.25">
      <c r="A41" s="22">
        <v>41744.400000000001</v>
      </c>
      <c r="B41" s="12">
        <v>0.25</v>
      </c>
      <c r="C41" s="22" t="s">
        <v>447</v>
      </c>
      <c r="D41" s="22" t="s">
        <v>484</v>
      </c>
      <c r="E41" s="49" t="s">
        <v>10</v>
      </c>
      <c r="F41" s="22" t="s">
        <v>10</v>
      </c>
      <c r="G41" s="49">
        <f t="shared" si="2"/>
        <v>29</v>
      </c>
      <c r="H41" s="24">
        <v>12.945973496432211</v>
      </c>
      <c r="I41" s="25">
        <v>77.370030581039757</v>
      </c>
      <c r="J41" s="26">
        <v>9.6839959225280321</v>
      </c>
      <c r="L41" s="32">
        <f t="shared" si="3"/>
        <v>82.21202854230377</v>
      </c>
      <c r="M41" s="32">
        <f t="shared" si="4"/>
        <v>8.3865864790541966</v>
      </c>
    </row>
    <row r="42" spans="1:29" x14ac:dyDescent="0.25">
      <c r="A42" s="22" t="s">
        <v>122</v>
      </c>
      <c r="B42" s="12" t="s">
        <v>22</v>
      </c>
      <c r="C42" s="22" t="s">
        <v>450</v>
      </c>
      <c r="D42" s="22" t="s">
        <v>484</v>
      </c>
      <c r="E42" s="49" t="s">
        <v>10</v>
      </c>
      <c r="F42" s="22" t="s">
        <v>34</v>
      </c>
      <c r="G42" s="49">
        <f t="shared" si="2"/>
        <v>30</v>
      </c>
      <c r="H42" s="24">
        <v>9</v>
      </c>
      <c r="I42" s="25">
        <v>87</v>
      </c>
      <c r="J42" s="26">
        <v>4</v>
      </c>
      <c r="L42" s="32">
        <f t="shared" si="3"/>
        <v>89</v>
      </c>
      <c r="M42" s="32">
        <f t="shared" si="4"/>
        <v>3.4641016151377544</v>
      </c>
    </row>
    <row r="43" spans="1:29" x14ac:dyDescent="0.25">
      <c r="A43" s="22" t="s">
        <v>313</v>
      </c>
      <c r="B43" s="12" t="s">
        <v>22</v>
      </c>
      <c r="C43" s="22" t="s">
        <v>450</v>
      </c>
      <c r="D43" s="22" t="s">
        <v>484</v>
      </c>
      <c r="E43" s="49" t="s">
        <v>10</v>
      </c>
      <c r="F43" s="22" t="s">
        <v>271</v>
      </c>
      <c r="G43" s="49">
        <f t="shared" si="2"/>
        <v>31</v>
      </c>
      <c r="H43" s="24">
        <v>3.9603960396039604</v>
      </c>
      <c r="I43" s="25">
        <v>84.158415841584159</v>
      </c>
      <c r="J43" s="26">
        <v>11.881188118811881</v>
      </c>
      <c r="L43" s="32">
        <f t="shared" si="3"/>
        <v>90.099009900990097</v>
      </c>
      <c r="M43" s="32">
        <f t="shared" si="4"/>
        <v>10.289410738032934</v>
      </c>
    </row>
    <row r="44" spans="1:29" x14ac:dyDescent="0.25">
      <c r="A44" s="22" t="s">
        <v>314</v>
      </c>
      <c r="B44" s="12" t="s">
        <v>22</v>
      </c>
      <c r="C44" s="22" t="s">
        <v>450</v>
      </c>
      <c r="D44" s="22" t="s">
        <v>484</v>
      </c>
      <c r="E44" s="49" t="s">
        <v>10</v>
      </c>
      <c r="F44" s="22" t="s">
        <v>271</v>
      </c>
      <c r="G44" s="49">
        <f t="shared" si="2"/>
        <v>32</v>
      </c>
      <c r="H44" s="24">
        <v>9.183673469387756</v>
      </c>
      <c r="I44" s="25">
        <v>83.673469387755105</v>
      </c>
      <c r="J44" s="26">
        <v>7.1428571428571432</v>
      </c>
      <c r="L44" s="32">
        <f t="shared" si="3"/>
        <v>87.244897959183675</v>
      </c>
      <c r="M44" s="32">
        <f t="shared" si="4"/>
        <v>6.1858957413174185</v>
      </c>
    </row>
    <row r="45" spans="1:29" x14ac:dyDescent="0.25">
      <c r="A45" s="22" t="s">
        <v>294</v>
      </c>
      <c r="B45" s="12"/>
      <c r="C45" s="22" t="s">
        <v>451</v>
      </c>
      <c r="D45" s="22" t="s">
        <v>486</v>
      </c>
      <c r="E45" s="49" t="s">
        <v>10</v>
      </c>
      <c r="F45" s="22" t="s">
        <v>271</v>
      </c>
      <c r="G45" s="49">
        <f t="shared" si="2"/>
        <v>33</v>
      </c>
      <c r="H45" s="24">
        <v>9.7000000000000028</v>
      </c>
      <c r="I45" s="25">
        <v>77.8</v>
      </c>
      <c r="J45" s="26">
        <v>12.5</v>
      </c>
      <c r="L45" s="32">
        <f t="shared" si="3"/>
        <v>84.05</v>
      </c>
      <c r="M45" s="32">
        <f t="shared" si="4"/>
        <v>10.825317547305483</v>
      </c>
    </row>
    <row r="46" spans="1:29" x14ac:dyDescent="0.25">
      <c r="A46" s="22" t="s">
        <v>294</v>
      </c>
      <c r="B46" s="12"/>
      <c r="C46" s="22" t="s">
        <v>451</v>
      </c>
      <c r="D46" s="22" t="s">
        <v>486</v>
      </c>
      <c r="E46" s="49" t="s">
        <v>10</v>
      </c>
      <c r="F46" s="22" t="s">
        <v>271</v>
      </c>
      <c r="G46" s="49">
        <f t="shared" si="2"/>
        <v>34</v>
      </c>
      <c r="H46" s="24">
        <v>10</v>
      </c>
      <c r="I46" s="25">
        <v>78</v>
      </c>
      <c r="J46" s="26">
        <v>12</v>
      </c>
      <c r="L46" s="32">
        <f t="shared" si="3"/>
        <v>84</v>
      </c>
      <c r="M46" s="32">
        <f t="shared" si="4"/>
        <v>10.392304845413264</v>
      </c>
    </row>
    <row r="47" spans="1:29" x14ac:dyDescent="0.25">
      <c r="A47" s="22" t="s">
        <v>294</v>
      </c>
      <c r="B47" s="12"/>
      <c r="C47" s="22" t="s">
        <v>451</v>
      </c>
      <c r="D47" s="22" t="s">
        <v>486</v>
      </c>
      <c r="E47" s="49" t="s">
        <v>10</v>
      </c>
      <c r="F47" s="22" t="s">
        <v>271</v>
      </c>
      <c r="G47" s="49">
        <f t="shared" si="2"/>
        <v>35</v>
      </c>
      <c r="H47" s="24">
        <v>9.7999999999999972</v>
      </c>
      <c r="I47" s="25">
        <v>82</v>
      </c>
      <c r="J47" s="26">
        <v>8.1999999999999993</v>
      </c>
      <c r="L47" s="32">
        <f t="shared" si="3"/>
        <v>86.1</v>
      </c>
      <c r="M47" s="32">
        <f t="shared" si="4"/>
        <v>7.1014083110323956</v>
      </c>
    </row>
    <row r="48" spans="1:29" x14ac:dyDescent="0.25">
      <c r="A48" s="22" t="s">
        <v>294</v>
      </c>
      <c r="B48" s="12"/>
      <c r="C48" s="22" t="s">
        <v>451</v>
      </c>
      <c r="D48" s="22" t="s">
        <v>486</v>
      </c>
      <c r="E48" s="49" t="s">
        <v>10</v>
      </c>
      <c r="F48" s="22" t="s">
        <v>271</v>
      </c>
      <c r="G48" s="49">
        <f t="shared" si="2"/>
        <v>36</v>
      </c>
      <c r="H48" s="24">
        <v>9.3000000000000114</v>
      </c>
      <c r="I48" s="25">
        <v>82.1</v>
      </c>
      <c r="J48" s="26">
        <v>8.6</v>
      </c>
      <c r="L48" s="32">
        <f t="shared" si="3"/>
        <v>86.399999999999991</v>
      </c>
      <c r="M48" s="32">
        <f t="shared" si="4"/>
        <v>7.4478184725461718</v>
      </c>
    </row>
    <row r="49" spans="1:13" x14ac:dyDescent="0.25">
      <c r="A49" s="22" t="s">
        <v>294</v>
      </c>
      <c r="B49" s="12"/>
      <c r="C49" s="22" t="s">
        <v>451</v>
      </c>
      <c r="D49" s="22" t="s">
        <v>486</v>
      </c>
      <c r="E49" s="49" t="s">
        <v>10</v>
      </c>
      <c r="F49" s="22" t="s">
        <v>271</v>
      </c>
      <c r="G49" s="49">
        <f t="shared" si="2"/>
        <v>37</v>
      </c>
      <c r="H49" s="24">
        <v>9.4000000000000057</v>
      </c>
      <c r="I49" s="25">
        <v>87</v>
      </c>
      <c r="J49" s="26">
        <v>3.6</v>
      </c>
      <c r="L49" s="32">
        <f t="shared" si="3"/>
        <v>88.8</v>
      </c>
      <c r="M49" s="32">
        <f t="shared" si="4"/>
        <v>3.117691453623979</v>
      </c>
    </row>
    <row r="50" spans="1:13" x14ac:dyDescent="0.25">
      <c r="A50" s="22" t="s">
        <v>294</v>
      </c>
      <c r="B50" s="12"/>
      <c r="C50" s="22" t="s">
        <v>451</v>
      </c>
      <c r="D50" s="22" t="s">
        <v>486</v>
      </c>
      <c r="E50" s="49" t="s">
        <v>10</v>
      </c>
      <c r="F50" s="22" t="s">
        <v>271</v>
      </c>
      <c r="G50" s="49">
        <f t="shared" si="2"/>
        <v>38</v>
      </c>
      <c r="H50" s="24">
        <v>2</v>
      </c>
      <c r="I50" s="25">
        <v>86</v>
      </c>
      <c r="J50" s="26">
        <v>12</v>
      </c>
      <c r="L50" s="32">
        <f t="shared" si="3"/>
        <v>92</v>
      </c>
      <c r="M50" s="32">
        <f t="shared" si="4"/>
        <v>10.392304845413264</v>
      </c>
    </row>
    <row r="51" spans="1:13" x14ac:dyDescent="0.25">
      <c r="A51" s="22" t="s">
        <v>294</v>
      </c>
      <c r="B51" s="12"/>
      <c r="C51" s="22" t="s">
        <v>451</v>
      </c>
      <c r="D51" s="22" t="s">
        <v>486</v>
      </c>
      <c r="E51" s="49" t="s">
        <v>10</v>
      </c>
      <c r="F51" s="22" t="s">
        <v>271</v>
      </c>
      <c r="G51" s="49">
        <f t="shared" si="2"/>
        <v>39</v>
      </c>
      <c r="H51" s="24">
        <v>1.4000000000000057</v>
      </c>
      <c r="I51" s="25">
        <v>90.8</v>
      </c>
      <c r="J51" s="26">
        <v>7.8</v>
      </c>
      <c r="L51" s="32">
        <f t="shared" si="3"/>
        <v>94.7</v>
      </c>
      <c r="M51" s="32">
        <f t="shared" si="4"/>
        <v>6.7549981495186211</v>
      </c>
    </row>
    <row r="52" spans="1:13" x14ac:dyDescent="0.25">
      <c r="A52" s="22" t="s">
        <v>294</v>
      </c>
      <c r="B52" s="12"/>
      <c r="C52" s="22" t="s">
        <v>451</v>
      </c>
      <c r="D52" s="22" t="s">
        <v>486</v>
      </c>
      <c r="E52" s="49" t="s">
        <v>10</v>
      </c>
      <c r="F52" s="22" t="s">
        <v>271</v>
      </c>
      <c r="G52" s="49">
        <f t="shared" si="2"/>
        <v>40</v>
      </c>
      <c r="H52" s="24">
        <v>1</v>
      </c>
      <c r="I52" s="25">
        <v>92.6</v>
      </c>
      <c r="J52" s="26">
        <v>6.4</v>
      </c>
      <c r="L52" s="32">
        <f t="shared" si="3"/>
        <v>95.8</v>
      </c>
      <c r="M52" s="32">
        <f t="shared" si="4"/>
        <v>5.5425625842204074</v>
      </c>
    </row>
    <row r="53" spans="1:13" x14ac:dyDescent="0.25">
      <c r="A53" s="22" t="s">
        <v>294</v>
      </c>
      <c r="B53" s="12"/>
      <c r="C53" s="22" t="s">
        <v>451</v>
      </c>
      <c r="D53" s="22" t="s">
        <v>486</v>
      </c>
      <c r="E53" s="49" t="s">
        <v>10</v>
      </c>
      <c r="F53" s="22" t="s">
        <v>271</v>
      </c>
      <c r="G53" s="49">
        <f t="shared" si="2"/>
        <v>41</v>
      </c>
      <c r="H53" s="24">
        <v>3.5</v>
      </c>
      <c r="I53" s="25">
        <v>95.5</v>
      </c>
      <c r="J53" s="26">
        <v>1</v>
      </c>
      <c r="L53" s="32">
        <f t="shared" si="3"/>
        <v>96</v>
      </c>
      <c r="M53" s="32">
        <f t="shared" si="4"/>
        <v>0.8660254037844386</v>
      </c>
    </row>
    <row r="54" spans="1:13" x14ac:dyDescent="0.25">
      <c r="A54" s="22" t="s">
        <v>294</v>
      </c>
      <c r="B54" s="12"/>
      <c r="C54" s="22" t="s">
        <v>451</v>
      </c>
      <c r="D54" s="22" t="s">
        <v>486</v>
      </c>
      <c r="E54" s="49" t="s">
        <v>10</v>
      </c>
      <c r="F54" s="22" t="s">
        <v>271</v>
      </c>
      <c r="G54" s="49">
        <f t="shared" si="2"/>
        <v>42</v>
      </c>
      <c r="H54" s="24">
        <v>3.5</v>
      </c>
      <c r="I54" s="25">
        <v>96.5</v>
      </c>
      <c r="J54" s="26">
        <v>0</v>
      </c>
      <c r="L54" s="32">
        <f t="shared" si="3"/>
        <v>96.5</v>
      </c>
      <c r="M54" s="32">
        <f t="shared" si="4"/>
        <v>0</v>
      </c>
    </row>
    <row r="55" spans="1:13" x14ac:dyDescent="0.25">
      <c r="A55" s="22" t="s">
        <v>294</v>
      </c>
      <c r="B55" s="12"/>
      <c r="C55" s="22" t="s">
        <v>451</v>
      </c>
      <c r="D55" s="22" t="s">
        <v>486</v>
      </c>
      <c r="E55" s="49" t="s">
        <v>10</v>
      </c>
      <c r="F55" s="22" t="s">
        <v>271</v>
      </c>
      <c r="G55" s="49">
        <f t="shared" si="2"/>
        <v>43</v>
      </c>
      <c r="H55" s="24">
        <v>2.5</v>
      </c>
      <c r="I55" s="25">
        <v>97.5</v>
      </c>
      <c r="J55" s="26">
        <v>0</v>
      </c>
      <c r="L55" s="32">
        <f t="shared" si="3"/>
        <v>97.5</v>
      </c>
      <c r="M55" s="32">
        <f t="shared" si="4"/>
        <v>0</v>
      </c>
    </row>
    <row r="56" spans="1:13" x14ac:dyDescent="0.25">
      <c r="A56" s="22" t="s">
        <v>294</v>
      </c>
      <c r="B56" s="12"/>
      <c r="C56" s="22" t="s">
        <v>451</v>
      </c>
      <c r="D56" s="22" t="s">
        <v>486</v>
      </c>
      <c r="E56" s="49" t="s">
        <v>10</v>
      </c>
      <c r="F56" s="22" t="s">
        <v>271</v>
      </c>
      <c r="G56" s="49">
        <f t="shared" si="2"/>
        <v>44</v>
      </c>
      <c r="H56" s="24">
        <v>1.5</v>
      </c>
      <c r="I56" s="25">
        <v>98.5</v>
      </c>
      <c r="J56" s="26">
        <v>0</v>
      </c>
      <c r="L56" s="32">
        <f t="shared" si="3"/>
        <v>98.5</v>
      </c>
      <c r="M56" s="32">
        <f t="shared" si="4"/>
        <v>0</v>
      </c>
    </row>
    <row r="57" spans="1:13" x14ac:dyDescent="0.25">
      <c r="A57" s="22"/>
      <c r="B57" s="12"/>
      <c r="C57" s="22"/>
      <c r="D57" s="22"/>
      <c r="E57" s="22"/>
      <c r="F57" s="22"/>
      <c r="H57" s="31"/>
      <c r="I57" s="31"/>
      <c r="J57" s="31"/>
      <c r="L57" s="32" t="str">
        <f t="shared" si="3"/>
        <v/>
      </c>
      <c r="M57" s="32" t="str">
        <f t="shared" si="4"/>
        <v/>
      </c>
    </row>
    <row r="58" spans="1:13" x14ac:dyDescent="0.25">
      <c r="A58" s="22"/>
      <c r="B58" s="12"/>
      <c r="C58" s="22"/>
      <c r="D58" s="22"/>
      <c r="E58" s="22"/>
      <c r="F58" s="22"/>
      <c r="G58" t="s">
        <v>364</v>
      </c>
      <c r="H58" s="31" t="s">
        <v>509</v>
      </c>
      <c r="I58" s="31" t="s">
        <v>510</v>
      </c>
      <c r="J58" s="31" t="s">
        <v>511</v>
      </c>
    </row>
    <row r="59" spans="1:13" x14ac:dyDescent="0.25">
      <c r="A59" s="22"/>
      <c r="B59" s="12"/>
      <c r="C59" s="22"/>
      <c r="D59" s="22"/>
      <c r="E59" s="22"/>
      <c r="G59" s="19">
        <f>COUNT(G13:G56)</f>
        <v>44</v>
      </c>
      <c r="H59" s="74">
        <f>(AVERAGE(H13:H56))/100</f>
        <v>5.5014590288856677E-2</v>
      </c>
      <c r="I59" s="75">
        <f>(AVERAGE(I13:I56))/100</f>
        <v>0.88756651519292873</v>
      </c>
      <c r="J59" s="76">
        <f>(AVERAGE(J13:J56))/100</f>
        <v>5.7418894518214546E-2</v>
      </c>
    </row>
    <row r="60" spans="1:13" x14ac:dyDescent="0.25">
      <c r="A60" s="22"/>
      <c r="B60" s="12"/>
      <c r="C60" s="22"/>
      <c r="D60" s="22"/>
      <c r="E60" s="22"/>
      <c r="F60" s="72" t="s">
        <v>516</v>
      </c>
      <c r="G60" s="19">
        <f>G59</f>
        <v>44</v>
      </c>
      <c r="H60" s="73">
        <f>(_xlfn.STDEV.S(H13:H56))/100</f>
        <v>4.7306058466549707E-2</v>
      </c>
      <c r="I60" s="73">
        <f>(_xlfn.STDEV.S(I13:I56))/100</f>
        <v>6.7789011559264617E-2</v>
      </c>
      <c r="J60" s="73">
        <f>(_xlfn.STDEV.S(J13:J56))/100</f>
        <v>4.7640386010072887E-2</v>
      </c>
    </row>
    <row r="61" spans="1:13" x14ac:dyDescent="0.25">
      <c r="A61" s="22"/>
      <c r="B61" s="12"/>
      <c r="C61" s="22"/>
      <c r="D61" s="22"/>
      <c r="E61" s="22"/>
      <c r="F61" s="72" t="s">
        <v>517</v>
      </c>
      <c r="G61" s="19">
        <f>G59</f>
        <v>44</v>
      </c>
      <c r="H61" s="74">
        <f>_xlfn.CONFIDENCE.NORM(0.05,H60,G59)</f>
        <v>1.3977790179130889E-2</v>
      </c>
      <c r="I61" s="75">
        <f>_xlfn.CONFIDENCE.NORM(0.05,I60,G59)</f>
        <v>2.0030004839572266E-2</v>
      </c>
      <c r="J61" s="76">
        <f>_xlfn.CONFIDENCE.NORM(0.05,J60,G61)</f>
        <v>1.4076575840121343E-2</v>
      </c>
    </row>
    <row r="62" spans="1:13" x14ac:dyDescent="0.25">
      <c r="A62" s="22"/>
      <c r="B62" s="12"/>
      <c r="C62" s="22"/>
      <c r="D62" s="22"/>
      <c r="E62" s="22"/>
      <c r="F62" s="22"/>
      <c r="H62" s="31"/>
      <c r="I62" s="31"/>
      <c r="J62" s="31"/>
    </row>
    <row r="63" spans="1:13" x14ac:dyDescent="0.25">
      <c r="A63" s="22"/>
      <c r="B63" s="12"/>
      <c r="C63" s="22"/>
      <c r="D63" s="22"/>
      <c r="E63" s="22"/>
      <c r="F63" s="22"/>
      <c r="H63" s="31"/>
      <c r="I63" s="31"/>
      <c r="J63" s="31"/>
      <c r="L63" s="32" t="str">
        <f t="shared" si="3"/>
        <v/>
      </c>
      <c r="M63" s="32" t="str">
        <f t="shared" si="4"/>
        <v/>
      </c>
    </row>
    <row r="64" spans="1:13" x14ac:dyDescent="0.25">
      <c r="A64" s="22"/>
      <c r="B64" s="12"/>
      <c r="C64" s="22"/>
      <c r="D64" s="22"/>
      <c r="E64" s="22"/>
      <c r="F64" s="22"/>
      <c r="H64" s="31"/>
      <c r="I64" s="31"/>
      <c r="J64" s="31"/>
      <c r="L64" s="32" t="str">
        <f t="shared" si="3"/>
        <v/>
      </c>
      <c r="M64" s="32" t="str">
        <f t="shared" si="4"/>
        <v/>
      </c>
    </row>
    <row r="65" spans="1:13" x14ac:dyDescent="0.25">
      <c r="A65" s="22"/>
      <c r="B65" s="12"/>
      <c r="C65" s="22"/>
      <c r="D65" s="22"/>
      <c r="E65" s="22"/>
      <c r="F65" s="22"/>
      <c r="H65" s="31"/>
      <c r="I65" s="31"/>
      <c r="J65" s="31"/>
      <c r="L65" s="32" t="str">
        <f t="shared" si="3"/>
        <v/>
      </c>
      <c r="M65" s="32" t="str">
        <f t="shared" si="4"/>
        <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H67" s="31"/>
      <c r="I67" s="31"/>
      <c r="J67" s="31"/>
      <c r="L67" s="32" t="str">
        <f t="shared" si="3"/>
        <v/>
      </c>
      <c r="M67" s="32" t="str">
        <f t="shared" si="4"/>
        <v/>
      </c>
    </row>
    <row r="68" spans="1:13" x14ac:dyDescent="0.25">
      <c r="A68" s="22"/>
      <c r="B68" s="12"/>
      <c r="C68" s="22"/>
      <c r="D68" s="22"/>
      <c r="E68" s="22"/>
      <c r="F68" s="22"/>
      <c r="H68" s="31"/>
      <c r="I68" s="31"/>
      <c r="J68" s="31"/>
      <c r="L68" s="32" t="str">
        <f t="shared" si="3"/>
        <v/>
      </c>
      <c r="M68" s="32" t="str">
        <f t="shared" si="4"/>
        <v/>
      </c>
    </row>
    <row r="69" spans="1:13" x14ac:dyDescent="0.25">
      <c r="A69" s="22"/>
      <c r="B69" s="12"/>
      <c r="C69" s="22"/>
      <c r="D69" s="22"/>
      <c r="E69" s="22"/>
      <c r="F69" s="22"/>
      <c r="H69" s="31"/>
      <c r="I69" s="31"/>
      <c r="J69" s="31"/>
      <c r="L69" s="32" t="str">
        <f t="shared" si="3"/>
        <v/>
      </c>
      <c r="M69" s="32" t="str">
        <f t="shared" si="4"/>
        <v/>
      </c>
    </row>
    <row r="70" spans="1:13" x14ac:dyDescent="0.25">
      <c r="A70" s="22"/>
      <c r="B70" s="12"/>
      <c r="C70" s="22"/>
      <c r="D70" s="22"/>
      <c r="E70" s="22"/>
      <c r="F70" s="22"/>
      <c r="H70" s="31"/>
      <c r="I70" s="31"/>
      <c r="J70" s="31"/>
      <c r="L70" s="32" t="str">
        <f t="shared" si="3"/>
        <v/>
      </c>
      <c r="M70" s="32" t="str">
        <f t="shared" si="4"/>
        <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5">IF(I92="", "", I92 +J92/2)</f>
        <v/>
      </c>
      <c r="M92" s="32" t="str">
        <f t="shared" ref="M92:M155" si="6">IF(J92="", "", SQRT(3)/2*J92)</f>
        <v/>
      </c>
    </row>
    <row r="93" spans="12:13" x14ac:dyDescent="0.25">
      <c r="L93" s="32" t="str">
        <f t="shared" si="5"/>
        <v/>
      </c>
      <c r="M93" s="32" t="str">
        <f t="shared" si="6"/>
        <v/>
      </c>
    </row>
    <row r="94" spans="12:13" x14ac:dyDescent="0.25">
      <c r="L94" s="32" t="str">
        <f t="shared" si="5"/>
        <v/>
      </c>
      <c r="M94" s="32" t="str">
        <f t="shared" si="6"/>
        <v/>
      </c>
    </row>
    <row r="95" spans="12:13" x14ac:dyDescent="0.25">
      <c r="L95" s="32" t="str">
        <f t="shared" si="5"/>
        <v/>
      </c>
      <c r="M95" s="32" t="str">
        <f t="shared" si="6"/>
        <v/>
      </c>
    </row>
    <row r="96" spans="12:13" x14ac:dyDescent="0.25">
      <c r="L96" s="32" t="str">
        <f t="shared" si="5"/>
        <v/>
      </c>
      <c r="M96" s="32" t="str">
        <f t="shared" si="6"/>
        <v/>
      </c>
    </row>
    <row r="97" spans="12:13" x14ac:dyDescent="0.25">
      <c r="L97" s="32" t="str">
        <f t="shared" si="5"/>
        <v/>
      </c>
      <c r="M97" s="32" t="str">
        <f t="shared" si="6"/>
        <v/>
      </c>
    </row>
    <row r="98" spans="12:13" x14ac:dyDescent="0.25">
      <c r="L98" s="32" t="str">
        <f t="shared" si="5"/>
        <v/>
      </c>
      <c r="M98" s="32" t="str">
        <f t="shared" si="6"/>
        <v/>
      </c>
    </row>
    <row r="99" spans="12:13" x14ac:dyDescent="0.25">
      <c r="L99" s="32" t="str">
        <f t="shared" si="5"/>
        <v/>
      </c>
      <c r="M99" s="32" t="str">
        <f t="shared" si="6"/>
        <v/>
      </c>
    </row>
    <row r="100" spans="12:13" x14ac:dyDescent="0.25">
      <c r="L100" s="32" t="str">
        <f t="shared" si="5"/>
        <v/>
      </c>
      <c r="M100" s="32" t="str">
        <f t="shared" si="6"/>
        <v/>
      </c>
    </row>
    <row r="101" spans="12:13" x14ac:dyDescent="0.25">
      <c r="L101" s="32" t="str">
        <f t="shared" si="5"/>
        <v/>
      </c>
      <c r="M101" s="32" t="str">
        <f t="shared" si="6"/>
        <v/>
      </c>
    </row>
    <row r="102" spans="12:13" x14ac:dyDescent="0.25">
      <c r="L102" s="32" t="str">
        <f t="shared" si="5"/>
        <v/>
      </c>
      <c r="M102" s="32" t="str">
        <f t="shared" si="6"/>
        <v/>
      </c>
    </row>
    <row r="103" spans="12:13" x14ac:dyDescent="0.25">
      <c r="L103" s="32" t="str">
        <f t="shared" si="5"/>
        <v/>
      </c>
      <c r="M103" s="32" t="str">
        <f t="shared" si="6"/>
        <v/>
      </c>
    </row>
    <row r="104" spans="12:13" x14ac:dyDescent="0.25">
      <c r="L104" s="32" t="str">
        <f t="shared" si="5"/>
        <v/>
      </c>
      <c r="M104" s="32" t="str">
        <f t="shared" si="6"/>
        <v/>
      </c>
    </row>
    <row r="105" spans="12:13" x14ac:dyDescent="0.25">
      <c r="L105" s="32" t="str">
        <f t="shared" si="5"/>
        <v/>
      </c>
      <c r="M105" s="32" t="str">
        <f t="shared" si="6"/>
        <v/>
      </c>
    </row>
    <row r="106" spans="12:13" x14ac:dyDescent="0.25">
      <c r="L106" s="32" t="str">
        <f t="shared" si="5"/>
        <v/>
      </c>
      <c r="M106" s="32" t="str">
        <f t="shared" si="6"/>
        <v/>
      </c>
    </row>
    <row r="107" spans="12:13" x14ac:dyDescent="0.25">
      <c r="L107" s="32" t="str">
        <f t="shared" si="5"/>
        <v/>
      </c>
      <c r="M107" s="32" t="str">
        <f t="shared" si="6"/>
        <v/>
      </c>
    </row>
    <row r="108" spans="12:13" x14ac:dyDescent="0.25">
      <c r="L108" s="32" t="str">
        <f t="shared" si="5"/>
        <v/>
      </c>
      <c r="M108" s="32" t="str">
        <f t="shared" si="6"/>
        <v/>
      </c>
    </row>
    <row r="109" spans="12:13" x14ac:dyDescent="0.25">
      <c r="L109" s="32" t="str">
        <f t="shared" si="5"/>
        <v/>
      </c>
      <c r="M109" s="32" t="str">
        <f t="shared" si="6"/>
        <v/>
      </c>
    </row>
    <row r="110" spans="12:13" x14ac:dyDescent="0.25">
      <c r="L110" s="32" t="str">
        <f t="shared" si="5"/>
        <v/>
      </c>
      <c r="M110" s="32" t="str">
        <f t="shared" si="6"/>
        <v/>
      </c>
    </row>
    <row r="111" spans="12:13" x14ac:dyDescent="0.25">
      <c r="L111" s="32" t="str">
        <f t="shared" si="5"/>
        <v/>
      </c>
      <c r="M111" s="32" t="str">
        <f t="shared" si="6"/>
        <v/>
      </c>
    </row>
    <row r="112" spans="12:13" x14ac:dyDescent="0.25">
      <c r="L112" s="32" t="str">
        <f t="shared" si="5"/>
        <v/>
      </c>
      <c r="M112" s="32" t="str">
        <f t="shared" si="6"/>
        <v/>
      </c>
    </row>
    <row r="113" spans="12:13" x14ac:dyDescent="0.25">
      <c r="L113" s="32" t="str">
        <f t="shared" si="5"/>
        <v/>
      </c>
      <c r="M113" s="32" t="str">
        <f t="shared" si="6"/>
        <v/>
      </c>
    </row>
    <row r="114" spans="12:13" x14ac:dyDescent="0.25">
      <c r="L114" s="32" t="str">
        <f t="shared" si="5"/>
        <v/>
      </c>
      <c r="M114" s="32" t="str">
        <f t="shared" si="6"/>
        <v/>
      </c>
    </row>
    <row r="115" spans="12:13" x14ac:dyDescent="0.25">
      <c r="L115" s="32" t="str">
        <f t="shared" si="5"/>
        <v/>
      </c>
      <c r="M115" s="32" t="str">
        <f t="shared" si="6"/>
        <v/>
      </c>
    </row>
    <row r="116" spans="12:13" x14ac:dyDescent="0.25">
      <c r="L116" s="32" t="str">
        <f t="shared" si="5"/>
        <v/>
      </c>
      <c r="M116" s="32" t="str">
        <f t="shared" si="6"/>
        <v/>
      </c>
    </row>
    <row r="117" spans="12:13" x14ac:dyDescent="0.25">
      <c r="L117" s="32" t="str">
        <f t="shared" si="5"/>
        <v/>
      </c>
      <c r="M117" s="32" t="str">
        <f t="shared" si="6"/>
        <v/>
      </c>
    </row>
    <row r="118" spans="12:13" x14ac:dyDescent="0.25">
      <c r="L118" s="32" t="str">
        <f t="shared" si="5"/>
        <v/>
      </c>
      <c r="M118" s="32" t="str">
        <f t="shared" si="6"/>
        <v/>
      </c>
    </row>
    <row r="119" spans="12:13" x14ac:dyDescent="0.25">
      <c r="L119" s="32" t="str">
        <f t="shared" si="5"/>
        <v/>
      </c>
      <c r="M119" s="32" t="str">
        <f t="shared" si="6"/>
        <v/>
      </c>
    </row>
    <row r="120" spans="12:13" x14ac:dyDescent="0.25">
      <c r="L120" s="32" t="str">
        <f t="shared" si="5"/>
        <v/>
      </c>
      <c r="M120" s="32" t="str">
        <f t="shared" si="6"/>
        <v/>
      </c>
    </row>
    <row r="121" spans="12:13" x14ac:dyDescent="0.25">
      <c r="L121" s="32" t="str">
        <f t="shared" si="5"/>
        <v/>
      </c>
      <c r="M121" s="32" t="str">
        <f t="shared" si="6"/>
        <v/>
      </c>
    </row>
    <row r="122" spans="12:13" x14ac:dyDescent="0.25">
      <c r="L122" s="32" t="str">
        <f t="shared" si="5"/>
        <v/>
      </c>
      <c r="M122" s="32" t="str">
        <f t="shared" si="6"/>
        <v/>
      </c>
    </row>
    <row r="123" spans="12:13" x14ac:dyDescent="0.25">
      <c r="L123" s="32" t="str">
        <f t="shared" si="5"/>
        <v/>
      </c>
      <c r="M123" s="32" t="str">
        <f t="shared" si="6"/>
        <v/>
      </c>
    </row>
    <row r="124" spans="12:13" x14ac:dyDescent="0.25">
      <c r="L124" s="32" t="str">
        <f t="shared" si="5"/>
        <v/>
      </c>
      <c r="M124" s="32" t="str">
        <f t="shared" si="6"/>
        <v/>
      </c>
    </row>
    <row r="125" spans="12:13" x14ac:dyDescent="0.25">
      <c r="L125" s="32" t="str">
        <f t="shared" si="5"/>
        <v/>
      </c>
      <c r="M125" s="32" t="str">
        <f t="shared" si="6"/>
        <v/>
      </c>
    </row>
    <row r="126" spans="12:13" x14ac:dyDescent="0.25">
      <c r="L126" s="32" t="str">
        <f t="shared" si="5"/>
        <v/>
      </c>
      <c r="M126" s="32" t="str">
        <f t="shared" si="6"/>
        <v/>
      </c>
    </row>
    <row r="127" spans="12:13" x14ac:dyDescent="0.25">
      <c r="L127" s="32" t="str">
        <f t="shared" si="5"/>
        <v/>
      </c>
      <c r="M127" s="32" t="str">
        <f t="shared" si="6"/>
        <v/>
      </c>
    </row>
    <row r="128" spans="12:13" x14ac:dyDescent="0.25">
      <c r="L128" s="32" t="str">
        <f t="shared" si="5"/>
        <v/>
      </c>
      <c r="M128" s="32" t="str">
        <f t="shared" si="6"/>
        <v/>
      </c>
    </row>
    <row r="129" spans="12:13" x14ac:dyDescent="0.25">
      <c r="L129" s="32" t="str">
        <f t="shared" si="5"/>
        <v/>
      </c>
      <c r="M129" s="32" t="str">
        <f t="shared" si="6"/>
        <v/>
      </c>
    </row>
    <row r="130" spans="12:13" x14ac:dyDescent="0.25">
      <c r="L130" s="32" t="str">
        <f t="shared" si="5"/>
        <v/>
      </c>
      <c r="M130" s="32" t="str">
        <f t="shared" si="6"/>
        <v/>
      </c>
    </row>
    <row r="131" spans="12:13" x14ac:dyDescent="0.25">
      <c r="L131" s="32" t="str">
        <f t="shared" si="5"/>
        <v/>
      </c>
      <c r="M131" s="32" t="str">
        <f t="shared" si="6"/>
        <v/>
      </c>
    </row>
    <row r="132" spans="12:13" x14ac:dyDescent="0.25">
      <c r="L132" s="32" t="str">
        <f t="shared" si="5"/>
        <v/>
      </c>
      <c r="M132" s="32" t="str">
        <f t="shared" si="6"/>
        <v/>
      </c>
    </row>
    <row r="133" spans="12:13" x14ac:dyDescent="0.25">
      <c r="L133" s="32" t="str">
        <f t="shared" si="5"/>
        <v/>
      </c>
      <c r="M133" s="32" t="str">
        <f t="shared" si="6"/>
        <v/>
      </c>
    </row>
    <row r="134" spans="12:13" x14ac:dyDescent="0.25">
      <c r="L134" s="32" t="str">
        <f t="shared" si="5"/>
        <v/>
      </c>
      <c r="M134" s="32" t="str">
        <f t="shared" si="6"/>
        <v/>
      </c>
    </row>
    <row r="135" spans="12:13" x14ac:dyDescent="0.25">
      <c r="L135" s="32" t="str">
        <f t="shared" si="5"/>
        <v/>
      </c>
      <c r="M135" s="32" t="str">
        <f t="shared" si="6"/>
        <v/>
      </c>
    </row>
    <row r="136" spans="12:13" x14ac:dyDescent="0.25">
      <c r="L136" s="32" t="str">
        <f t="shared" si="5"/>
        <v/>
      </c>
      <c r="M136" s="32" t="str">
        <f t="shared" si="6"/>
        <v/>
      </c>
    </row>
    <row r="137" spans="12:13" x14ac:dyDescent="0.25">
      <c r="L137" s="32" t="str">
        <f t="shared" si="5"/>
        <v/>
      </c>
      <c r="M137" s="32" t="str">
        <f t="shared" si="6"/>
        <v/>
      </c>
    </row>
    <row r="138" spans="12:13" x14ac:dyDescent="0.25">
      <c r="L138" s="32" t="str">
        <f t="shared" si="5"/>
        <v/>
      </c>
      <c r="M138" s="32" t="str">
        <f t="shared" si="6"/>
        <v/>
      </c>
    </row>
    <row r="139" spans="12:13" x14ac:dyDescent="0.25">
      <c r="L139" s="32" t="str">
        <f t="shared" si="5"/>
        <v/>
      </c>
      <c r="M139" s="32" t="str">
        <f t="shared" si="6"/>
        <v/>
      </c>
    </row>
    <row r="140" spans="12:13" x14ac:dyDescent="0.25">
      <c r="L140" s="32" t="str">
        <f t="shared" si="5"/>
        <v/>
      </c>
      <c r="M140" s="32" t="str">
        <f t="shared" si="6"/>
        <v/>
      </c>
    </row>
    <row r="141" spans="12:13" x14ac:dyDescent="0.25">
      <c r="L141" s="32" t="str">
        <f t="shared" si="5"/>
        <v/>
      </c>
      <c r="M141" s="32" t="str">
        <f t="shared" si="6"/>
        <v/>
      </c>
    </row>
    <row r="142" spans="12:13" x14ac:dyDescent="0.25">
      <c r="L142" s="32" t="str">
        <f t="shared" si="5"/>
        <v/>
      </c>
      <c r="M142" s="32" t="str">
        <f t="shared" si="6"/>
        <v/>
      </c>
    </row>
    <row r="143" spans="12:13" x14ac:dyDescent="0.25">
      <c r="L143" s="32" t="str">
        <f t="shared" si="5"/>
        <v/>
      </c>
      <c r="M143" s="32" t="str">
        <f t="shared" si="6"/>
        <v/>
      </c>
    </row>
    <row r="144" spans="12:13" x14ac:dyDescent="0.25">
      <c r="L144" s="32" t="str">
        <f t="shared" si="5"/>
        <v/>
      </c>
      <c r="M144" s="32" t="str">
        <f t="shared" si="6"/>
        <v/>
      </c>
    </row>
    <row r="145" spans="12:13" x14ac:dyDescent="0.25">
      <c r="L145" s="32" t="str">
        <f t="shared" si="5"/>
        <v/>
      </c>
      <c r="M145" s="32" t="str">
        <f t="shared" si="6"/>
        <v/>
      </c>
    </row>
    <row r="146" spans="12:13" x14ac:dyDescent="0.25">
      <c r="L146" s="32" t="str">
        <f t="shared" si="5"/>
        <v/>
      </c>
      <c r="M146" s="32" t="str">
        <f t="shared" si="6"/>
        <v/>
      </c>
    </row>
    <row r="147" spans="12:13" x14ac:dyDescent="0.25">
      <c r="L147" s="32" t="str">
        <f t="shared" si="5"/>
        <v/>
      </c>
      <c r="M147" s="32" t="str">
        <f t="shared" si="6"/>
        <v/>
      </c>
    </row>
    <row r="148" spans="12:13" x14ac:dyDescent="0.25">
      <c r="L148" s="32" t="str">
        <f t="shared" si="5"/>
        <v/>
      </c>
      <c r="M148" s="32" t="str">
        <f t="shared" si="6"/>
        <v/>
      </c>
    </row>
    <row r="149" spans="12:13" x14ac:dyDescent="0.25">
      <c r="L149" s="32" t="str">
        <f t="shared" si="5"/>
        <v/>
      </c>
      <c r="M149" s="32" t="str">
        <f t="shared" si="6"/>
        <v/>
      </c>
    </row>
    <row r="150" spans="12:13" x14ac:dyDescent="0.25">
      <c r="L150" s="32" t="str">
        <f t="shared" si="5"/>
        <v/>
      </c>
      <c r="M150" s="32" t="str">
        <f t="shared" si="6"/>
        <v/>
      </c>
    </row>
    <row r="151" spans="12:13" x14ac:dyDescent="0.25">
      <c r="L151" s="32" t="str">
        <f t="shared" si="5"/>
        <v/>
      </c>
      <c r="M151" s="32" t="str">
        <f t="shared" si="6"/>
        <v/>
      </c>
    </row>
    <row r="152" spans="12:13" x14ac:dyDescent="0.25">
      <c r="L152" s="32" t="str">
        <f t="shared" si="5"/>
        <v/>
      </c>
      <c r="M152" s="32" t="str">
        <f t="shared" si="6"/>
        <v/>
      </c>
    </row>
    <row r="153" spans="12:13" x14ac:dyDescent="0.25">
      <c r="L153" s="32" t="str">
        <f t="shared" si="5"/>
        <v/>
      </c>
      <c r="M153" s="32" t="str">
        <f t="shared" si="6"/>
        <v/>
      </c>
    </row>
    <row r="154" spans="12:13" x14ac:dyDescent="0.25">
      <c r="L154" s="32" t="str">
        <f t="shared" si="5"/>
        <v/>
      </c>
      <c r="M154" s="32" t="str">
        <f t="shared" si="6"/>
        <v/>
      </c>
    </row>
    <row r="155" spans="12:13" x14ac:dyDescent="0.25">
      <c r="L155" s="32" t="str">
        <f t="shared" si="5"/>
        <v/>
      </c>
      <c r="M155" s="32" t="str">
        <f t="shared" si="6"/>
        <v/>
      </c>
    </row>
    <row r="156" spans="12:13" x14ac:dyDescent="0.25">
      <c r="L156" s="32" t="str">
        <f t="shared" ref="L156:L219" si="7">IF(I156="", "", I156 +J156/2)</f>
        <v/>
      </c>
      <c r="M156" s="32" t="str">
        <f t="shared" ref="M156:M219" si="8">IF(J156="", "", SQRT(3)/2*J156)</f>
        <v/>
      </c>
    </row>
    <row r="157" spans="12:13" x14ac:dyDescent="0.25">
      <c r="L157" s="32" t="str">
        <f t="shared" si="7"/>
        <v/>
      </c>
      <c r="M157" s="32" t="str">
        <f t="shared" si="8"/>
        <v/>
      </c>
    </row>
    <row r="158" spans="12:13" x14ac:dyDescent="0.25">
      <c r="L158" s="32" t="str">
        <f t="shared" si="7"/>
        <v/>
      </c>
      <c r="M158" s="32" t="str">
        <f t="shared" si="8"/>
        <v/>
      </c>
    </row>
    <row r="159" spans="12:13" x14ac:dyDescent="0.25">
      <c r="L159" s="32" t="str">
        <f t="shared" si="7"/>
        <v/>
      </c>
      <c r="M159" s="32" t="str">
        <f t="shared" si="8"/>
        <v/>
      </c>
    </row>
    <row r="160" spans="12:13" x14ac:dyDescent="0.25">
      <c r="L160" s="32" t="str">
        <f t="shared" si="7"/>
        <v/>
      </c>
      <c r="M160" s="32" t="str">
        <f t="shared" si="8"/>
        <v/>
      </c>
    </row>
    <row r="161" spans="12:13" x14ac:dyDescent="0.25">
      <c r="L161" s="32" t="str">
        <f t="shared" si="7"/>
        <v/>
      </c>
      <c r="M161" s="32" t="str">
        <f t="shared" si="8"/>
        <v/>
      </c>
    </row>
    <row r="162" spans="12:13" x14ac:dyDescent="0.25">
      <c r="L162" s="32" t="str">
        <f t="shared" si="7"/>
        <v/>
      </c>
      <c r="M162" s="32" t="str">
        <f t="shared" si="8"/>
        <v/>
      </c>
    </row>
    <row r="163" spans="12:13" x14ac:dyDescent="0.25">
      <c r="L163" s="32" t="str">
        <f t="shared" si="7"/>
        <v/>
      </c>
      <c r="M163" s="32" t="str">
        <f t="shared" si="8"/>
        <v/>
      </c>
    </row>
    <row r="164" spans="12:13" x14ac:dyDescent="0.25">
      <c r="L164" s="32" t="str">
        <f t="shared" si="7"/>
        <v/>
      </c>
      <c r="M164" s="32" t="str">
        <f t="shared" si="8"/>
        <v/>
      </c>
    </row>
    <row r="165" spans="12:13" x14ac:dyDescent="0.25">
      <c r="L165" s="32" t="str">
        <f t="shared" si="7"/>
        <v/>
      </c>
      <c r="M165" s="32" t="str">
        <f t="shared" si="8"/>
        <v/>
      </c>
    </row>
    <row r="166" spans="12:13" x14ac:dyDescent="0.25">
      <c r="L166" s="32" t="str">
        <f t="shared" si="7"/>
        <v/>
      </c>
      <c r="M166" s="32" t="str">
        <f t="shared" si="8"/>
        <v/>
      </c>
    </row>
    <row r="167" spans="12:13" x14ac:dyDescent="0.25">
      <c r="L167" s="32" t="str">
        <f t="shared" si="7"/>
        <v/>
      </c>
      <c r="M167" s="32" t="str">
        <f t="shared" si="8"/>
        <v/>
      </c>
    </row>
    <row r="168" spans="12:13" x14ac:dyDescent="0.25">
      <c r="L168" s="32" t="str">
        <f t="shared" si="7"/>
        <v/>
      </c>
      <c r="M168" s="32" t="str">
        <f t="shared" si="8"/>
        <v/>
      </c>
    </row>
    <row r="169" spans="12:13" x14ac:dyDescent="0.25">
      <c r="L169" s="32" t="str">
        <f t="shared" si="7"/>
        <v/>
      </c>
      <c r="M169" s="32" t="str">
        <f t="shared" si="8"/>
        <v/>
      </c>
    </row>
    <row r="170" spans="12:13" x14ac:dyDescent="0.25">
      <c r="L170" s="32" t="str">
        <f t="shared" si="7"/>
        <v/>
      </c>
      <c r="M170" s="32" t="str">
        <f t="shared" si="8"/>
        <v/>
      </c>
    </row>
    <row r="171" spans="12:13" x14ac:dyDescent="0.25">
      <c r="L171" s="32" t="str">
        <f t="shared" si="7"/>
        <v/>
      </c>
      <c r="M171" s="32" t="str">
        <f t="shared" si="8"/>
        <v/>
      </c>
    </row>
    <row r="172" spans="12:13" x14ac:dyDescent="0.25">
      <c r="L172" s="32" t="str">
        <f t="shared" si="7"/>
        <v/>
      </c>
      <c r="M172" s="32" t="str">
        <f t="shared" si="8"/>
        <v/>
      </c>
    </row>
    <row r="173" spans="12:13" x14ac:dyDescent="0.25">
      <c r="L173" s="32" t="str">
        <f t="shared" si="7"/>
        <v/>
      </c>
      <c r="M173" s="32" t="str">
        <f t="shared" si="8"/>
        <v/>
      </c>
    </row>
    <row r="174" spans="12:13" x14ac:dyDescent="0.25">
      <c r="L174" s="32" t="str">
        <f t="shared" si="7"/>
        <v/>
      </c>
      <c r="M174" s="32" t="str">
        <f t="shared" si="8"/>
        <v/>
      </c>
    </row>
    <row r="175" spans="12:13" x14ac:dyDescent="0.25">
      <c r="L175" s="32" t="str">
        <f t="shared" si="7"/>
        <v/>
      </c>
      <c r="M175" s="32" t="str">
        <f t="shared" si="8"/>
        <v/>
      </c>
    </row>
    <row r="176" spans="12:13" x14ac:dyDescent="0.25">
      <c r="L176" s="32" t="str">
        <f t="shared" si="7"/>
        <v/>
      </c>
      <c r="M176" s="32" t="str">
        <f t="shared" si="8"/>
        <v/>
      </c>
    </row>
    <row r="177" spans="12:13" x14ac:dyDescent="0.25">
      <c r="L177" s="32" t="str">
        <f t="shared" si="7"/>
        <v/>
      </c>
      <c r="M177" s="32" t="str">
        <f t="shared" si="8"/>
        <v/>
      </c>
    </row>
    <row r="178" spans="12:13" x14ac:dyDescent="0.25">
      <c r="L178" s="32" t="str">
        <f t="shared" si="7"/>
        <v/>
      </c>
      <c r="M178" s="32" t="str">
        <f t="shared" si="8"/>
        <v/>
      </c>
    </row>
    <row r="179" spans="12:13" x14ac:dyDescent="0.25">
      <c r="L179" s="32" t="str">
        <f t="shared" si="7"/>
        <v/>
      </c>
      <c r="M179" s="32" t="str">
        <f t="shared" si="8"/>
        <v/>
      </c>
    </row>
    <row r="180" spans="12:13" x14ac:dyDescent="0.25">
      <c r="L180" s="32" t="str">
        <f t="shared" si="7"/>
        <v/>
      </c>
      <c r="M180" s="32" t="str">
        <f t="shared" si="8"/>
        <v/>
      </c>
    </row>
    <row r="181" spans="12:13" x14ac:dyDescent="0.25">
      <c r="L181" s="32" t="str">
        <f t="shared" si="7"/>
        <v/>
      </c>
      <c r="M181" s="32" t="str">
        <f t="shared" si="8"/>
        <v/>
      </c>
    </row>
    <row r="182" spans="12:13" x14ac:dyDescent="0.25">
      <c r="L182" s="32" t="str">
        <f t="shared" si="7"/>
        <v/>
      </c>
      <c r="M182" s="32" t="str">
        <f t="shared" si="8"/>
        <v/>
      </c>
    </row>
    <row r="183" spans="12:13" x14ac:dyDescent="0.25">
      <c r="L183" s="32" t="str">
        <f t="shared" si="7"/>
        <v/>
      </c>
      <c r="M183" s="32" t="str">
        <f t="shared" si="8"/>
        <v/>
      </c>
    </row>
    <row r="184" spans="12:13" x14ac:dyDescent="0.25">
      <c r="L184" s="32" t="str">
        <f t="shared" si="7"/>
        <v/>
      </c>
      <c r="M184" s="32" t="str">
        <f t="shared" si="8"/>
        <v/>
      </c>
    </row>
    <row r="185" spans="12:13" x14ac:dyDescent="0.25">
      <c r="L185" s="32" t="str">
        <f t="shared" si="7"/>
        <v/>
      </c>
      <c r="M185" s="32" t="str">
        <f t="shared" si="8"/>
        <v/>
      </c>
    </row>
    <row r="186" spans="12:13" x14ac:dyDescent="0.25">
      <c r="L186" s="32" t="str">
        <f t="shared" si="7"/>
        <v/>
      </c>
      <c r="M186" s="32" t="str">
        <f t="shared" si="8"/>
        <v/>
      </c>
    </row>
    <row r="187" spans="12:13" x14ac:dyDescent="0.25">
      <c r="L187" s="32" t="str">
        <f t="shared" si="7"/>
        <v/>
      </c>
      <c r="M187" s="32" t="str">
        <f t="shared" si="8"/>
        <v/>
      </c>
    </row>
    <row r="188" spans="12:13" x14ac:dyDescent="0.25">
      <c r="L188" s="32" t="str">
        <f t="shared" si="7"/>
        <v/>
      </c>
      <c r="M188" s="32" t="str">
        <f t="shared" si="8"/>
        <v/>
      </c>
    </row>
    <row r="189" spans="12:13" x14ac:dyDescent="0.25">
      <c r="L189" s="32" t="str">
        <f t="shared" si="7"/>
        <v/>
      </c>
      <c r="M189" s="32" t="str">
        <f t="shared" si="8"/>
        <v/>
      </c>
    </row>
    <row r="190" spans="12:13" x14ac:dyDescent="0.25">
      <c r="L190" s="32" t="str">
        <f t="shared" si="7"/>
        <v/>
      </c>
      <c r="M190" s="32" t="str">
        <f t="shared" si="8"/>
        <v/>
      </c>
    </row>
    <row r="191" spans="12:13" x14ac:dyDescent="0.25">
      <c r="L191" s="32" t="str">
        <f t="shared" si="7"/>
        <v/>
      </c>
      <c r="M191" s="32" t="str">
        <f t="shared" si="8"/>
        <v/>
      </c>
    </row>
    <row r="192" spans="12:13" x14ac:dyDescent="0.25">
      <c r="L192" s="32" t="str">
        <f t="shared" si="7"/>
        <v/>
      </c>
      <c r="M192" s="32" t="str">
        <f t="shared" si="8"/>
        <v/>
      </c>
    </row>
    <row r="193" spans="12:13" x14ac:dyDescent="0.25">
      <c r="L193" s="32" t="str">
        <f t="shared" si="7"/>
        <v/>
      </c>
      <c r="M193" s="32" t="str">
        <f t="shared" si="8"/>
        <v/>
      </c>
    </row>
    <row r="194" spans="12:13" x14ac:dyDescent="0.25">
      <c r="L194" s="32" t="str">
        <f t="shared" si="7"/>
        <v/>
      </c>
      <c r="M194" s="32" t="str">
        <f t="shared" si="8"/>
        <v/>
      </c>
    </row>
    <row r="195" spans="12:13" x14ac:dyDescent="0.25">
      <c r="L195" s="32" t="str">
        <f t="shared" si="7"/>
        <v/>
      </c>
      <c r="M195" s="32" t="str">
        <f t="shared" si="8"/>
        <v/>
      </c>
    </row>
    <row r="196" spans="12:13" x14ac:dyDescent="0.25">
      <c r="L196" s="32" t="str">
        <f t="shared" si="7"/>
        <v/>
      </c>
      <c r="M196" s="32" t="str">
        <f t="shared" si="8"/>
        <v/>
      </c>
    </row>
    <row r="197" spans="12:13" x14ac:dyDescent="0.25">
      <c r="L197" s="32" t="str">
        <f t="shared" si="7"/>
        <v/>
      </c>
      <c r="M197" s="32" t="str">
        <f t="shared" si="8"/>
        <v/>
      </c>
    </row>
    <row r="198" spans="12:13" x14ac:dyDescent="0.25">
      <c r="L198" s="32" t="str">
        <f t="shared" si="7"/>
        <v/>
      </c>
      <c r="M198" s="32" t="str">
        <f t="shared" si="8"/>
        <v/>
      </c>
    </row>
    <row r="199" spans="12:13" x14ac:dyDescent="0.25">
      <c r="L199" s="32" t="str">
        <f t="shared" si="7"/>
        <v/>
      </c>
      <c r="M199" s="32" t="str">
        <f t="shared" si="8"/>
        <v/>
      </c>
    </row>
    <row r="200" spans="12:13" x14ac:dyDescent="0.25">
      <c r="L200" s="32" t="str">
        <f t="shared" si="7"/>
        <v/>
      </c>
      <c r="M200" s="32" t="str">
        <f t="shared" si="8"/>
        <v/>
      </c>
    </row>
    <row r="201" spans="12:13" x14ac:dyDescent="0.25">
      <c r="L201" s="32" t="str">
        <f t="shared" si="7"/>
        <v/>
      </c>
      <c r="M201" s="32" t="str">
        <f t="shared" si="8"/>
        <v/>
      </c>
    </row>
    <row r="202" spans="12:13" x14ac:dyDescent="0.25">
      <c r="L202" s="32" t="str">
        <f t="shared" si="7"/>
        <v/>
      </c>
      <c r="M202" s="32" t="str">
        <f t="shared" si="8"/>
        <v/>
      </c>
    </row>
    <row r="203" spans="12:13" x14ac:dyDescent="0.25">
      <c r="L203" s="32" t="str">
        <f t="shared" si="7"/>
        <v/>
      </c>
      <c r="M203" s="32" t="str">
        <f t="shared" si="8"/>
        <v/>
      </c>
    </row>
    <row r="204" spans="12:13" x14ac:dyDescent="0.25">
      <c r="L204" s="32" t="str">
        <f t="shared" si="7"/>
        <v/>
      </c>
      <c r="M204" s="32" t="str">
        <f t="shared" si="8"/>
        <v/>
      </c>
    </row>
    <row r="205" spans="12:13" x14ac:dyDescent="0.25">
      <c r="L205" s="32" t="str">
        <f t="shared" si="7"/>
        <v/>
      </c>
      <c r="M205" s="32" t="str">
        <f t="shared" si="8"/>
        <v/>
      </c>
    </row>
    <row r="206" spans="12:13" x14ac:dyDescent="0.25">
      <c r="L206" s="32" t="str">
        <f t="shared" si="7"/>
        <v/>
      </c>
      <c r="M206" s="32" t="str">
        <f t="shared" si="8"/>
        <v/>
      </c>
    </row>
    <row r="207" spans="12:13" x14ac:dyDescent="0.25">
      <c r="L207" s="32" t="str">
        <f t="shared" si="7"/>
        <v/>
      </c>
      <c r="M207" s="32" t="str">
        <f t="shared" si="8"/>
        <v/>
      </c>
    </row>
    <row r="208" spans="12:13" x14ac:dyDescent="0.25">
      <c r="L208" s="32" t="str">
        <f t="shared" si="7"/>
        <v/>
      </c>
      <c r="M208" s="32" t="str">
        <f t="shared" si="8"/>
        <v/>
      </c>
    </row>
    <row r="209" spans="12:13" x14ac:dyDescent="0.25">
      <c r="L209" s="32" t="str">
        <f t="shared" si="7"/>
        <v/>
      </c>
      <c r="M209" s="32" t="str">
        <f t="shared" si="8"/>
        <v/>
      </c>
    </row>
    <row r="210" spans="12:13" x14ac:dyDescent="0.25">
      <c r="L210" s="32" t="str">
        <f t="shared" si="7"/>
        <v/>
      </c>
      <c r="M210" s="32" t="str">
        <f t="shared" si="8"/>
        <v/>
      </c>
    </row>
    <row r="211" spans="12:13" x14ac:dyDescent="0.25">
      <c r="L211" s="32" t="str">
        <f t="shared" si="7"/>
        <v/>
      </c>
      <c r="M211" s="32" t="str">
        <f t="shared" si="8"/>
        <v/>
      </c>
    </row>
    <row r="212" spans="12:13" x14ac:dyDescent="0.25">
      <c r="L212" s="32" t="str">
        <f t="shared" si="7"/>
        <v/>
      </c>
      <c r="M212" s="32" t="str">
        <f t="shared" si="8"/>
        <v/>
      </c>
    </row>
    <row r="213" spans="12:13" x14ac:dyDescent="0.25">
      <c r="L213" s="32" t="str">
        <f t="shared" si="7"/>
        <v/>
      </c>
      <c r="M213" s="32" t="str">
        <f t="shared" si="8"/>
        <v/>
      </c>
    </row>
    <row r="214" spans="12:13" x14ac:dyDescent="0.25">
      <c r="L214" s="32" t="str">
        <f t="shared" si="7"/>
        <v/>
      </c>
      <c r="M214" s="32" t="str">
        <f t="shared" si="8"/>
        <v/>
      </c>
    </row>
    <row r="215" spans="12:13" x14ac:dyDescent="0.25">
      <c r="L215" s="32" t="str">
        <f t="shared" si="7"/>
        <v/>
      </c>
      <c r="M215" s="32" t="str">
        <f t="shared" si="8"/>
        <v/>
      </c>
    </row>
    <row r="216" spans="12:13" x14ac:dyDescent="0.25">
      <c r="L216" s="32" t="str">
        <f t="shared" si="7"/>
        <v/>
      </c>
      <c r="M216" s="32" t="str">
        <f t="shared" si="8"/>
        <v/>
      </c>
    </row>
    <row r="217" spans="12:13" x14ac:dyDescent="0.25">
      <c r="L217" s="32" t="str">
        <f t="shared" si="7"/>
        <v/>
      </c>
      <c r="M217" s="32" t="str">
        <f t="shared" si="8"/>
        <v/>
      </c>
    </row>
    <row r="218" spans="12:13" x14ac:dyDescent="0.25">
      <c r="L218" s="32" t="str">
        <f t="shared" si="7"/>
        <v/>
      </c>
      <c r="M218" s="32" t="str">
        <f t="shared" si="8"/>
        <v/>
      </c>
    </row>
    <row r="219" spans="12:13" x14ac:dyDescent="0.25">
      <c r="L219" s="32" t="str">
        <f t="shared" si="7"/>
        <v/>
      </c>
      <c r="M219" s="32" t="str">
        <f t="shared" si="8"/>
        <v/>
      </c>
    </row>
    <row r="220" spans="12:13" x14ac:dyDescent="0.25">
      <c r="L220" s="32" t="str">
        <f t="shared" ref="L220:L283" si="9">IF(I220="", "", I220 +J220/2)</f>
        <v/>
      </c>
      <c r="M220" s="32" t="str">
        <f t="shared" ref="M220:M283" si="10">IF(J220="", "", SQRT(3)/2*J220)</f>
        <v/>
      </c>
    </row>
    <row r="221" spans="12:13" x14ac:dyDescent="0.25">
      <c r="L221" s="32" t="str">
        <f t="shared" si="9"/>
        <v/>
      </c>
      <c r="M221" s="32" t="str">
        <f t="shared" si="10"/>
        <v/>
      </c>
    </row>
    <row r="222" spans="12:13" x14ac:dyDescent="0.25">
      <c r="L222" s="32" t="str">
        <f t="shared" si="9"/>
        <v/>
      </c>
      <c r="M222" s="32" t="str">
        <f t="shared" si="10"/>
        <v/>
      </c>
    </row>
    <row r="223" spans="12:13" x14ac:dyDescent="0.25">
      <c r="L223" s="32" t="str">
        <f t="shared" si="9"/>
        <v/>
      </c>
      <c r="M223" s="32" t="str">
        <f t="shared" si="10"/>
        <v/>
      </c>
    </row>
    <row r="224" spans="12:13" x14ac:dyDescent="0.25">
      <c r="L224" s="32" t="str">
        <f t="shared" si="9"/>
        <v/>
      </c>
      <c r="M224" s="32" t="str">
        <f t="shared" si="10"/>
        <v/>
      </c>
    </row>
    <row r="225" spans="12:13" x14ac:dyDescent="0.25">
      <c r="L225" s="32" t="str">
        <f t="shared" si="9"/>
        <v/>
      </c>
      <c r="M225" s="32" t="str">
        <f t="shared" si="10"/>
        <v/>
      </c>
    </row>
    <row r="226" spans="12:13" x14ac:dyDescent="0.25">
      <c r="L226" s="32" t="str">
        <f t="shared" si="9"/>
        <v/>
      </c>
      <c r="M226" s="32" t="str">
        <f t="shared" si="10"/>
        <v/>
      </c>
    </row>
    <row r="227" spans="12:13" x14ac:dyDescent="0.25">
      <c r="L227" s="32" t="str">
        <f t="shared" si="9"/>
        <v/>
      </c>
      <c r="M227" s="32" t="str">
        <f t="shared" si="10"/>
        <v/>
      </c>
    </row>
    <row r="228" spans="12:13" x14ac:dyDescent="0.25">
      <c r="L228" s="32" t="str">
        <f t="shared" si="9"/>
        <v/>
      </c>
      <c r="M228" s="32" t="str">
        <f t="shared" si="10"/>
        <v/>
      </c>
    </row>
    <row r="229" spans="12:13" x14ac:dyDescent="0.25">
      <c r="L229" s="32" t="str">
        <f t="shared" si="9"/>
        <v/>
      </c>
      <c r="M229" s="32" t="str">
        <f t="shared" si="10"/>
        <v/>
      </c>
    </row>
    <row r="230" spans="12:13" x14ac:dyDescent="0.25">
      <c r="L230" s="32" t="str">
        <f t="shared" si="9"/>
        <v/>
      </c>
      <c r="M230" s="32" t="str">
        <f t="shared" si="10"/>
        <v/>
      </c>
    </row>
    <row r="231" spans="12:13" x14ac:dyDescent="0.25">
      <c r="L231" s="32" t="str">
        <f t="shared" si="9"/>
        <v/>
      </c>
      <c r="M231" s="32" t="str">
        <f t="shared" si="10"/>
        <v/>
      </c>
    </row>
    <row r="232" spans="12:13" x14ac:dyDescent="0.25">
      <c r="L232" s="32" t="str">
        <f t="shared" si="9"/>
        <v/>
      </c>
      <c r="M232" s="32" t="str">
        <f t="shared" si="10"/>
        <v/>
      </c>
    </row>
    <row r="233" spans="12:13" x14ac:dyDescent="0.25">
      <c r="L233" s="32" t="str">
        <f t="shared" si="9"/>
        <v/>
      </c>
      <c r="M233" s="32" t="str">
        <f t="shared" si="10"/>
        <v/>
      </c>
    </row>
    <row r="234" spans="12:13" x14ac:dyDescent="0.25">
      <c r="L234" s="32" t="str">
        <f t="shared" si="9"/>
        <v/>
      </c>
      <c r="M234" s="32" t="str">
        <f t="shared" si="10"/>
        <v/>
      </c>
    </row>
    <row r="235" spans="12:13" x14ac:dyDescent="0.25">
      <c r="L235" s="32" t="str">
        <f t="shared" si="9"/>
        <v/>
      </c>
      <c r="M235" s="32" t="str">
        <f t="shared" si="10"/>
        <v/>
      </c>
    </row>
    <row r="236" spans="12:13" x14ac:dyDescent="0.25">
      <c r="L236" s="32" t="str">
        <f t="shared" si="9"/>
        <v/>
      </c>
      <c r="M236" s="32" t="str">
        <f t="shared" si="10"/>
        <v/>
      </c>
    </row>
    <row r="237" spans="12:13" x14ac:dyDescent="0.25">
      <c r="L237" s="32" t="str">
        <f t="shared" si="9"/>
        <v/>
      </c>
      <c r="M237" s="32" t="str">
        <f t="shared" si="10"/>
        <v/>
      </c>
    </row>
    <row r="238" spans="12:13" x14ac:dyDescent="0.25">
      <c r="L238" s="32" t="str">
        <f t="shared" si="9"/>
        <v/>
      </c>
      <c r="M238" s="32" t="str">
        <f t="shared" si="10"/>
        <v/>
      </c>
    </row>
    <row r="239" spans="12:13" x14ac:dyDescent="0.25">
      <c r="L239" s="32" t="str">
        <f t="shared" si="9"/>
        <v/>
      </c>
      <c r="M239" s="32" t="str">
        <f t="shared" si="10"/>
        <v/>
      </c>
    </row>
    <row r="240" spans="12:13" x14ac:dyDescent="0.25">
      <c r="L240" s="32" t="str">
        <f t="shared" si="9"/>
        <v/>
      </c>
      <c r="M240" s="32" t="str">
        <f t="shared" si="10"/>
        <v/>
      </c>
    </row>
    <row r="241" spans="12:13" x14ac:dyDescent="0.25">
      <c r="L241" s="32" t="str">
        <f t="shared" si="9"/>
        <v/>
      </c>
      <c r="M241" s="32" t="str">
        <f t="shared" si="10"/>
        <v/>
      </c>
    </row>
    <row r="242" spans="12:13" x14ac:dyDescent="0.25">
      <c r="L242" s="32" t="str">
        <f t="shared" si="9"/>
        <v/>
      </c>
      <c r="M242" s="32" t="str">
        <f t="shared" si="10"/>
        <v/>
      </c>
    </row>
    <row r="243" spans="12:13" x14ac:dyDescent="0.25">
      <c r="L243" s="32" t="str">
        <f t="shared" si="9"/>
        <v/>
      </c>
      <c r="M243" s="32" t="str">
        <f t="shared" si="10"/>
        <v/>
      </c>
    </row>
    <row r="244" spans="12:13" x14ac:dyDescent="0.25">
      <c r="L244" s="32" t="str">
        <f t="shared" si="9"/>
        <v/>
      </c>
      <c r="M244" s="32" t="str">
        <f t="shared" si="10"/>
        <v/>
      </c>
    </row>
    <row r="245" spans="12:13" x14ac:dyDescent="0.25">
      <c r="L245" s="32" t="str">
        <f t="shared" si="9"/>
        <v/>
      </c>
      <c r="M245" s="32" t="str">
        <f t="shared" si="10"/>
        <v/>
      </c>
    </row>
    <row r="246" spans="12:13" x14ac:dyDescent="0.25">
      <c r="L246" s="32" t="str">
        <f t="shared" si="9"/>
        <v/>
      </c>
      <c r="M246" s="32" t="str">
        <f t="shared" si="10"/>
        <v/>
      </c>
    </row>
    <row r="247" spans="12:13" x14ac:dyDescent="0.25">
      <c r="L247" s="32" t="str">
        <f t="shared" si="9"/>
        <v/>
      </c>
      <c r="M247" s="32" t="str">
        <f t="shared" si="10"/>
        <v/>
      </c>
    </row>
    <row r="248" spans="12:13" x14ac:dyDescent="0.25">
      <c r="L248" s="32" t="str">
        <f t="shared" si="9"/>
        <v/>
      </c>
      <c r="M248" s="32" t="str">
        <f t="shared" si="10"/>
        <v/>
      </c>
    </row>
    <row r="249" spans="12:13" x14ac:dyDescent="0.25">
      <c r="L249" s="32" t="str">
        <f t="shared" si="9"/>
        <v/>
      </c>
      <c r="M249" s="32" t="str">
        <f t="shared" si="10"/>
        <v/>
      </c>
    </row>
    <row r="250" spans="12:13" x14ac:dyDescent="0.25">
      <c r="L250" s="32" t="str">
        <f t="shared" si="9"/>
        <v/>
      </c>
      <c r="M250" s="32" t="str">
        <f t="shared" si="10"/>
        <v/>
      </c>
    </row>
    <row r="251" spans="12:13" x14ac:dyDescent="0.25">
      <c r="L251" s="32" t="str">
        <f t="shared" si="9"/>
        <v/>
      </c>
      <c r="M251" s="32" t="str">
        <f t="shared" si="10"/>
        <v/>
      </c>
    </row>
    <row r="252" spans="12:13" x14ac:dyDescent="0.25">
      <c r="L252" s="32" t="str">
        <f t="shared" si="9"/>
        <v/>
      </c>
      <c r="M252" s="32" t="str">
        <f t="shared" si="10"/>
        <v/>
      </c>
    </row>
    <row r="253" spans="12:13" x14ac:dyDescent="0.25">
      <c r="L253" s="32" t="str">
        <f t="shared" si="9"/>
        <v/>
      </c>
      <c r="M253" s="32" t="str">
        <f t="shared" si="10"/>
        <v/>
      </c>
    </row>
    <row r="254" spans="12:13" x14ac:dyDescent="0.25">
      <c r="L254" s="32" t="str">
        <f t="shared" si="9"/>
        <v/>
      </c>
      <c r="M254" s="32" t="str">
        <f t="shared" si="10"/>
        <v/>
      </c>
    </row>
    <row r="255" spans="12:13" x14ac:dyDescent="0.25">
      <c r="L255" s="32" t="str">
        <f t="shared" si="9"/>
        <v/>
      </c>
      <c r="M255" s="32" t="str">
        <f t="shared" si="10"/>
        <v/>
      </c>
    </row>
    <row r="256" spans="12:13" x14ac:dyDescent="0.25">
      <c r="L256" s="32" t="str">
        <f t="shared" si="9"/>
        <v/>
      </c>
      <c r="M256" s="32" t="str">
        <f t="shared" si="10"/>
        <v/>
      </c>
    </row>
    <row r="257" spans="12:13" x14ac:dyDescent="0.25">
      <c r="L257" s="32" t="str">
        <f t="shared" si="9"/>
        <v/>
      </c>
      <c r="M257" s="32" t="str">
        <f t="shared" si="10"/>
        <v/>
      </c>
    </row>
    <row r="258" spans="12:13" x14ac:dyDescent="0.25">
      <c r="L258" s="32" t="str">
        <f t="shared" si="9"/>
        <v/>
      </c>
      <c r="M258" s="32" t="str">
        <f t="shared" si="10"/>
        <v/>
      </c>
    </row>
    <row r="259" spans="12:13" x14ac:dyDescent="0.25">
      <c r="L259" s="32" t="str">
        <f t="shared" si="9"/>
        <v/>
      </c>
      <c r="M259" s="32" t="str">
        <f t="shared" si="10"/>
        <v/>
      </c>
    </row>
    <row r="260" spans="12:13" x14ac:dyDescent="0.25">
      <c r="L260" s="32" t="str">
        <f t="shared" si="9"/>
        <v/>
      </c>
      <c r="M260" s="32" t="str">
        <f t="shared" si="10"/>
        <v/>
      </c>
    </row>
    <row r="261" spans="12:13" x14ac:dyDescent="0.25">
      <c r="L261" s="32" t="str">
        <f t="shared" si="9"/>
        <v/>
      </c>
      <c r="M261" s="32" t="str">
        <f t="shared" si="10"/>
        <v/>
      </c>
    </row>
    <row r="262" spans="12:13" x14ac:dyDescent="0.25">
      <c r="L262" s="32" t="str">
        <f t="shared" si="9"/>
        <v/>
      </c>
      <c r="M262" s="32" t="str">
        <f t="shared" si="10"/>
        <v/>
      </c>
    </row>
    <row r="263" spans="12:13" x14ac:dyDescent="0.25">
      <c r="L263" s="32" t="str">
        <f t="shared" si="9"/>
        <v/>
      </c>
      <c r="M263" s="32" t="str">
        <f t="shared" si="10"/>
        <v/>
      </c>
    </row>
    <row r="264" spans="12:13" x14ac:dyDescent="0.25">
      <c r="L264" s="32" t="str">
        <f t="shared" si="9"/>
        <v/>
      </c>
      <c r="M264" s="32" t="str">
        <f t="shared" si="10"/>
        <v/>
      </c>
    </row>
    <row r="265" spans="12:13" x14ac:dyDescent="0.25">
      <c r="L265" s="32" t="str">
        <f t="shared" si="9"/>
        <v/>
      </c>
      <c r="M265" s="32" t="str">
        <f t="shared" si="10"/>
        <v/>
      </c>
    </row>
    <row r="266" spans="12:13" x14ac:dyDescent="0.25">
      <c r="L266" s="32" t="str">
        <f t="shared" si="9"/>
        <v/>
      </c>
      <c r="M266" s="32" t="str">
        <f t="shared" si="10"/>
        <v/>
      </c>
    </row>
    <row r="267" spans="12:13" x14ac:dyDescent="0.25">
      <c r="L267" s="32" t="str">
        <f t="shared" si="9"/>
        <v/>
      </c>
      <c r="M267" s="32" t="str">
        <f t="shared" si="10"/>
        <v/>
      </c>
    </row>
    <row r="268" spans="12:13" x14ac:dyDescent="0.25">
      <c r="L268" s="32" t="str">
        <f t="shared" si="9"/>
        <v/>
      </c>
      <c r="M268" s="32" t="str">
        <f t="shared" si="10"/>
        <v/>
      </c>
    </row>
    <row r="269" spans="12:13" x14ac:dyDescent="0.25">
      <c r="L269" s="32" t="str">
        <f t="shared" si="9"/>
        <v/>
      </c>
      <c r="M269" s="32" t="str">
        <f t="shared" si="10"/>
        <v/>
      </c>
    </row>
    <row r="270" spans="12:13" x14ac:dyDescent="0.25">
      <c r="L270" s="32" t="str">
        <f t="shared" si="9"/>
        <v/>
      </c>
      <c r="M270" s="32" t="str">
        <f t="shared" si="10"/>
        <v/>
      </c>
    </row>
    <row r="271" spans="12:13" x14ac:dyDescent="0.25">
      <c r="L271" s="32" t="str">
        <f t="shared" si="9"/>
        <v/>
      </c>
      <c r="M271" s="32" t="str">
        <f t="shared" si="10"/>
        <v/>
      </c>
    </row>
    <row r="272" spans="12:13" x14ac:dyDescent="0.25">
      <c r="L272" s="32" t="str">
        <f t="shared" si="9"/>
        <v/>
      </c>
      <c r="M272" s="32" t="str">
        <f t="shared" si="10"/>
        <v/>
      </c>
    </row>
    <row r="273" spans="12:13" x14ac:dyDescent="0.25">
      <c r="L273" s="32" t="str">
        <f t="shared" si="9"/>
        <v/>
      </c>
      <c r="M273" s="32" t="str">
        <f t="shared" si="10"/>
        <v/>
      </c>
    </row>
    <row r="274" spans="12:13" x14ac:dyDescent="0.25">
      <c r="L274" s="32" t="str">
        <f t="shared" si="9"/>
        <v/>
      </c>
      <c r="M274" s="32" t="str">
        <f t="shared" si="10"/>
        <v/>
      </c>
    </row>
    <row r="275" spans="12:13" x14ac:dyDescent="0.25">
      <c r="L275" s="32" t="str">
        <f t="shared" si="9"/>
        <v/>
      </c>
      <c r="M275" s="32" t="str">
        <f t="shared" si="10"/>
        <v/>
      </c>
    </row>
    <row r="276" spans="12:13" x14ac:dyDescent="0.25">
      <c r="L276" s="32" t="str">
        <f t="shared" si="9"/>
        <v/>
      </c>
      <c r="M276" s="32" t="str">
        <f t="shared" si="10"/>
        <v/>
      </c>
    </row>
    <row r="277" spans="12:13" x14ac:dyDescent="0.25">
      <c r="L277" s="32" t="str">
        <f t="shared" si="9"/>
        <v/>
      </c>
      <c r="M277" s="32" t="str">
        <f t="shared" si="10"/>
        <v/>
      </c>
    </row>
    <row r="278" spans="12:13" x14ac:dyDescent="0.25">
      <c r="L278" s="32" t="str">
        <f t="shared" si="9"/>
        <v/>
      </c>
      <c r="M278" s="32" t="str">
        <f t="shared" si="10"/>
        <v/>
      </c>
    </row>
    <row r="279" spans="12:13" x14ac:dyDescent="0.25">
      <c r="L279" s="32" t="str">
        <f t="shared" si="9"/>
        <v/>
      </c>
      <c r="M279" s="32" t="str">
        <f t="shared" si="10"/>
        <v/>
      </c>
    </row>
    <row r="280" spans="12:13" x14ac:dyDescent="0.25">
      <c r="L280" s="32" t="str">
        <f t="shared" si="9"/>
        <v/>
      </c>
      <c r="M280" s="32" t="str">
        <f t="shared" si="10"/>
        <v/>
      </c>
    </row>
    <row r="281" spans="12:13" x14ac:dyDescent="0.25">
      <c r="L281" s="32" t="str">
        <f t="shared" si="9"/>
        <v/>
      </c>
      <c r="M281" s="32" t="str">
        <f t="shared" si="10"/>
        <v/>
      </c>
    </row>
    <row r="282" spans="12:13" x14ac:dyDescent="0.25">
      <c r="L282" s="32" t="str">
        <f t="shared" si="9"/>
        <v/>
      </c>
      <c r="M282" s="32" t="str">
        <f t="shared" si="10"/>
        <v/>
      </c>
    </row>
    <row r="283" spans="12:13" x14ac:dyDescent="0.25">
      <c r="L283" s="32" t="str">
        <f t="shared" si="9"/>
        <v/>
      </c>
      <c r="M283" s="32" t="str">
        <f t="shared" si="10"/>
        <v/>
      </c>
    </row>
    <row r="284" spans="12:13" x14ac:dyDescent="0.25">
      <c r="L284" s="32" t="str">
        <f t="shared" ref="L284:L347" si="11">IF(I284="", "", I284 +J284/2)</f>
        <v/>
      </c>
      <c r="M284" s="32" t="str">
        <f t="shared" ref="M284:M347" si="12">IF(J284="", "", SQRT(3)/2*J284)</f>
        <v/>
      </c>
    </row>
    <row r="285" spans="12:13" x14ac:dyDescent="0.25">
      <c r="L285" s="32" t="str">
        <f t="shared" si="11"/>
        <v/>
      </c>
      <c r="M285" s="32" t="str">
        <f t="shared" si="12"/>
        <v/>
      </c>
    </row>
    <row r="286" spans="12:13" x14ac:dyDescent="0.25">
      <c r="L286" s="32" t="str">
        <f t="shared" si="11"/>
        <v/>
      </c>
      <c r="M286" s="32" t="str">
        <f t="shared" si="12"/>
        <v/>
      </c>
    </row>
    <row r="287" spans="12:13" x14ac:dyDescent="0.25">
      <c r="L287" s="32" t="str">
        <f t="shared" si="11"/>
        <v/>
      </c>
      <c r="M287" s="32" t="str">
        <f t="shared" si="12"/>
        <v/>
      </c>
    </row>
    <row r="288" spans="12:13" x14ac:dyDescent="0.25">
      <c r="L288" s="32" t="str">
        <f t="shared" si="11"/>
        <v/>
      </c>
      <c r="M288" s="32" t="str">
        <f t="shared" si="12"/>
        <v/>
      </c>
    </row>
    <row r="289" spans="12:13" x14ac:dyDescent="0.25">
      <c r="L289" s="32" t="str">
        <f t="shared" si="11"/>
        <v/>
      </c>
      <c r="M289" s="32" t="str">
        <f t="shared" si="12"/>
        <v/>
      </c>
    </row>
    <row r="290" spans="12:13" x14ac:dyDescent="0.25">
      <c r="L290" s="32" t="str">
        <f t="shared" si="11"/>
        <v/>
      </c>
      <c r="M290" s="32" t="str">
        <f t="shared" si="12"/>
        <v/>
      </c>
    </row>
    <row r="291" spans="12:13" x14ac:dyDescent="0.25">
      <c r="L291" s="32" t="str">
        <f t="shared" si="11"/>
        <v/>
      </c>
      <c r="M291" s="32" t="str">
        <f t="shared" si="12"/>
        <v/>
      </c>
    </row>
    <row r="292" spans="12:13" x14ac:dyDescent="0.25">
      <c r="L292" s="32" t="str">
        <f t="shared" si="11"/>
        <v/>
      </c>
      <c r="M292" s="32" t="str">
        <f t="shared" si="12"/>
        <v/>
      </c>
    </row>
    <row r="293" spans="12:13" x14ac:dyDescent="0.25">
      <c r="L293" s="32" t="str">
        <f t="shared" si="11"/>
        <v/>
      </c>
      <c r="M293" s="32" t="str">
        <f t="shared" si="12"/>
        <v/>
      </c>
    </row>
    <row r="294" spans="12:13" x14ac:dyDescent="0.25">
      <c r="L294" s="32" t="str">
        <f t="shared" si="11"/>
        <v/>
      </c>
      <c r="M294" s="32" t="str">
        <f t="shared" si="12"/>
        <v/>
      </c>
    </row>
    <row r="295" spans="12:13" x14ac:dyDescent="0.25">
      <c r="L295" s="32" t="str">
        <f t="shared" si="11"/>
        <v/>
      </c>
      <c r="M295" s="32" t="str">
        <f t="shared" si="12"/>
        <v/>
      </c>
    </row>
    <row r="296" spans="12:13" x14ac:dyDescent="0.25">
      <c r="L296" s="32" t="str">
        <f t="shared" si="11"/>
        <v/>
      </c>
      <c r="M296" s="32" t="str">
        <f t="shared" si="12"/>
        <v/>
      </c>
    </row>
    <row r="297" spans="12:13" x14ac:dyDescent="0.25">
      <c r="L297" s="32" t="str">
        <f t="shared" si="11"/>
        <v/>
      </c>
      <c r="M297" s="32" t="str">
        <f t="shared" si="12"/>
        <v/>
      </c>
    </row>
    <row r="298" spans="12:13" x14ac:dyDescent="0.25">
      <c r="L298" s="32" t="str">
        <f t="shared" si="11"/>
        <v/>
      </c>
      <c r="M298" s="32" t="str">
        <f t="shared" si="12"/>
        <v/>
      </c>
    </row>
    <row r="299" spans="12:13" x14ac:dyDescent="0.25">
      <c r="L299" s="32" t="str">
        <f t="shared" si="11"/>
        <v/>
      </c>
      <c r="M299" s="32" t="str">
        <f t="shared" si="12"/>
        <v/>
      </c>
    </row>
    <row r="300" spans="12:13" x14ac:dyDescent="0.25">
      <c r="L300" s="32" t="str">
        <f t="shared" si="11"/>
        <v/>
      </c>
      <c r="M300" s="32" t="str">
        <f t="shared" si="12"/>
        <v/>
      </c>
    </row>
    <row r="301" spans="12:13" x14ac:dyDescent="0.25">
      <c r="L301" s="32" t="str">
        <f t="shared" si="11"/>
        <v/>
      </c>
      <c r="M301" s="32" t="str">
        <f t="shared" si="12"/>
        <v/>
      </c>
    </row>
    <row r="302" spans="12:13" x14ac:dyDescent="0.25">
      <c r="L302" s="32" t="str">
        <f t="shared" si="11"/>
        <v/>
      </c>
      <c r="M302" s="32" t="str">
        <f t="shared" si="12"/>
        <v/>
      </c>
    </row>
    <row r="303" spans="12:13" x14ac:dyDescent="0.25">
      <c r="L303" s="32" t="str">
        <f t="shared" si="11"/>
        <v/>
      </c>
      <c r="M303" s="32" t="str">
        <f t="shared" si="12"/>
        <v/>
      </c>
    </row>
    <row r="304" spans="12:13" x14ac:dyDescent="0.25">
      <c r="L304" s="32" t="str">
        <f t="shared" si="11"/>
        <v/>
      </c>
      <c r="M304" s="32" t="str">
        <f t="shared" si="12"/>
        <v/>
      </c>
    </row>
    <row r="305" spans="12:13" x14ac:dyDescent="0.25">
      <c r="L305" s="32" t="str">
        <f t="shared" si="11"/>
        <v/>
      </c>
      <c r="M305" s="32" t="str">
        <f t="shared" si="12"/>
        <v/>
      </c>
    </row>
    <row r="306" spans="12:13" x14ac:dyDescent="0.25">
      <c r="L306" s="32" t="str">
        <f t="shared" si="11"/>
        <v/>
      </c>
      <c r="M306" s="32" t="str">
        <f t="shared" si="12"/>
        <v/>
      </c>
    </row>
    <row r="307" spans="12:13" x14ac:dyDescent="0.25">
      <c r="L307" s="32" t="str">
        <f t="shared" si="11"/>
        <v/>
      </c>
      <c r="M307" s="32" t="str">
        <f t="shared" si="12"/>
        <v/>
      </c>
    </row>
    <row r="308" spans="12:13" x14ac:dyDescent="0.25">
      <c r="L308" s="32" t="str">
        <f t="shared" si="11"/>
        <v/>
      </c>
      <c r="M308" s="32" t="str">
        <f t="shared" si="12"/>
        <v/>
      </c>
    </row>
    <row r="309" spans="12:13" x14ac:dyDescent="0.25">
      <c r="L309" s="32" t="str">
        <f t="shared" si="11"/>
        <v/>
      </c>
      <c r="M309" s="32" t="str">
        <f t="shared" si="12"/>
        <v/>
      </c>
    </row>
    <row r="310" spans="12:13" x14ac:dyDescent="0.25">
      <c r="L310" s="32" t="str">
        <f t="shared" si="11"/>
        <v/>
      </c>
      <c r="M310" s="32" t="str">
        <f t="shared" si="12"/>
        <v/>
      </c>
    </row>
    <row r="311" spans="12:13" x14ac:dyDescent="0.25">
      <c r="L311" s="32" t="str">
        <f t="shared" si="11"/>
        <v/>
      </c>
      <c r="M311" s="32" t="str">
        <f t="shared" si="12"/>
        <v/>
      </c>
    </row>
    <row r="312" spans="12:13" x14ac:dyDescent="0.25">
      <c r="L312" s="32" t="str">
        <f t="shared" si="11"/>
        <v/>
      </c>
      <c r="M312" s="32" t="str">
        <f t="shared" si="12"/>
        <v/>
      </c>
    </row>
    <row r="313" spans="12:13" x14ac:dyDescent="0.25">
      <c r="L313" s="32" t="str">
        <f t="shared" si="11"/>
        <v/>
      </c>
      <c r="M313" s="32" t="str">
        <f t="shared" si="12"/>
        <v/>
      </c>
    </row>
    <row r="314" spans="12:13" x14ac:dyDescent="0.25">
      <c r="L314" s="32" t="str">
        <f t="shared" si="11"/>
        <v/>
      </c>
      <c r="M314" s="32" t="str">
        <f t="shared" si="12"/>
        <v/>
      </c>
    </row>
    <row r="315" spans="12:13" x14ac:dyDescent="0.25">
      <c r="L315" s="32" t="str">
        <f t="shared" si="11"/>
        <v/>
      </c>
      <c r="M315" s="32" t="str">
        <f t="shared" si="12"/>
        <v/>
      </c>
    </row>
    <row r="316" spans="12:13" x14ac:dyDescent="0.25">
      <c r="L316" s="32" t="str">
        <f t="shared" si="11"/>
        <v/>
      </c>
      <c r="M316" s="32" t="str">
        <f t="shared" si="12"/>
        <v/>
      </c>
    </row>
    <row r="317" spans="12:13" x14ac:dyDescent="0.25">
      <c r="L317" s="32" t="str">
        <f t="shared" si="11"/>
        <v/>
      </c>
      <c r="M317" s="32" t="str">
        <f t="shared" si="12"/>
        <v/>
      </c>
    </row>
    <row r="318" spans="12:13" x14ac:dyDescent="0.25">
      <c r="L318" s="32" t="str">
        <f t="shared" si="11"/>
        <v/>
      </c>
      <c r="M318" s="32" t="str">
        <f t="shared" si="12"/>
        <v/>
      </c>
    </row>
    <row r="319" spans="12:13" x14ac:dyDescent="0.25">
      <c r="L319" s="32" t="str">
        <f t="shared" si="11"/>
        <v/>
      </c>
      <c r="M319" s="32" t="str">
        <f t="shared" si="12"/>
        <v/>
      </c>
    </row>
    <row r="320" spans="12:13" x14ac:dyDescent="0.25">
      <c r="L320" s="32" t="str">
        <f t="shared" si="11"/>
        <v/>
      </c>
      <c r="M320" s="32" t="str">
        <f t="shared" si="12"/>
        <v/>
      </c>
    </row>
    <row r="321" spans="12:13" x14ac:dyDescent="0.25">
      <c r="L321" s="32" t="str">
        <f t="shared" si="11"/>
        <v/>
      </c>
      <c r="M321" s="32" t="str">
        <f t="shared" si="12"/>
        <v/>
      </c>
    </row>
    <row r="322" spans="12:13" x14ac:dyDescent="0.25">
      <c r="L322" s="32" t="str">
        <f t="shared" si="11"/>
        <v/>
      </c>
      <c r="M322" s="32" t="str">
        <f t="shared" si="12"/>
        <v/>
      </c>
    </row>
    <row r="323" spans="12:13" x14ac:dyDescent="0.25">
      <c r="L323" s="32" t="str">
        <f t="shared" si="11"/>
        <v/>
      </c>
      <c r="M323" s="32" t="str">
        <f t="shared" si="12"/>
        <v/>
      </c>
    </row>
    <row r="324" spans="12:13" x14ac:dyDescent="0.25">
      <c r="L324" s="32" t="str">
        <f t="shared" si="11"/>
        <v/>
      </c>
      <c r="M324" s="32" t="str">
        <f t="shared" si="12"/>
        <v/>
      </c>
    </row>
    <row r="325" spans="12:13" x14ac:dyDescent="0.25">
      <c r="L325" s="32" t="str">
        <f t="shared" si="11"/>
        <v/>
      </c>
      <c r="M325" s="32" t="str">
        <f t="shared" si="12"/>
        <v/>
      </c>
    </row>
    <row r="326" spans="12:13" x14ac:dyDescent="0.25">
      <c r="L326" s="32" t="str">
        <f t="shared" si="11"/>
        <v/>
      </c>
      <c r="M326" s="32" t="str">
        <f t="shared" si="12"/>
        <v/>
      </c>
    </row>
    <row r="327" spans="12:13" x14ac:dyDescent="0.25">
      <c r="L327" s="32" t="str">
        <f t="shared" si="11"/>
        <v/>
      </c>
      <c r="M327" s="32" t="str">
        <f t="shared" si="12"/>
        <v/>
      </c>
    </row>
    <row r="328" spans="12:13" x14ac:dyDescent="0.25">
      <c r="L328" s="32" t="str">
        <f t="shared" si="11"/>
        <v/>
      </c>
      <c r="M328" s="32" t="str">
        <f t="shared" si="12"/>
        <v/>
      </c>
    </row>
    <row r="329" spans="12:13" x14ac:dyDescent="0.25">
      <c r="L329" s="32" t="str">
        <f t="shared" si="11"/>
        <v/>
      </c>
      <c r="M329" s="32" t="str">
        <f t="shared" si="12"/>
        <v/>
      </c>
    </row>
    <row r="330" spans="12:13" x14ac:dyDescent="0.25">
      <c r="L330" s="32" t="str">
        <f t="shared" si="11"/>
        <v/>
      </c>
      <c r="M330" s="32" t="str">
        <f t="shared" si="12"/>
        <v/>
      </c>
    </row>
    <row r="331" spans="12:13" x14ac:dyDescent="0.25">
      <c r="L331" s="32" t="str">
        <f t="shared" si="11"/>
        <v/>
      </c>
      <c r="M331" s="32" t="str">
        <f t="shared" si="12"/>
        <v/>
      </c>
    </row>
    <row r="332" spans="12:13" x14ac:dyDescent="0.25">
      <c r="L332" s="32" t="str">
        <f t="shared" si="11"/>
        <v/>
      </c>
      <c r="M332" s="32" t="str">
        <f t="shared" si="12"/>
        <v/>
      </c>
    </row>
    <row r="333" spans="12:13" x14ac:dyDescent="0.25">
      <c r="L333" s="32" t="str">
        <f t="shared" si="11"/>
        <v/>
      </c>
      <c r="M333" s="32" t="str">
        <f t="shared" si="12"/>
        <v/>
      </c>
    </row>
    <row r="334" spans="12:13" x14ac:dyDescent="0.25">
      <c r="L334" s="32" t="str">
        <f t="shared" si="11"/>
        <v/>
      </c>
      <c r="M334" s="32" t="str">
        <f t="shared" si="12"/>
        <v/>
      </c>
    </row>
    <row r="335" spans="12:13" x14ac:dyDescent="0.25">
      <c r="L335" s="32" t="str">
        <f t="shared" si="11"/>
        <v/>
      </c>
      <c r="M335" s="32" t="str">
        <f t="shared" si="12"/>
        <v/>
      </c>
    </row>
    <row r="336" spans="12:13" x14ac:dyDescent="0.25">
      <c r="L336" s="32" t="str">
        <f t="shared" si="11"/>
        <v/>
      </c>
      <c r="M336" s="32" t="str">
        <f t="shared" si="12"/>
        <v/>
      </c>
    </row>
    <row r="337" spans="12:13" x14ac:dyDescent="0.25">
      <c r="L337" s="32" t="str">
        <f t="shared" si="11"/>
        <v/>
      </c>
      <c r="M337" s="32" t="str">
        <f t="shared" si="12"/>
        <v/>
      </c>
    </row>
    <row r="338" spans="12:13" x14ac:dyDescent="0.25">
      <c r="L338" s="32" t="str">
        <f t="shared" si="11"/>
        <v/>
      </c>
      <c r="M338" s="32" t="str">
        <f t="shared" si="12"/>
        <v/>
      </c>
    </row>
    <row r="339" spans="12:13" x14ac:dyDescent="0.25">
      <c r="L339" s="32" t="str">
        <f t="shared" si="11"/>
        <v/>
      </c>
      <c r="M339" s="32" t="str">
        <f t="shared" si="12"/>
        <v/>
      </c>
    </row>
    <row r="340" spans="12:13" x14ac:dyDescent="0.25">
      <c r="L340" s="32" t="str">
        <f t="shared" si="11"/>
        <v/>
      </c>
      <c r="M340" s="32" t="str">
        <f t="shared" si="12"/>
        <v/>
      </c>
    </row>
    <row r="341" spans="12:13" x14ac:dyDescent="0.25">
      <c r="L341" s="32" t="str">
        <f t="shared" si="11"/>
        <v/>
      </c>
      <c r="M341" s="32" t="str">
        <f t="shared" si="12"/>
        <v/>
      </c>
    </row>
    <row r="342" spans="12:13" x14ac:dyDescent="0.25">
      <c r="L342" s="32" t="str">
        <f t="shared" si="11"/>
        <v/>
      </c>
      <c r="M342" s="32" t="str">
        <f t="shared" si="12"/>
        <v/>
      </c>
    </row>
    <row r="343" spans="12:13" x14ac:dyDescent="0.25">
      <c r="L343" s="32" t="str">
        <f t="shared" si="11"/>
        <v/>
      </c>
      <c r="M343" s="32" t="str">
        <f t="shared" si="12"/>
        <v/>
      </c>
    </row>
    <row r="344" spans="12:13" x14ac:dyDescent="0.25">
      <c r="L344" s="32" t="str">
        <f t="shared" si="11"/>
        <v/>
      </c>
      <c r="M344" s="32" t="str">
        <f t="shared" si="12"/>
        <v/>
      </c>
    </row>
    <row r="345" spans="12:13" x14ac:dyDescent="0.25">
      <c r="L345" s="32" t="str">
        <f t="shared" si="11"/>
        <v/>
      </c>
      <c r="M345" s="32" t="str">
        <f t="shared" si="12"/>
        <v/>
      </c>
    </row>
    <row r="346" spans="12:13" x14ac:dyDescent="0.25">
      <c r="L346" s="32" t="str">
        <f t="shared" si="11"/>
        <v/>
      </c>
      <c r="M346" s="32" t="str">
        <f t="shared" si="12"/>
        <v/>
      </c>
    </row>
    <row r="347" spans="12:13" x14ac:dyDescent="0.25">
      <c r="L347" s="32" t="str">
        <f t="shared" si="11"/>
        <v/>
      </c>
      <c r="M347" s="32" t="str">
        <f t="shared" si="12"/>
        <v/>
      </c>
    </row>
    <row r="348" spans="12:13" x14ac:dyDescent="0.25">
      <c r="L348" s="32" t="str">
        <f t="shared" ref="L348:L411" si="13">IF(I348="", "", I348 +J348/2)</f>
        <v/>
      </c>
      <c r="M348" s="32" t="str">
        <f t="shared" ref="M348:M411" si="14">IF(J348="", "", SQRT(3)/2*J348)</f>
        <v/>
      </c>
    </row>
    <row r="349" spans="12:13" x14ac:dyDescent="0.25">
      <c r="L349" s="32" t="str">
        <f t="shared" si="13"/>
        <v/>
      </c>
      <c r="M349" s="32" t="str">
        <f t="shared" si="14"/>
        <v/>
      </c>
    </row>
    <row r="350" spans="12:13" x14ac:dyDescent="0.25">
      <c r="L350" s="32" t="str">
        <f t="shared" si="13"/>
        <v/>
      </c>
      <c r="M350" s="32" t="str">
        <f t="shared" si="14"/>
        <v/>
      </c>
    </row>
    <row r="351" spans="12:13" x14ac:dyDescent="0.25">
      <c r="L351" s="32" t="str">
        <f t="shared" si="13"/>
        <v/>
      </c>
      <c r="M351" s="32" t="str">
        <f t="shared" si="14"/>
        <v/>
      </c>
    </row>
    <row r="352" spans="12:13" x14ac:dyDescent="0.25">
      <c r="L352" s="32" t="str">
        <f t="shared" si="13"/>
        <v/>
      </c>
      <c r="M352" s="32" t="str">
        <f t="shared" si="14"/>
        <v/>
      </c>
    </row>
    <row r="353" spans="12:13" x14ac:dyDescent="0.25">
      <c r="L353" s="32" t="str">
        <f t="shared" si="13"/>
        <v/>
      </c>
      <c r="M353" s="32" t="str">
        <f t="shared" si="14"/>
        <v/>
      </c>
    </row>
    <row r="354" spans="12:13" x14ac:dyDescent="0.25">
      <c r="L354" s="32" t="str">
        <f t="shared" si="13"/>
        <v/>
      </c>
      <c r="M354" s="32" t="str">
        <f t="shared" si="14"/>
        <v/>
      </c>
    </row>
    <row r="355" spans="12:13" x14ac:dyDescent="0.25">
      <c r="L355" s="32" t="str">
        <f t="shared" si="13"/>
        <v/>
      </c>
      <c r="M355" s="32" t="str">
        <f t="shared" si="14"/>
        <v/>
      </c>
    </row>
    <row r="356" spans="12:13" x14ac:dyDescent="0.25">
      <c r="L356" s="32" t="str">
        <f t="shared" si="13"/>
        <v/>
      </c>
      <c r="M356" s="32" t="str">
        <f t="shared" si="14"/>
        <v/>
      </c>
    </row>
    <row r="357" spans="12:13" x14ac:dyDescent="0.25">
      <c r="L357" s="32" t="str">
        <f t="shared" si="13"/>
        <v/>
      </c>
      <c r="M357" s="32" t="str">
        <f t="shared" si="14"/>
        <v/>
      </c>
    </row>
    <row r="358" spans="12:13" x14ac:dyDescent="0.25">
      <c r="L358" s="32" t="str">
        <f t="shared" si="13"/>
        <v/>
      </c>
      <c r="M358" s="32" t="str">
        <f t="shared" si="14"/>
        <v/>
      </c>
    </row>
    <row r="359" spans="12:13" x14ac:dyDescent="0.25">
      <c r="L359" s="32" t="str">
        <f t="shared" si="13"/>
        <v/>
      </c>
      <c r="M359" s="32" t="str">
        <f t="shared" si="14"/>
        <v/>
      </c>
    </row>
    <row r="360" spans="12:13" x14ac:dyDescent="0.25">
      <c r="L360" s="32" t="str">
        <f t="shared" si="13"/>
        <v/>
      </c>
      <c r="M360" s="32" t="str">
        <f t="shared" si="14"/>
        <v/>
      </c>
    </row>
    <row r="361" spans="12:13" x14ac:dyDescent="0.25">
      <c r="L361" s="32" t="str">
        <f t="shared" si="13"/>
        <v/>
      </c>
      <c r="M361" s="32" t="str">
        <f t="shared" si="14"/>
        <v/>
      </c>
    </row>
    <row r="362" spans="12:13" x14ac:dyDescent="0.25">
      <c r="L362" s="32" t="str">
        <f t="shared" si="13"/>
        <v/>
      </c>
      <c r="M362" s="32" t="str">
        <f t="shared" si="14"/>
        <v/>
      </c>
    </row>
    <row r="363" spans="12:13" x14ac:dyDescent="0.25">
      <c r="L363" s="32" t="str">
        <f t="shared" si="13"/>
        <v/>
      </c>
      <c r="M363" s="32" t="str">
        <f t="shared" si="14"/>
        <v/>
      </c>
    </row>
    <row r="364" spans="12:13" x14ac:dyDescent="0.25">
      <c r="L364" s="32" t="str">
        <f t="shared" si="13"/>
        <v/>
      </c>
      <c r="M364" s="32" t="str">
        <f t="shared" si="14"/>
        <v/>
      </c>
    </row>
    <row r="365" spans="12:13" x14ac:dyDescent="0.25">
      <c r="L365" s="32" t="str">
        <f t="shared" si="13"/>
        <v/>
      </c>
      <c r="M365" s="32" t="str">
        <f t="shared" si="14"/>
        <v/>
      </c>
    </row>
    <row r="366" spans="12:13" x14ac:dyDescent="0.25">
      <c r="L366" s="32" t="str">
        <f t="shared" si="13"/>
        <v/>
      </c>
      <c r="M366" s="32" t="str">
        <f t="shared" si="14"/>
        <v/>
      </c>
    </row>
    <row r="367" spans="12:13" x14ac:dyDescent="0.25">
      <c r="L367" s="32" t="str">
        <f t="shared" si="13"/>
        <v/>
      </c>
      <c r="M367" s="32" t="str">
        <f t="shared" si="14"/>
        <v/>
      </c>
    </row>
    <row r="368" spans="12:13" x14ac:dyDescent="0.25">
      <c r="L368" s="32" t="str">
        <f t="shared" si="13"/>
        <v/>
      </c>
      <c r="M368" s="32" t="str">
        <f t="shared" si="14"/>
        <v/>
      </c>
    </row>
    <row r="369" spans="12:13" x14ac:dyDescent="0.25">
      <c r="L369" s="32" t="str">
        <f t="shared" si="13"/>
        <v/>
      </c>
      <c r="M369" s="32" t="str">
        <f t="shared" si="14"/>
        <v/>
      </c>
    </row>
    <row r="370" spans="12:13" x14ac:dyDescent="0.25">
      <c r="L370" s="32" t="str">
        <f t="shared" si="13"/>
        <v/>
      </c>
      <c r="M370" s="32" t="str">
        <f t="shared" si="14"/>
        <v/>
      </c>
    </row>
    <row r="371" spans="12:13" x14ac:dyDescent="0.25">
      <c r="L371" s="32" t="str">
        <f t="shared" si="13"/>
        <v/>
      </c>
      <c r="M371" s="32" t="str">
        <f t="shared" si="14"/>
        <v/>
      </c>
    </row>
    <row r="372" spans="12:13" x14ac:dyDescent="0.25">
      <c r="L372" s="32" t="str">
        <f t="shared" si="13"/>
        <v/>
      </c>
      <c r="M372" s="32" t="str">
        <f t="shared" si="14"/>
        <v/>
      </c>
    </row>
    <row r="373" spans="12:13" x14ac:dyDescent="0.25">
      <c r="L373" s="32" t="str">
        <f t="shared" si="13"/>
        <v/>
      </c>
      <c r="M373" s="32" t="str">
        <f t="shared" si="14"/>
        <v/>
      </c>
    </row>
    <row r="374" spans="12:13" x14ac:dyDescent="0.25">
      <c r="L374" s="32" t="str">
        <f t="shared" si="13"/>
        <v/>
      </c>
      <c r="M374" s="32" t="str">
        <f t="shared" si="14"/>
        <v/>
      </c>
    </row>
    <row r="375" spans="12:13" x14ac:dyDescent="0.25">
      <c r="L375" s="32" t="str">
        <f t="shared" si="13"/>
        <v/>
      </c>
      <c r="M375" s="32" t="str">
        <f t="shared" si="14"/>
        <v/>
      </c>
    </row>
    <row r="376" spans="12:13" x14ac:dyDescent="0.25">
      <c r="L376" s="32" t="str">
        <f t="shared" si="13"/>
        <v/>
      </c>
      <c r="M376" s="32" t="str">
        <f t="shared" si="14"/>
        <v/>
      </c>
    </row>
    <row r="377" spans="12:13" x14ac:dyDescent="0.25">
      <c r="L377" s="32" t="str">
        <f t="shared" si="13"/>
        <v/>
      </c>
      <c r="M377" s="32" t="str">
        <f t="shared" si="14"/>
        <v/>
      </c>
    </row>
    <row r="378" spans="12:13" x14ac:dyDescent="0.25">
      <c r="L378" s="32" t="str">
        <f t="shared" si="13"/>
        <v/>
      </c>
      <c r="M378" s="32" t="str">
        <f t="shared" si="14"/>
        <v/>
      </c>
    </row>
    <row r="379" spans="12:13" x14ac:dyDescent="0.25">
      <c r="L379" s="32" t="str">
        <f t="shared" si="13"/>
        <v/>
      </c>
      <c r="M379" s="32" t="str">
        <f t="shared" si="14"/>
        <v/>
      </c>
    </row>
    <row r="380" spans="12:13" x14ac:dyDescent="0.25">
      <c r="L380" s="32" t="str">
        <f t="shared" si="13"/>
        <v/>
      </c>
      <c r="M380" s="32" t="str">
        <f t="shared" si="14"/>
        <v/>
      </c>
    </row>
    <row r="381" spans="12:13" x14ac:dyDescent="0.25">
      <c r="L381" s="32" t="str">
        <f t="shared" si="13"/>
        <v/>
      </c>
      <c r="M381" s="32" t="str">
        <f t="shared" si="14"/>
        <v/>
      </c>
    </row>
    <row r="382" spans="12:13" x14ac:dyDescent="0.25">
      <c r="L382" s="32" t="str">
        <f t="shared" si="13"/>
        <v/>
      </c>
      <c r="M382" s="32" t="str">
        <f t="shared" si="14"/>
        <v/>
      </c>
    </row>
    <row r="383" spans="12:13" x14ac:dyDescent="0.25">
      <c r="L383" s="32" t="str">
        <f t="shared" si="13"/>
        <v/>
      </c>
      <c r="M383" s="32" t="str">
        <f t="shared" si="14"/>
        <v/>
      </c>
    </row>
    <row r="384" spans="12:13" x14ac:dyDescent="0.25">
      <c r="L384" s="32" t="str">
        <f t="shared" si="13"/>
        <v/>
      </c>
      <c r="M384" s="32" t="str">
        <f t="shared" si="14"/>
        <v/>
      </c>
    </row>
    <row r="385" spans="12:13" x14ac:dyDescent="0.25">
      <c r="L385" s="32" t="str">
        <f t="shared" si="13"/>
        <v/>
      </c>
      <c r="M385" s="32" t="str">
        <f t="shared" si="14"/>
        <v/>
      </c>
    </row>
    <row r="386" spans="12:13" x14ac:dyDescent="0.25">
      <c r="L386" s="32" t="str">
        <f t="shared" si="13"/>
        <v/>
      </c>
      <c r="M386" s="32" t="str">
        <f t="shared" si="14"/>
        <v/>
      </c>
    </row>
    <row r="387" spans="12:13" x14ac:dyDescent="0.25">
      <c r="L387" s="32" t="str">
        <f t="shared" si="13"/>
        <v/>
      </c>
      <c r="M387" s="32" t="str">
        <f t="shared" si="14"/>
        <v/>
      </c>
    </row>
    <row r="388" spans="12:13" x14ac:dyDescent="0.25">
      <c r="L388" s="32" t="str">
        <f t="shared" si="13"/>
        <v/>
      </c>
      <c r="M388" s="32" t="str">
        <f t="shared" si="14"/>
        <v/>
      </c>
    </row>
    <row r="389" spans="12:13" x14ac:dyDescent="0.25">
      <c r="L389" s="32" t="str">
        <f t="shared" si="13"/>
        <v/>
      </c>
      <c r="M389" s="32" t="str">
        <f t="shared" si="14"/>
        <v/>
      </c>
    </row>
    <row r="390" spans="12:13" x14ac:dyDescent="0.25">
      <c r="L390" s="32" t="str">
        <f t="shared" si="13"/>
        <v/>
      </c>
      <c r="M390" s="32" t="str">
        <f t="shared" si="14"/>
        <v/>
      </c>
    </row>
    <row r="391" spans="12:13" x14ac:dyDescent="0.25">
      <c r="L391" s="32" t="str">
        <f t="shared" si="13"/>
        <v/>
      </c>
      <c r="M391" s="32" t="str">
        <f t="shared" si="14"/>
        <v/>
      </c>
    </row>
    <row r="392" spans="12:13" x14ac:dyDescent="0.25">
      <c r="L392" s="32" t="str">
        <f t="shared" si="13"/>
        <v/>
      </c>
      <c r="M392" s="32" t="str">
        <f t="shared" si="14"/>
        <v/>
      </c>
    </row>
    <row r="393" spans="12:13" x14ac:dyDescent="0.25">
      <c r="L393" s="32" t="str">
        <f t="shared" si="13"/>
        <v/>
      </c>
      <c r="M393" s="32" t="str">
        <f t="shared" si="14"/>
        <v/>
      </c>
    </row>
    <row r="394" spans="12:13" x14ac:dyDescent="0.25">
      <c r="L394" s="32" t="str">
        <f t="shared" si="13"/>
        <v/>
      </c>
      <c r="M394" s="32" t="str">
        <f t="shared" si="14"/>
        <v/>
      </c>
    </row>
    <row r="395" spans="12:13" x14ac:dyDescent="0.25">
      <c r="L395" s="32" t="str">
        <f t="shared" si="13"/>
        <v/>
      </c>
      <c r="M395" s="32" t="str">
        <f t="shared" si="14"/>
        <v/>
      </c>
    </row>
    <row r="396" spans="12:13" x14ac:dyDescent="0.25">
      <c r="L396" s="32" t="str">
        <f t="shared" si="13"/>
        <v/>
      </c>
      <c r="M396" s="32" t="str">
        <f t="shared" si="14"/>
        <v/>
      </c>
    </row>
    <row r="397" spans="12:13" x14ac:dyDescent="0.25">
      <c r="L397" s="32" t="str">
        <f t="shared" si="13"/>
        <v/>
      </c>
      <c r="M397" s="32" t="str">
        <f t="shared" si="14"/>
        <v/>
      </c>
    </row>
    <row r="398" spans="12:13" x14ac:dyDescent="0.25">
      <c r="L398" s="32" t="str">
        <f t="shared" si="13"/>
        <v/>
      </c>
      <c r="M398" s="32" t="str">
        <f t="shared" si="14"/>
        <v/>
      </c>
    </row>
    <row r="399" spans="12:13" x14ac:dyDescent="0.25">
      <c r="L399" s="32" t="str">
        <f t="shared" si="13"/>
        <v/>
      </c>
      <c r="M399" s="32" t="str">
        <f t="shared" si="14"/>
        <v/>
      </c>
    </row>
    <row r="400" spans="12:13" x14ac:dyDescent="0.25">
      <c r="L400" s="32" t="str">
        <f t="shared" si="13"/>
        <v/>
      </c>
      <c r="M400" s="32" t="str">
        <f t="shared" si="14"/>
        <v/>
      </c>
    </row>
    <row r="401" spans="12:13" x14ac:dyDescent="0.25">
      <c r="L401" s="32" t="str">
        <f t="shared" si="13"/>
        <v/>
      </c>
      <c r="M401" s="32" t="str">
        <f t="shared" si="14"/>
        <v/>
      </c>
    </row>
    <row r="402" spans="12:13" x14ac:dyDescent="0.25">
      <c r="L402" s="32" t="str">
        <f t="shared" si="13"/>
        <v/>
      </c>
      <c r="M402" s="32" t="str">
        <f t="shared" si="14"/>
        <v/>
      </c>
    </row>
    <row r="403" spans="12:13" x14ac:dyDescent="0.25">
      <c r="L403" s="32" t="str">
        <f t="shared" si="13"/>
        <v/>
      </c>
      <c r="M403" s="32" t="str">
        <f t="shared" si="14"/>
        <v/>
      </c>
    </row>
    <row r="404" spans="12:13" x14ac:dyDescent="0.25">
      <c r="L404" s="32" t="str">
        <f t="shared" si="13"/>
        <v/>
      </c>
      <c r="M404" s="32" t="str">
        <f t="shared" si="14"/>
        <v/>
      </c>
    </row>
    <row r="405" spans="12:13" x14ac:dyDescent="0.25">
      <c r="L405" s="32" t="str">
        <f t="shared" si="13"/>
        <v/>
      </c>
      <c r="M405" s="32" t="str">
        <f t="shared" si="14"/>
        <v/>
      </c>
    </row>
    <row r="406" spans="12:13" x14ac:dyDescent="0.25">
      <c r="L406" s="32" t="str">
        <f t="shared" si="13"/>
        <v/>
      </c>
      <c r="M406" s="32" t="str">
        <f t="shared" si="14"/>
        <v/>
      </c>
    </row>
    <row r="407" spans="12:13" x14ac:dyDescent="0.25">
      <c r="L407" s="32" t="str">
        <f t="shared" si="13"/>
        <v/>
      </c>
      <c r="M407" s="32" t="str">
        <f t="shared" si="14"/>
        <v/>
      </c>
    </row>
    <row r="408" spans="12:13" x14ac:dyDescent="0.25">
      <c r="L408" s="32" t="str">
        <f t="shared" si="13"/>
        <v/>
      </c>
      <c r="M408" s="32" t="str">
        <f t="shared" si="14"/>
        <v/>
      </c>
    </row>
    <row r="409" spans="12:13" x14ac:dyDescent="0.25">
      <c r="L409" s="32" t="str">
        <f t="shared" si="13"/>
        <v/>
      </c>
      <c r="M409" s="32" t="str">
        <f t="shared" si="14"/>
        <v/>
      </c>
    </row>
    <row r="410" spans="12:13" x14ac:dyDescent="0.25">
      <c r="L410" s="32" t="str">
        <f t="shared" si="13"/>
        <v/>
      </c>
      <c r="M410" s="32" t="str">
        <f t="shared" si="14"/>
        <v/>
      </c>
    </row>
    <row r="411" spans="12:13" x14ac:dyDescent="0.25">
      <c r="L411" s="32" t="str">
        <f t="shared" si="13"/>
        <v/>
      </c>
      <c r="M411" s="32" t="str">
        <f t="shared" si="14"/>
        <v/>
      </c>
    </row>
    <row r="412" spans="12:13" x14ac:dyDescent="0.25">
      <c r="L412" s="32" t="str">
        <f t="shared" ref="L412:L475" si="15">IF(I412="", "", I412 +J412/2)</f>
        <v/>
      </c>
      <c r="M412" s="32" t="str">
        <f t="shared" ref="M412:M475" si="16">IF(J412="", "", SQRT(3)/2*J412)</f>
        <v/>
      </c>
    </row>
    <row r="413" spans="12:13" x14ac:dyDescent="0.25">
      <c r="L413" s="32" t="str">
        <f t="shared" si="15"/>
        <v/>
      </c>
      <c r="M413" s="32" t="str">
        <f t="shared" si="16"/>
        <v/>
      </c>
    </row>
    <row r="414" spans="12:13" x14ac:dyDescent="0.25">
      <c r="L414" s="32" t="str">
        <f t="shared" si="15"/>
        <v/>
      </c>
      <c r="M414" s="32" t="str">
        <f t="shared" si="16"/>
        <v/>
      </c>
    </row>
    <row r="415" spans="12:13" x14ac:dyDescent="0.25">
      <c r="L415" s="32" t="str">
        <f t="shared" si="15"/>
        <v/>
      </c>
      <c r="M415" s="32" t="str">
        <f t="shared" si="16"/>
        <v/>
      </c>
    </row>
    <row r="416" spans="12:13" x14ac:dyDescent="0.25">
      <c r="L416" s="32" t="str">
        <f t="shared" si="15"/>
        <v/>
      </c>
      <c r="M416" s="32" t="str">
        <f t="shared" si="16"/>
        <v/>
      </c>
    </row>
    <row r="417" spans="12:13" x14ac:dyDescent="0.25">
      <c r="L417" s="32" t="str">
        <f t="shared" si="15"/>
        <v/>
      </c>
      <c r="M417" s="32" t="str">
        <f t="shared" si="16"/>
        <v/>
      </c>
    </row>
    <row r="418" spans="12:13" x14ac:dyDescent="0.25">
      <c r="L418" s="32" t="str">
        <f t="shared" si="15"/>
        <v/>
      </c>
      <c r="M418" s="32" t="str">
        <f t="shared" si="16"/>
        <v/>
      </c>
    </row>
    <row r="419" spans="12:13" x14ac:dyDescent="0.25">
      <c r="L419" s="32" t="str">
        <f t="shared" si="15"/>
        <v/>
      </c>
      <c r="M419" s="32" t="str">
        <f t="shared" si="16"/>
        <v/>
      </c>
    </row>
    <row r="420" spans="12:13" x14ac:dyDescent="0.25">
      <c r="L420" s="32" t="str">
        <f t="shared" si="15"/>
        <v/>
      </c>
      <c r="M420" s="32" t="str">
        <f t="shared" si="16"/>
        <v/>
      </c>
    </row>
    <row r="421" spans="12:13" x14ac:dyDescent="0.25">
      <c r="L421" s="32" t="str">
        <f t="shared" si="15"/>
        <v/>
      </c>
      <c r="M421" s="32" t="str">
        <f t="shared" si="16"/>
        <v/>
      </c>
    </row>
    <row r="422" spans="12:13" x14ac:dyDescent="0.25">
      <c r="L422" s="32" t="str">
        <f t="shared" si="15"/>
        <v/>
      </c>
      <c r="M422" s="32" t="str">
        <f t="shared" si="16"/>
        <v/>
      </c>
    </row>
    <row r="423" spans="12:13" x14ac:dyDescent="0.25">
      <c r="L423" s="32" t="str">
        <f t="shared" si="15"/>
        <v/>
      </c>
      <c r="M423" s="32" t="str">
        <f t="shared" si="16"/>
        <v/>
      </c>
    </row>
    <row r="424" spans="12:13" x14ac:dyDescent="0.25">
      <c r="L424" s="32" t="str">
        <f t="shared" si="15"/>
        <v/>
      </c>
      <c r="M424" s="32" t="str">
        <f t="shared" si="16"/>
        <v/>
      </c>
    </row>
    <row r="425" spans="12:13" x14ac:dyDescent="0.25">
      <c r="L425" s="32" t="str">
        <f t="shared" si="15"/>
        <v/>
      </c>
      <c r="M425" s="32" t="str">
        <f t="shared" si="16"/>
        <v/>
      </c>
    </row>
    <row r="426" spans="12:13" x14ac:dyDescent="0.25">
      <c r="L426" s="32" t="str">
        <f t="shared" si="15"/>
        <v/>
      </c>
      <c r="M426" s="32" t="str">
        <f t="shared" si="16"/>
        <v/>
      </c>
    </row>
    <row r="427" spans="12:13" x14ac:dyDescent="0.25">
      <c r="L427" s="32" t="str">
        <f t="shared" si="15"/>
        <v/>
      </c>
      <c r="M427" s="32" t="str">
        <f t="shared" si="16"/>
        <v/>
      </c>
    </row>
    <row r="428" spans="12:13" x14ac:dyDescent="0.25">
      <c r="L428" s="32" t="str">
        <f t="shared" si="15"/>
        <v/>
      </c>
      <c r="M428" s="32" t="str">
        <f t="shared" si="16"/>
        <v/>
      </c>
    </row>
    <row r="429" spans="12:13" x14ac:dyDescent="0.25">
      <c r="L429" s="32" t="str">
        <f t="shared" si="15"/>
        <v/>
      </c>
      <c r="M429" s="32" t="str">
        <f t="shared" si="16"/>
        <v/>
      </c>
    </row>
    <row r="430" spans="12:13" x14ac:dyDescent="0.25">
      <c r="L430" s="32" t="str">
        <f t="shared" si="15"/>
        <v/>
      </c>
      <c r="M430" s="32" t="str">
        <f t="shared" si="16"/>
        <v/>
      </c>
    </row>
    <row r="431" spans="12:13" x14ac:dyDescent="0.25">
      <c r="L431" s="32" t="str">
        <f t="shared" si="15"/>
        <v/>
      </c>
      <c r="M431" s="32" t="str">
        <f t="shared" si="16"/>
        <v/>
      </c>
    </row>
    <row r="432" spans="12:13" x14ac:dyDescent="0.25">
      <c r="L432" s="32" t="str">
        <f t="shared" si="15"/>
        <v/>
      </c>
      <c r="M432" s="32" t="str">
        <f t="shared" si="16"/>
        <v/>
      </c>
    </row>
    <row r="433" spans="12:13" x14ac:dyDescent="0.25">
      <c r="L433" s="32" t="str">
        <f t="shared" si="15"/>
        <v/>
      </c>
      <c r="M433" s="32" t="str">
        <f t="shared" si="16"/>
        <v/>
      </c>
    </row>
    <row r="434" spans="12:13" x14ac:dyDescent="0.25">
      <c r="L434" s="32" t="str">
        <f t="shared" si="15"/>
        <v/>
      </c>
      <c r="M434" s="32" t="str">
        <f t="shared" si="16"/>
        <v/>
      </c>
    </row>
    <row r="435" spans="12:13" x14ac:dyDescent="0.25">
      <c r="L435" s="32" t="str">
        <f t="shared" si="15"/>
        <v/>
      </c>
      <c r="M435" s="32" t="str">
        <f t="shared" si="16"/>
        <v/>
      </c>
    </row>
    <row r="436" spans="12:13" x14ac:dyDescent="0.25">
      <c r="L436" s="32" t="str">
        <f t="shared" si="15"/>
        <v/>
      </c>
      <c r="M436" s="32" t="str">
        <f t="shared" si="16"/>
        <v/>
      </c>
    </row>
    <row r="437" spans="12:13" x14ac:dyDescent="0.25">
      <c r="L437" s="32" t="str">
        <f t="shared" si="15"/>
        <v/>
      </c>
      <c r="M437" s="32" t="str">
        <f t="shared" si="16"/>
        <v/>
      </c>
    </row>
    <row r="438" spans="12:13" x14ac:dyDescent="0.25">
      <c r="L438" s="32" t="str">
        <f t="shared" si="15"/>
        <v/>
      </c>
      <c r="M438" s="32" t="str">
        <f t="shared" si="16"/>
        <v/>
      </c>
    </row>
    <row r="439" spans="12:13" x14ac:dyDescent="0.25">
      <c r="L439" s="32" t="str">
        <f t="shared" si="15"/>
        <v/>
      </c>
      <c r="M439" s="32" t="str">
        <f t="shared" si="16"/>
        <v/>
      </c>
    </row>
    <row r="440" spans="12:13" x14ac:dyDescent="0.25">
      <c r="L440" s="32" t="str">
        <f t="shared" si="15"/>
        <v/>
      </c>
      <c r="M440" s="32" t="str">
        <f t="shared" si="16"/>
        <v/>
      </c>
    </row>
    <row r="441" spans="12:13" x14ac:dyDescent="0.25">
      <c r="L441" s="32" t="str">
        <f t="shared" si="15"/>
        <v/>
      </c>
      <c r="M441" s="32" t="str">
        <f t="shared" si="16"/>
        <v/>
      </c>
    </row>
    <row r="442" spans="12:13" x14ac:dyDescent="0.25">
      <c r="L442" s="32" t="str">
        <f t="shared" si="15"/>
        <v/>
      </c>
      <c r="M442" s="32" t="str">
        <f t="shared" si="16"/>
        <v/>
      </c>
    </row>
    <row r="443" spans="12:13" x14ac:dyDescent="0.25">
      <c r="L443" s="32" t="str">
        <f t="shared" si="15"/>
        <v/>
      </c>
      <c r="M443" s="32" t="str">
        <f t="shared" si="16"/>
        <v/>
      </c>
    </row>
    <row r="444" spans="12:13" x14ac:dyDescent="0.25">
      <c r="L444" s="32" t="str">
        <f t="shared" si="15"/>
        <v/>
      </c>
      <c r="M444" s="32" t="str">
        <f t="shared" si="16"/>
        <v/>
      </c>
    </row>
    <row r="445" spans="12:13" x14ac:dyDescent="0.25">
      <c r="L445" s="32" t="str">
        <f t="shared" si="15"/>
        <v/>
      </c>
      <c r="M445" s="32" t="str">
        <f t="shared" si="16"/>
        <v/>
      </c>
    </row>
    <row r="446" spans="12:13" x14ac:dyDescent="0.25">
      <c r="L446" s="32" t="str">
        <f t="shared" si="15"/>
        <v/>
      </c>
      <c r="M446" s="32" t="str">
        <f t="shared" si="16"/>
        <v/>
      </c>
    </row>
    <row r="447" spans="12:13" x14ac:dyDescent="0.25">
      <c r="L447" s="32" t="str">
        <f t="shared" si="15"/>
        <v/>
      </c>
      <c r="M447" s="32" t="str">
        <f t="shared" si="16"/>
        <v/>
      </c>
    </row>
    <row r="448" spans="12:13" x14ac:dyDescent="0.25">
      <c r="L448" s="32" t="str">
        <f t="shared" si="15"/>
        <v/>
      </c>
      <c r="M448" s="32" t="str">
        <f t="shared" si="16"/>
        <v/>
      </c>
    </row>
    <row r="449" spans="12:13" x14ac:dyDescent="0.25">
      <c r="L449" s="32" t="str">
        <f t="shared" si="15"/>
        <v/>
      </c>
      <c r="M449" s="32" t="str">
        <f t="shared" si="16"/>
        <v/>
      </c>
    </row>
    <row r="450" spans="12:13" x14ac:dyDescent="0.25">
      <c r="L450" s="32" t="str">
        <f t="shared" si="15"/>
        <v/>
      </c>
      <c r="M450" s="32" t="str">
        <f t="shared" si="16"/>
        <v/>
      </c>
    </row>
    <row r="451" spans="12:13" x14ac:dyDescent="0.25">
      <c r="L451" s="32" t="str">
        <f t="shared" si="15"/>
        <v/>
      </c>
      <c r="M451" s="32" t="str">
        <f t="shared" si="16"/>
        <v/>
      </c>
    </row>
    <row r="452" spans="12:13" x14ac:dyDescent="0.25">
      <c r="L452" s="32" t="str">
        <f t="shared" si="15"/>
        <v/>
      </c>
      <c r="M452" s="32" t="str">
        <f t="shared" si="16"/>
        <v/>
      </c>
    </row>
    <row r="453" spans="12:13" x14ac:dyDescent="0.25">
      <c r="L453" s="32" t="str">
        <f t="shared" si="15"/>
        <v/>
      </c>
      <c r="M453" s="32" t="str">
        <f t="shared" si="16"/>
        <v/>
      </c>
    </row>
    <row r="454" spans="12:13" x14ac:dyDescent="0.25">
      <c r="L454" s="32" t="str">
        <f t="shared" si="15"/>
        <v/>
      </c>
      <c r="M454" s="32" t="str">
        <f t="shared" si="16"/>
        <v/>
      </c>
    </row>
    <row r="455" spans="12:13" x14ac:dyDescent="0.25">
      <c r="L455" s="32" t="str">
        <f t="shared" si="15"/>
        <v/>
      </c>
      <c r="M455" s="32" t="str">
        <f t="shared" si="16"/>
        <v/>
      </c>
    </row>
    <row r="456" spans="12:13" x14ac:dyDescent="0.25">
      <c r="L456" s="32" t="str">
        <f t="shared" si="15"/>
        <v/>
      </c>
      <c r="M456" s="32" t="str">
        <f t="shared" si="16"/>
        <v/>
      </c>
    </row>
    <row r="457" spans="12:13" x14ac:dyDescent="0.25">
      <c r="L457" s="32" t="str">
        <f t="shared" si="15"/>
        <v/>
      </c>
      <c r="M457" s="32" t="str">
        <f t="shared" si="16"/>
        <v/>
      </c>
    </row>
    <row r="458" spans="12:13" x14ac:dyDescent="0.25">
      <c r="L458" s="32" t="str">
        <f t="shared" si="15"/>
        <v/>
      </c>
      <c r="M458" s="32" t="str">
        <f t="shared" si="16"/>
        <v/>
      </c>
    </row>
    <row r="459" spans="12:13" x14ac:dyDescent="0.25">
      <c r="L459" s="32" t="str">
        <f t="shared" si="15"/>
        <v/>
      </c>
      <c r="M459" s="32" t="str">
        <f t="shared" si="16"/>
        <v/>
      </c>
    </row>
    <row r="460" spans="12:13" x14ac:dyDescent="0.25">
      <c r="L460" s="32" t="str">
        <f t="shared" si="15"/>
        <v/>
      </c>
      <c r="M460" s="32" t="str">
        <f t="shared" si="16"/>
        <v/>
      </c>
    </row>
    <row r="461" spans="12:13" x14ac:dyDescent="0.25">
      <c r="L461" s="32" t="str">
        <f t="shared" si="15"/>
        <v/>
      </c>
      <c r="M461" s="32" t="str">
        <f t="shared" si="16"/>
        <v/>
      </c>
    </row>
    <row r="462" spans="12:13" x14ac:dyDescent="0.25">
      <c r="L462" s="32" t="str">
        <f t="shared" si="15"/>
        <v/>
      </c>
      <c r="M462" s="32" t="str">
        <f t="shared" si="16"/>
        <v/>
      </c>
    </row>
    <row r="463" spans="12:13" x14ac:dyDescent="0.25">
      <c r="L463" s="32" t="str">
        <f t="shared" si="15"/>
        <v/>
      </c>
      <c r="M463" s="32" t="str">
        <f t="shared" si="16"/>
        <v/>
      </c>
    </row>
    <row r="464" spans="12:13" x14ac:dyDescent="0.25">
      <c r="L464" s="32" t="str">
        <f t="shared" si="15"/>
        <v/>
      </c>
      <c r="M464" s="32" t="str">
        <f t="shared" si="16"/>
        <v/>
      </c>
    </row>
    <row r="465" spans="12:13" x14ac:dyDescent="0.25">
      <c r="L465" s="32" t="str">
        <f t="shared" si="15"/>
        <v/>
      </c>
      <c r="M465" s="32" t="str">
        <f t="shared" si="16"/>
        <v/>
      </c>
    </row>
    <row r="466" spans="12:13" x14ac:dyDescent="0.25">
      <c r="L466" s="32" t="str">
        <f t="shared" si="15"/>
        <v/>
      </c>
      <c r="M466" s="32" t="str">
        <f t="shared" si="16"/>
        <v/>
      </c>
    </row>
    <row r="467" spans="12:13" x14ac:dyDescent="0.25">
      <c r="L467" s="32" t="str">
        <f t="shared" si="15"/>
        <v/>
      </c>
      <c r="M467" s="32" t="str">
        <f t="shared" si="16"/>
        <v/>
      </c>
    </row>
    <row r="468" spans="12:13" x14ac:dyDescent="0.25">
      <c r="L468" s="32" t="str">
        <f t="shared" si="15"/>
        <v/>
      </c>
      <c r="M468" s="32" t="str">
        <f t="shared" si="16"/>
        <v/>
      </c>
    </row>
    <row r="469" spans="12:13" x14ac:dyDescent="0.25">
      <c r="L469" s="32" t="str">
        <f t="shared" si="15"/>
        <v/>
      </c>
      <c r="M469" s="32" t="str">
        <f t="shared" si="16"/>
        <v/>
      </c>
    </row>
    <row r="470" spans="12:13" x14ac:dyDescent="0.25">
      <c r="L470" s="32" t="str">
        <f t="shared" si="15"/>
        <v/>
      </c>
      <c r="M470" s="32" t="str">
        <f t="shared" si="16"/>
        <v/>
      </c>
    </row>
    <row r="471" spans="12:13" x14ac:dyDescent="0.25">
      <c r="L471" s="32" t="str">
        <f t="shared" si="15"/>
        <v/>
      </c>
      <c r="M471" s="32" t="str">
        <f t="shared" si="16"/>
        <v/>
      </c>
    </row>
    <row r="472" spans="12:13" x14ac:dyDescent="0.25">
      <c r="L472" s="32" t="str">
        <f t="shared" si="15"/>
        <v/>
      </c>
      <c r="M472" s="32" t="str">
        <f t="shared" si="16"/>
        <v/>
      </c>
    </row>
    <row r="473" spans="12:13" x14ac:dyDescent="0.25">
      <c r="L473" s="32" t="str">
        <f t="shared" si="15"/>
        <v/>
      </c>
      <c r="M473" s="32" t="str">
        <f t="shared" si="16"/>
        <v/>
      </c>
    </row>
    <row r="474" spans="12:13" x14ac:dyDescent="0.25">
      <c r="L474" s="32" t="str">
        <f t="shared" si="15"/>
        <v/>
      </c>
      <c r="M474" s="32" t="str">
        <f t="shared" si="16"/>
        <v/>
      </c>
    </row>
    <row r="475" spans="12:13" x14ac:dyDescent="0.25">
      <c r="L475" s="32" t="str">
        <f t="shared" si="15"/>
        <v/>
      </c>
      <c r="M475" s="32" t="str">
        <f t="shared" si="16"/>
        <v/>
      </c>
    </row>
    <row r="476" spans="12:13" x14ac:dyDescent="0.25">
      <c r="L476" s="32" t="str">
        <f t="shared" ref="L476:L531" si="17">IF(I476="", "", I476 +J476/2)</f>
        <v/>
      </c>
      <c r="M476" s="32" t="str">
        <f t="shared" ref="M476:M531" si="18">IF(J476="", "", SQRT(3)/2*J476)</f>
        <v/>
      </c>
    </row>
    <row r="477" spans="12:13" x14ac:dyDescent="0.25">
      <c r="L477" s="32" t="str">
        <f t="shared" si="17"/>
        <v/>
      </c>
      <c r="M477" s="32" t="str">
        <f t="shared" si="18"/>
        <v/>
      </c>
    </row>
    <row r="478" spans="12:13" x14ac:dyDescent="0.25">
      <c r="L478" s="32" t="str">
        <f t="shared" si="17"/>
        <v/>
      </c>
      <c r="M478" s="32" t="str">
        <f t="shared" si="18"/>
        <v/>
      </c>
    </row>
    <row r="479" spans="12:13" x14ac:dyDescent="0.25">
      <c r="L479" s="32" t="str">
        <f t="shared" si="17"/>
        <v/>
      </c>
      <c r="M479" s="32" t="str">
        <f t="shared" si="18"/>
        <v/>
      </c>
    </row>
    <row r="480" spans="12:13" x14ac:dyDescent="0.25">
      <c r="L480" s="32" t="str">
        <f t="shared" si="17"/>
        <v/>
      </c>
      <c r="M480" s="32" t="str">
        <f t="shared" si="18"/>
        <v/>
      </c>
    </row>
    <row r="481" spans="12:13" x14ac:dyDescent="0.25">
      <c r="L481" s="32" t="str">
        <f t="shared" si="17"/>
        <v/>
      </c>
      <c r="M481" s="32" t="str">
        <f t="shared" si="18"/>
        <v/>
      </c>
    </row>
    <row r="482" spans="12:13" x14ac:dyDescent="0.25">
      <c r="L482" s="32" t="str">
        <f t="shared" si="17"/>
        <v/>
      </c>
      <c r="M482" s="32" t="str">
        <f t="shared" si="18"/>
        <v/>
      </c>
    </row>
    <row r="483" spans="12:13" x14ac:dyDescent="0.25">
      <c r="L483" s="32" t="str">
        <f t="shared" si="17"/>
        <v/>
      </c>
      <c r="M483" s="32" t="str">
        <f t="shared" si="18"/>
        <v/>
      </c>
    </row>
    <row r="484" spans="12:13" x14ac:dyDescent="0.25">
      <c r="L484" s="32" t="str">
        <f t="shared" si="17"/>
        <v/>
      </c>
      <c r="M484" s="32" t="str">
        <f t="shared" si="18"/>
        <v/>
      </c>
    </row>
    <row r="485" spans="12:13" x14ac:dyDescent="0.25">
      <c r="L485" s="32" t="str">
        <f t="shared" si="17"/>
        <v/>
      </c>
      <c r="M485" s="32" t="str">
        <f t="shared" si="18"/>
        <v/>
      </c>
    </row>
    <row r="486" spans="12:13" x14ac:dyDescent="0.25">
      <c r="L486" s="32" t="str">
        <f t="shared" si="17"/>
        <v/>
      </c>
      <c r="M486" s="32" t="str">
        <f t="shared" si="18"/>
        <v/>
      </c>
    </row>
    <row r="487" spans="12:13" x14ac:dyDescent="0.25">
      <c r="L487" s="32" t="str">
        <f t="shared" si="17"/>
        <v/>
      </c>
      <c r="M487" s="32" t="str">
        <f t="shared" si="18"/>
        <v/>
      </c>
    </row>
    <row r="488" spans="12:13" x14ac:dyDescent="0.25">
      <c r="L488" s="32" t="str">
        <f t="shared" si="17"/>
        <v/>
      </c>
      <c r="M488" s="32" t="str">
        <f t="shared" si="18"/>
        <v/>
      </c>
    </row>
    <row r="489" spans="12:13" x14ac:dyDescent="0.25">
      <c r="L489" s="32" t="str">
        <f t="shared" si="17"/>
        <v/>
      </c>
      <c r="M489" s="32" t="str">
        <f t="shared" si="18"/>
        <v/>
      </c>
    </row>
    <row r="490" spans="12:13" x14ac:dyDescent="0.25">
      <c r="L490" s="32" t="str">
        <f t="shared" si="17"/>
        <v/>
      </c>
      <c r="M490" s="32" t="str">
        <f t="shared" si="18"/>
        <v/>
      </c>
    </row>
    <row r="491" spans="12:13" x14ac:dyDescent="0.25">
      <c r="L491" s="32" t="str">
        <f t="shared" si="17"/>
        <v/>
      </c>
      <c r="M491" s="32" t="str">
        <f t="shared" si="18"/>
        <v/>
      </c>
    </row>
    <row r="492" spans="12:13" x14ac:dyDescent="0.25">
      <c r="L492" s="32" t="str">
        <f t="shared" si="17"/>
        <v/>
      </c>
      <c r="M492" s="32" t="str">
        <f t="shared" si="18"/>
        <v/>
      </c>
    </row>
    <row r="493" spans="12:13" x14ac:dyDescent="0.25">
      <c r="L493" s="32" t="str">
        <f t="shared" si="17"/>
        <v/>
      </c>
      <c r="M493" s="32" t="str">
        <f t="shared" si="18"/>
        <v/>
      </c>
    </row>
    <row r="494" spans="12:13" x14ac:dyDescent="0.25">
      <c r="L494" s="32" t="str">
        <f t="shared" si="17"/>
        <v/>
      </c>
      <c r="M494" s="32" t="str">
        <f t="shared" si="18"/>
        <v/>
      </c>
    </row>
    <row r="495" spans="12:13" x14ac:dyDescent="0.25">
      <c r="L495" s="32" t="str">
        <f t="shared" si="17"/>
        <v/>
      </c>
      <c r="M495" s="32" t="str">
        <f t="shared" si="18"/>
        <v/>
      </c>
    </row>
    <row r="496" spans="12:13" x14ac:dyDescent="0.25">
      <c r="L496" s="32" t="str">
        <f t="shared" si="17"/>
        <v/>
      </c>
      <c r="M496" s="32" t="str">
        <f t="shared" si="18"/>
        <v/>
      </c>
    </row>
    <row r="497" spans="12:13" x14ac:dyDescent="0.25">
      <c r="L497" s="32" t="str">
        <f t="shared" si="17"/>
        <v/>
      </c>
      <c r="M497" s="32" t="str">
        <f t="shared" si="18"/>
        <v/>
      </c>
    </row>
    <row r="498" spans="12:13" x14ac:dyDescent="0.25">
      <c r="L498" s="32" t="str">
        <f t="shared" si="17"/>
        <v/>
      </c>
      <c r="M498" s="32" t="str">
        <f t="shared" si="18"/>
        <v/>
      </c>
    </row>
    <row r="499" spans="12:13" x14ac:dyDescent="0.25">
      <c r="L499" s="32" t="str">
        <f t="shared" si="17"/>
        <v/>
      </c>
      <c r="M499" s="32" t="str">
        <f t="shared" si="18"/>
        <v/>
      </c>
    </row>
    <row r="500" spans="12:13" x14ac:dyDescent="0.25">
      <c r="L500" s="32" t="str">
        <f t="shared" si="17"/>
        <v/>
      </c>
      <c r="M500" s="32" t="str">
        <f t="shared" si="18"/>
        <v/>
      </c>
    </row>
    <row r="501" spans="12:13" x14ac:dyDescent="0.25">
      <c r="L501" s="32" t="str">
        <f t="shared" si="17"/>
        <v/>
      </c>
      <c r="M501" s="32" t="str">
        <f t="shared" si="18"/>
        <v/>
      </c>
    </row>
    <row r="502" spans="12:13" x14ac:dyDescent="0.25">
      <c r="L502" s="32" t="str">
        <f t="shared" si="17"/>
        <v/>
      </c>
      <c r="M502" s="32" t="str">
        <f t="shared" si="18"/>
        <v/>
      </c>
    </row>
    <row r="503" spans="12:13" x14ac:dyDescent="0.25">
      <c r="L503" s="32" t="str">
        <f t="shared" si="17"/>
        <v/>
      </c>
      <c r="M503" s="32" t="str">
        <f t="shared" si="18"/>
        <v/>
      </c>
    </row>
    <row r="504" spans="12:13" x14ac:dyDescent="0.25">
      <c r="L504" s="32" t="str">
        <f t="shared" si="17"/>
        <v/>
      </c>
      <c r="M504" s="32" t="str">
        <f t="shared" si="18"/>
        <v/>
      </c>
    </row>
    <row r="505" spans="12:13" x14ac:dyDescent="0.25">
      <c r="L505" s="32" t="str">
        <f t="shared" si="17"/>
        <v/>
      </c>
      <c r="M505" s="32" t="str">
        <f t="shared" si="18"/>
        <v/>
      </c>
    </row>
    <row r="506" spans="12:13" x14ac:dyDescent="0.25">
      <c r="L506" s="32" t="str">
        <f t="shared" si="17"/>
        <v/>
      </c>
      <c r="M506" s="32" t="str">
        <f t="shared" si="18"/>
        <v/>
      </c>
    </row>
    <row r="507" spans="12:13" x14ac:dyDescent="0.25">
      <c r="L507" s="32" t="str">
        <f t="shared" si="17"/>
        <v/>
      </c>
      <c r="M507" s="32" t="str">
        <f t="shared" si="18"/>
        <v/>
      </c>
    </row>
    <row r="508" spans="12:13" x14ac:dyDescent="0.25">
      <c r="L508" s="32" t="str">
        <f t="shared" si="17"/>
        <v/>
      </c>
      <c r="M508" s="32" t="str">
        <f t="shared" si="18"/>
        <v/>
      </c>
    </row>
    <row r="509" spans="12:13" x14ac:dyDescent="0.25">
      <c r="L509" s="32" t="str">
        <f t="shared" si="17"/>
        <v/>
      </c>
      <c r="M509" s="32" t="str">
        <f t="shared" si="18"/>
        <v/>
      </c>
    </row>
    <row r="510" spans="12:13" x14ac:dyDescent="0.25">
      <c r="L510" s="32" t="str">
        <f t="shared" si="17"/>
        <v/>
      </c>
      <c r="M510" s="32" t="str">
        <f t="shared" si="18"/>
        <v/>
      </c>
    </row>
    <row r="511" spans="12:13" x14ac:dyDescent="0.25">
      <c r="L511" s="32" t="str">
        <f t="shared" si="17"/>
        <v/>
      </c>
      <c r="M511" s="32" t="str">
        <f t="shared" si="18"/>
        <v/>
      </c>
    </row>
    <row r="512" spans="12:13" x14ac:dyDescent="0.25">
      <c r="L512" s="32" t="str">
        <f t="shared" si="17"/>
        <v/>
      </c>
      <c r="M512" s="32" t="str">
        <f t="shared" si="18"/>
        <v/>
      </c>
    </row>
    <row r="513" spans="12:13" x14ac:dyDescent="0.25">
      <c r="L513" s="32" t="str">
        <f t="shared" si="17"/>
        <v/>
      </c>
      <c r="M513" s="32" t="str">
        <f t="shared" si="18"/>
        <v/>
      </c>
    </row>
    <row r="514" spans="12:13" x14ac:dyDescent="0.25">
      <c r="L514" s="32" t="str">
        <f t="shared" si="17"/>
        <v/>
      </c>
      <c r="M514" s="32" t="str">
        <f t="shared" si="18"/>
        <v/>
      </c>
    </row>
    <row r="515" spans="12:13" x14ac:dyDescent="0.25">
      <c r="L515" s="32" t="str">
        <f t="shared" si="17"/>
        <v/>
      </c>
      <c r="M515" s="32" t="str">
        <f t="shared" si="18"/>
        <v/>
      </c>
    </row>
    <row r="516" spans="12:13" x14ac:dyDescent="0.25">
      <c r="L516" s="32" t="str">
        <f t="shared" si="17"/>
        <v/>
      </c>
      <c r="M516" s="32" t="str">
        <f t="shared" si="18"/>
        <v/>
      </c>
    </row>
    <row r="517" spans="12:13" x14ac:dyDescent="0.25">
      <c r="L517" s="32" t="str">
        <f t="shared" si="17"/>
        <v/>
      </c>
      <c r="M517" s="32" t="str">
        <f t="shared" si="18"/>
        <v/>
      </c>
    </row>
    <row r="518" spans="12:13" x14ac:dyDescent="0.25">
      <c r="L518" s="32" t="str">
        <f t="shared" si="17"/>
        <v/>
      </c>
      <c r="M518" s="32" t="str">
        <f t="shared" si="18"/>
        <v/>
      </c>
    </row>
    <row r="519" spans="12:13" x14ac:dyDescent="0.25">
      <c r="L519" s="32" t="str">
        <f t="shared" si="17"/>
        <v/>
      </c>
      <c r="M519" s="32" t="str">
        <f t="shared" si="18"/>
        <v/>
      </c>
    </row>
    <row r="520" spans="12:13" x14ac:dyDescent="0.25">
      <c r="L520" s="32" t="str">
        <f t="shared" si="17"/>
        <v/>
      </c>
      <c r="M520" s="32" t="str">
        <f t="shared" si="18"/>
        <v/>
      </c>
    </row>
    <row r="521" spans="12:13" x14ac:dyDescent="0.25">
      <c r="L521" s="32" t="str">
        <f t="shared" si="17"/>
        <v/>
      </c>
      <c r="M521" s="32" t="str">
        <f t="shared" si="18"/>
        <v/>
      </c>
    </row>
    <row r="522" spans="12:13" x14ac:dyDescent="0.25">
      <c r="L522" s="32" t="str">
        <f t="shared" si="17"/>
        <v/>
      </c>
      <c r="M522" s="32" t="str">
        <f t="shared" si="18"/>
        <v/>
      </c>
    </row>
    <row r="523" spans="12:13" x14ac:dyDescent="0.25">
      <c r="L523" s="32" t="str">
        <f t="shared" si="17"/>
        <v/>
      </c>
      <c r="M523" s="32" t="str">
        <f t="shared" si="18"/>
        <v/>
      </c>
    </row>
    <row r="524" spans="12:13" x14ac:dyDescent="0.25">
      <c r="L524" s="32" t="str">
        <f t="shared" si="17"/>
        <v/>
      </c>
      <c r="M524" s="32" t="str">
        <f t="shared" si="18"/>
        <v/>
      </c>
    </row>
    <row r="525" spans="12:13" x14ac:dyDescent="0.25">
      <c r="L525" s="32" t="str">
        <f t="shared" si="17"/>
        <v/>
      </c>
      <c r="M525" s="32" t="str">
        <f t="shared" si="18"/>
        <v/>
      </c>
    </row>
    <row r="526" spans="12:13" x14ac:dyDescent="0.25">
      <c r="L526" s="32" t="str">
        <f t="shared" si="17"/>
        <v/>
      </c>
      <c r="M526" s="32" t="str">
        <f t="shared" si="18"/>
        <v/>
      </c>
    </row>
    <row r="527" spans="12:13" x14ac:dyDescent="0.25">
      <c r="L527" s="32" t="str">
        <f t="shared" si="17"/>
        <v/>
      </c>
      <c r="M527" s="32" t="str">
        <f t="shared" si="18"/>
        <v/>
      </c>
    </row>
    <row r="528" spans="12:13" x14ac:dyDescent="0.25">
      <c r="L528" s="32" t="str">
        <f t="shared" si="17"/>
        <v/>
      </c>
      <c r="M528" s="32" t="str">
        <f t="shared" si="18"/>
        <v/>
      </c>
    </row>
    <row r="529" spans="12:13" x14ac:dyDescent="0.25">
      <c r="L529" s="32" t="str">
        <f t="shared" si="17"/>
        <v/>
      </c>
      <c r="M529" s="32" t="str">
        <f t="shared" si="18"/>
        <v/>
      </c>
    </row>
    <row r="530" spans="12:13" x14ac:dyDescent="0.25">
      <c r="L530" s="32" t="str">
        <f t="shared" si="17"/>
        <v/>
      </c>
      <c r="M530" s="32" t="str">
        <f t="shared" si="18"/>
        <v/>
      </c>
    </row>
    <row r="531" spans="12:13" x14ac:dyDescent="0.25">
      <c r="L531" s="32" t="str">
        <f t="shared" si="17"/>
        <v/>
      </c>
      <c r="M531" s="32" t="str">
        <f t="shared" si="18"/>
        <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9738-076B-4904-AA37-274F691C4451}">
  <dimension ref="A1:AC531"/>
  <sheetViews>
    <sheetView topLeftCell="J1" workbookViewId="0">
      <selection activeCell="AA19" sqref="AA19"/>
    </sheetView>
  </sheetViews>
  <sheetFormatPr defaultRowHeight="15" x14ac:dyDescent="0.25"/>
  <cols>
    <col min="1" max="1" width="11.5703125" customWidth="1"/>
    <col min="2" max="2" width="10.7109375" customWidth="1"/>
    <col min="3" max="3" width="24" bestFit="1" customWidth="1"/>
    <col min="4" max="4" width="23" customWidth="1"/>
    <col min="5" max="5" width="12.85546875" customWidth="1"/>
    <col min="6" max="6" width="17.5703125"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433</v>
      </c>
      <c r="H1" s="41"/>
    </row>
    <row r="2" spans="1:13" x14ac:dyDescent="0.25">
      <c r="A2" t="s">
        <v>420</v>
      </c>
      <c r="H2" s="42"/>
    </row>
    <row r="3" spans="1:13" x14ac:dyDescent="0.25">
      <c r="A3" t="s">
        <v>421</v>
      </c>
      <c r="H3" s="42"/>
    </row>
    <row r="4" spans="1:13" x14ac:dyDescent="0.25">
      <c r="A4" t="s">
        <v>428</v>
      </c>
      <c r="H4" s="42"/>
    </row>
    <row r="5" spans="1:13" x14ac:dyDescent="0.25">
      <c r="A5" t="s">
        <v>429</v>
      </c>
      <c r="H5" s="42"/>
    </row>
    <row r="6" spans="1:13" x14ac:dyDescent="0.25">
      <c r="A6" t="s">
        <v>430</v>
      </c>
      <c r="H6" s="42"/>
    </row>
    <row r="7" spans="1:13" x14ac:dyDescent="0.25">
      <c r="A7" t="s">
        <v>454</v>
      </c>
      <c r="H7" s="42"/>
      <c r="I7" s="42"/>
      <c r="J7" s="42"/>
    </row>
    <row r="8" spans="1:13" x14ac:dyDescent="0.25">
      <c r="A8" t="s">
        <v>455</v>
      </c>
      <c r="H8" s="42"/>
      <c r="I8" s="42"/>
      <c r="J8" s="42"/>
    </row>
    <row r="9" spans="1:13" x14ac:dyDescent="0.25">
      <c r="H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8" t="s">
        <v>425</v>
      </c>
      <c r="I12" s="39" t="s">
        <v>432</v>
      </c>
      <c r="J12" s="40" t="s">
        <v>427</v>
      </c>
      <c r="K12" s="27"/>
      <c r="L12" s="33" t="s">
        <v>398</v>
      </c>
      <c r="M12" s="33" t="s">
        <v>399</v>
      </c>
    </row>
    <row r="13" spans="1:13" x14ac:dyDescent="0.25">
      <c r="A13" s="22" t="s">
        <v>318</v>
      </c>
      <c r="B13" s="12">
        <v>0.06</v>
      </c>
      <c r="C13" s="22" t="s">
        <v>450</v>
      </c>
      <c r="D13" s="22" t="s">
        <v>484</v>
      </c>
      <c r="E13" s="51" t="s">
        <v>64</v>
      </c>
      <c r="F13" s="22" t="s">
        <v>271</v>
      </c>
      <c r="G13" s="51">
        <v>1</v>
      </c>
      <c r="H13" s="24">
        <v>55</v>
      </c>
      <c r="I13" s="25">
        <v>26</v>
      </c>
      <c r="J13" s="26">
        <v>19</v>
      </c>
      <c r="K13" s="1"/>
      <c r="L13" s="32">
        <f t="shared" ref="L13:L27" si="0">IF(I13="", "", I13 +J13/2)</f>
        <v>35.5</v>
      </c>
      <c r="M13" s="32">
        <f t="shared" ref="M13:M27" si="1">IF(J13="", "", SQRT(3)/2*J13)</f>
        <v>16.454482671904334</v>
      </c>
    </row>
    <row r="14" spans="1:13" x14ac:dyDescent="0.25">
      <c r="A14" s="22" t="s">
        <v>319</v>
      </c>
      <c r="B14" s="12">
        <v>7.0000000000000007E-2</v>
      </c>
      <c r="C14" s="22" t="s">
        <v>450</v>
      </c>
      <c r="D14" s="22" t="s">
        <v>484</v>
      </c>
      <c r="E14" s="51" t="s">
        <v>64</v>
      </c>
      <c r="F14" s="22" t="s">
        <v>271</v>
      </c>
      <c r="G14" s="51">
        <f>G13+1</f>
        <v>2</v>
      </c>
      <c r="H14" s="24">
        <v>74.489795918367349</v>
      </c>
      <c r="I14" s="25">
        <v>1.0204081632653061</v>
      </c>
      <c r="J14" s="26">
        <v>24.489795918367346</v>
      </c>
      <c r="K14" s="1"/>
      <c r="L14" s="32">
        <f t="shared" si="0"/>
        <v>13.26530612244898</v>
      </c>
      <c r="M14" s="32">
        <f t="shared" si="1"/>
        <v>21.208785398802576</v>
      </c>
    </row>
    <row r="15" spans="1:13" x14ac:dyDescent="0.25">
      <c r="A15" s="22">
        <v>40472.14</v>
      </c>
      <c r="B15" s="12">
        <v>9.0999999999999998E-2</v>
      </c>
      <c r="C15" s="22" t="s">
        <v>447</v>
      </c>
      <c r="D15" s="22" t="s">
        <v>484</v>
      </c>
      <c r="E15" s="51" t="s">
        <v>64</v>
      </c>
      <c r="F15" s="22" t="s">
        <v>34</v>
      </c>
      <c r="G15" s="51">
        <f t="shared" ref="G15:G78" si="2">G14+1</f>
        <v>3</v>
      </c>
      <c r="H15" s="24">
        <v>91.248665955176094</v>
      </c>
      <c r="I15" s="25">
        <v>0</v>
      </c>
      <c r="J15" s="26">
        <v>8.7513340448239045</v>
      </c>
      <c r="K15" s="1"/>
      <c r="L15" s="32">
        <f t="shared" si="0"/>
        <v>4.3756670224119523</v>
      </c>
      <c r="M15" s="32">
        <f t="shared" si="1"/>
        <v>7.5788775998211264</v>
      </c>
    </row>
    <row r="16" spans="1:13" x14ac:dyDescent="0.25">
      <c r="A16" s="22">
        <v>4538.1000000000004</v>
      </c>
      <c r="B16" s="12">
        <v>9.8000000000000004E-2</v>
      </c>
      <c r="C16" s="22" t="s">
        <v>449</v>
      </c>
      <c r="D16" s="22" t="s">
        <v>484</v>
      </c>
      <c r="E16" s="51" t="s">
        <v>64</v>
      </c>
      <c r="F16" s="22" t="s">
        <v>34</v>
      </c>
      <c r="G16" s="51">
        <f t="shared" si="2"/>
        <v>4</v>
      </c>
      <c r="H16" s="24">
        <v>91.75257731958763</v>
      </c>
      <c r="I16" s="25">
        <v>0</v>
      </c>
      <c r="J16" s="26">
        <v>8.247422680412372</v>
      </c>
      <c r="K16" s="1"/>
      <c r="L16" s="32">
        <f t="shared" si="0"/>
        <v>4.123711340206186</v>
      </c>
      <c r="M16" s="32">
        <f t="shared" si="1"/>
        <v>7.1424775569850611</v>
      </c>
    </row>
    <row r="17" spans="1:13" x14ac:dyDescent="0.25">
      <c r="A17" s="22">
        <v>4618</v>
      </c>
      <c r="B17" s="12">
        <v>9.8000000000000004E-2</v>
      </c>
      <c r="C17" s="22" t="s">
        <v>449</v>
      </c>
      <c r="D17" s="22" t="s">
        <v>484</v>
      </c>
      <c r="E17" s="51" t="s">
        <v>64</v>
      </c>
      <c r="F17" s="22" t="s">
        <v>34</v>
      </c>
      <c r="G17" s="51">
        <f t="shared" si="2"/>
        <v>5</v>
      </c>
      <c r="H17" s="24">
        <v>94.897959183673464</v>
      </c>
      <c r="I17" s="25">
        <v>0</v>
      </c>
      <c r="J17" s="26">
        <v>5.1020408163265305</v>
      </c>
      <c r="K17" s="1"/>
      <c r="L17" s="32">
        <f t="shared" si="0"/>
        <v>2.5510204081632653</v>
      </c>
      <c r="M17" s="32">
        <f t="shared" si="1"/>
        <v>4.4184969580838702</v>
      </c>
    </row>
    <row r="18" spans="1:13" x14ac:dyDescent="0.25">
      <c r="A18" s="22">
        <v>41744.269999999997</v>
      </c>
      <c r="B18" s="12">
        <v>0.1</v>
      </c>
      <c r="C18" s="22" t="s">
        <v>447</v>
      </c>
      <c r="D18" s="22" t="s">
        <v>484</v>
      </c>
      <c r="E18" s="51" t="s">
        <v>64</v>
      </c>
      <c r="F18" s="22" t="s">
        <v>34</v>
      </c>
      <c r="G18" s="51">
        <f t="shared" si="2"/>
        <v>6</v>
      </c>
      <c r="H18" s="24">
        <v>89.746543778801836</v>
      </c>
      <c r="I18" s="25">
        <v>0</v>
      </c>
      <c r="J18" s="26">
        <v>10.253456221198157</v>
      </c>
      <c r="K18" s="1"/>
      <c r="L18" s="32">
        <f t="shared" si="0"/>
        <v>5.1267281105990783</v>
      </c>
      <c r="M18" s="32">
        <f t="shared" si="1"/>
        <v>8.8797535641491976</v>
      </c>
    </row>
    <row r="19" spans="1:13" x14ac:dyDescent="0.25">
      <c r="A19" s="22" t="s">
        <v>127</v>
      </c>
      <c r="B19" s="12">
        <v>0.11</v>
      </c>
      <c r="C19" s="22" t="s">
        <v>450</v>
      </c>
      <c r="D19" s="22" t="s">
        <v>484</v>
      </c>
      <c r="E19" s="51" t="s">
        <v>64</v>
      </c>
      <c r="F19" s="22" t="s">
        <v>34</v>
      </c>
      <c r="G19" s="51">
        <f t="shared" si="2"/>
        <v>7</v>
      </c>
      <c r="H19" s="24">
        <v>70</v>
      </c>
      <c r="I19" s="25">
        <v>10</v>
      </c>
      <c r="J19" s="26">
        <v>20</v>
      </c>
      <c r="K19" s="1"/>
      <c r="L19" s="32">
        <f t="shared" si="0"/>
        <v>20</v>
      </c>
      <c r="M19" s="32">
        <f t="shared" si="1"/>
        <v>17.320508075688771</v>
      </c>
    </row>
    <row r="20" spans="1:13" x14ac:dyDescent="0.25">
      <c r="A20" s="22" t="s">
        <v>128</v>
      </c>
      <c r="B20" s="12">
        <v>0.12</v>
      </c>
      <c r="C20" s="22" t="s">
        <v>450</v>
      </c>
      <c r="D20" s="22" t="s">
        <v>484</v>
      </c>
      <c r="E20" s="51" t="s">
        <v>64</v>
      </c>
      <c r="F20" s="22" t="s">
        <v>34</v>
      </c>
      <c r="G20" s="51">
        <f t="shared" si="2"/>
        <v>8</v>
      </c>
      <c r="H20" s="24">
        <v>76</v>
      </c>
      <c r="I20" s="25">
        <v>0</v>
      </c>
      <c r="J20" s="26">
        <v>24</v>
      </c>
      <c r="L20" s="32">
        <f t="shared" si="0"/>
        <v>12</v>
      </c>
      <c r="M20" s="32">
        <f t="shared" si="1"/>
        <v>20.784609690826528</v>
      </c>
    </row>
    <row r="21" spans="1:13" x14ac:dyDescent="0.25">
      <c r="A21" s="22" t="s">
        <v>320</v>
      </c>
      <c r="B21" s="12">
        <v>0.12</v>
      </c>
      <c r="C21" s="22" t="s">
        <v>450</v>
      </c>
      <c r="D21" s="22" t="s">
        <v>484</v>
      </c>
      <c r="E21" s="51" t="s">
        <v>64</v>
      </c>
      <c r="F21" s="22" t="s">
        <v>271</v>
      </c>
      <c r="G21" s="51">
        <f t="shared" si="2"/>
        <v>9</v>
      </c>
      <c r="H21" s="24">
        <v>80.808080808080803</v>
      </c>
      <c r="I21" s="25">
        <v>7.0707070707070709</v>
      </c>
      <c r="J21" s="26">
        <v>12.121212121212121</v>
      </c>
      <c r="L21" s="32">
        <f t="shared" si="0"/>
        <v>13.131313131313131</v>
      </c>
      <c r="M21" s="32">
        <f t="shared" si="1"/>
        <v>10.497277621629559</v>
      </c>
    </row>
    <row r="22" spans="1:13" x14ac:dyDescent="0.25">
      <c r="A22" s="22" t="s">
        <v>321</v>
      </c>
      <c r="B22" s="12">
        <v>0.13</v>
      </c>
      <c r="C22" s="22" t="s">
        <v>450</v>
      </c>
      <c r="D22" s="22" t="s">
        <v>484</v>
      </c>
      <c r="E22" s="51" t="s">
        <v>64</v>
      </c>
      <c r="F22" s="22" t="s">
        <v>271</v>
      </c>
      <c r="G22" s="51">
        <f t="shared" si="2"/>
        <v>10</v>
      </c>
      <c r="H22" s="24">
        <v>61</v>
      </c>
      <c r="I22" s="25">
        <v>26</v>
      </c>
      <c r="J22" s="26">
        <v>13</v>
      </c>
      <c r="L22" s="32">
        <f t="shared" si="0"/>
        <v>32.5</v>
      </c>
      <c r="M22" s="32">
        <f t="shared" si="1"/>
        <v>11.258330249197702</v>
      </c>
    </row>
    <row r="23" spans="1:13" x14ac:dyDescent="0.25">
      <c r="A23" s="22">
        <v>4557.8999999999996</v>
      </c>
      <c r="B23" s="12">
        <v>0.13600000000000001</v>
      </c>
      <c r="C23" s="22" t="s">
        <v>449</v>
      </c>
      <c r="D23" s="22" t="s">
        <v>484</v>
      </c>
      <c r="E23" s="51" t="s">
        <v>64</v>
      </c>
      <c r="F23" s="22" t="s">
        <v>34</v>
      </c>
      <c r="G23" s="51">
        <f t="shared" si="2"/>
        <v>11</v>
      </c>
      <c r="H23" s="24">
        <v>96.938775510204081</v>
      </c>
      <c r="I23" s="25">
        <v>0</v>
      </c>
      <c r="J23" s="26">
        <v>3.0612244897959182</v>
      </c>
      <c r="L23" s="32">
        <f t="shared" si="0"/>
        <v>1.5306122448979591</v>
      </c>
      <c r="M23" s="32">
        <f t="shared" si="1"/>
        <v>2.651098174850322</v>
      </c>
    </row>
    <row r="24" spans="1:13" x14ac:dyDescent="0.25">
      <c r="A24" s="22">
        <v>4576</v>
      </c>
      <c r="B24" s="12">
        <v>0.14899999999999999</v>
      </c>
      <c r="C24" s="22" t="s">
        <v>449</v>
      </c>
      <c r="D24" s="22" t="s">
        <v>484</v>
      </c>
      <c r="E24" s="51" t="s">
        <v>64</v>
      </c>
      <c r="F24" s="22" t="s">
        <v>34</v>
      </c>
      <c r="G24" s="51">
        <f t="shared" si="2"/>
        <v>12</v>
      </c>
      <c r="H24" s="24">
        <v>95.91836734693878</v>
      </c>
      <c r="I24" s="25">
        <v>0</v>
      </c>
      <c r="J24" s="26">
        <v>4.0816326530612246</v>
      </c>
      <c r="L24" s="32">
        <f t="shared" si="0"/>
        <v>2.0408163265306123</v>
      </c>
      <c r="M24" s="32">
        <f t="shared" si="1"/>
        <v>3.5347975664670965</v>
      </c>
    </row>
    <row r="25" spans="1:13" x14ac:dyDescent="0.25">
      <c r="A25" s="22" t="s">
        <v>92</v>
      </c>
      <c r="B25" s="12">
        <v>0.15</v>
      </c>
      <c r="C25" s="22" t="s">
        <v>450</v>
      </c>
      <c r="D25" s="22" t="s">
        <v>484</v>
      </c>
      <c r="E25" s="51" t="s">
        <v>64</v>
      </c>
      <c r="F25" s="22" t="s">
        <v>34</v>
      </c>
      <c r="G25" s="51">
        <f t="shared" si="2"/>
        <v>13</v>
      </c>
      <c r="H25" s="24">
        <v>94.949494949494948</v>
      </c>
      <c r="I25" s="25">
        <v>0</v>
      </c>
      <c r="J25" s="26">
        <v>5.0505050505050502</v>
      </c>
      <c r="L25" s="32">
        <f t="shared" si="0"/>
        <v>2.5252525252525251</v>
      </c>
      <c r="M25" s="32">
        <f t="shared" si="1"/>
        <v>4.3738656756789824</v>
      </c>
    </row>
    <row r="26" spans="1:13" x14ac:dyDescent="0.25">
      <c r="A26" s="22" t="s">
        <v>129</v>
      </c>
      <c r="B26" s="12">
        <v>0.15</v>
      </c>
      <c r="C26" s="22" t="s">
        <v>450</v>
      </c>
      <c r="D26" s="22" t="s">
        <v>484</v>
      </c>
      <c r="E26" s="51" t="s">
        <v>64</v>
      </c>
      <c r="F26" s="22" t="s">
        <v>34</v>
      </c>
      <c r="G26" s="51">
        <f t="shared" si="2"/>
        <v>14</v>
      </c>
      <c r="H26" s="24">
        <v>77.777777777777771</v>
      </c>
      <c r="I26" s="25">
        <v>17.171717171717173</v>
      </c>
      <c r="J26" s="26">
        <v>5.0505050505050502</v>
      </c>
      <c r="L26" s="32">
        <f t="shared" si="0"/>
        <v>19.696969696969699</v>
      </c>
      <c r="M26" s="32">
        <f t="shared" si="1"/>
        <v>4.3738656756789824</v>
      </c>
    </row>
    <row r="27" spans="1:13" x14ac:dyDescent="0.25">
      <c r="A27" s="22" t="s">
        <v>130</v>
      </c>
      <c r="B27" s="12">
        <v>0.15</v>
      </c>
      <c r="C27" s="22" t="s">
        <v>450</v>
      </c>
      <c r="D27" s="22" t="s">
        <v>484</v>
      </c>
      <c r="E27" s="51" t="s">
        <v>64</v>
      </c>
      <c r="F27" s="22" t="s">
        <v>34</v>
      </c>
      <c r="G27" s="51">
        <f t="shared" si="2"/>
        <v>15</v>
      </c>
      <c r="H27" s="24">
        <v>78</v>
      </c>
      <c r="I27" s="25">
        <v>11</v>
      </c>
      <c r="J27" s="26">
        <v>11</v>
      </c>
      <c r="L27" s="32">
        <f t="shared" si="0"/>
        <v>16.5</v>
      </c>
      <c r="M27" s="32">
        <f t="shared" si="1"/>
        <v>9.5262794416288248</v>
      </c>
    </row>
    <row r="28" spans="1:13" x14ac:dyDescent="0.25">
      <c r="A28" s="22" t="s">
        <v>322</v>
      </c>
      <c r="B28" s="12">
        <v>0.15</v>
      </c>
      <c r="C28" s="22" t="s">
        <v>450</v>
      </c>
      <c r="D28" s="22" t="s">
        <v>484</v>
      </c>
      <c r="E28" s="51" t="s">
        <v>64</v>
      </c>
      <c r="F28" s="22" t="s">
        <v>271</v>
      </c>
      <c r="G28" s="51">
        <f t="shared" si="2"/>
        <v>16</v>
      </c>
      <c r="H28" s="24">
        <v>61.616161616161619</v>
      </c>
      <c r="I28" s="25">
        <v>29.292929292929294</v>
      </c>
      <c r="J28" s="26">
        <v>9.0909090909090917</v>
      </c>
      <c r="K28" s="28"/>
      <c r="L28" s="32">
        <f t="shared" ref="L28:L91" si="3">IF(I28="", "", I28 +J28/2)</f>
        <v>33.838383838383841</v>
      </c>
      <c r="M28" s="32">
        <f t="shared" ref="M28:M91" si="4">IF(J28="", "", SQRT(3)/2*J28)</f>
        <v>7.8729582162221696</v>
      </c>
    </row>
    <row r="29" spans="1:13" x14ac:dyDescent="0.25">
      <c r="A29" s="22" t="s">
        <v>125</v>
      </c>
      <c r="B29" s="12">
        <v>0.16</v>
      </c>
      <c r="C29" s="22" t="s">
        <v>450</v>
      </c>
      <c r="D29" s="22" t="s">
        <v>484</v>
      </c>
      <c r="E29" s="51" t="s">
        <v>64</v>
      </c>
      <c r="F29" s="22" t="s">
        <v>34</v>
      </c>
      <c r="G29" s="51">
        <f t="shared" si="2"/>
        <v>17</v>
      </c>
      <c r="H29" s="24">
        <v>77</v>
      </c>
      <c r="I29" s="25">
        <v>12</v>
      </c>
      <c r="J29" s="26">
        <v>11</v>
      </c>
      <c r="L29" s="32">
        <f t="shared" si="3"/>
        <v>17.5</v>
      </c>
      <c r="M29" s="32">
        <f t="shared" si="4"/>
        <v>9.5262794416288248</v>
      </c>
    </row>
    <row r="30" spans="1:13" x14ac:dyDescent="0.25">
      <c r="A30" s="22" t="s">
        <v>323</v>
      </c>
      <c r="B30" s="12">
        <v>0.16</v>
      </c>
      <c r="C30" s="22" t="s">
        <v>450</v>
      </c>
      <c r="D30" s="22" t="s">
        <v>484</v>
      </c>
      <c r="E30" s="51" t="s">
        <v>64</v>
      </c>
      <c r="F30" s="22" t="s">
        <v>271</v>
      </c>
      <c r="G30" s="51">
        <f t="shared" si="2"/>
        <v>18</v>
      </c>
      <c r="H30" s="24">
        <v>60</v>
      </c>
      <c r="I30" s="25">
        <v>20</v>
      </c>
      <c r="J30" s="26">
        <v>20</v>
      </c>
      <c r="L30" s="32">
        <f t="shared" si="3"/>
        <v>30</v>
      </c>
      <c r="M30" s="32">
        <f t="shared" si="4"/>
        <v>17.320508075688771</v>
      </c>
    </row>
    <row r="31" spans="1:13" x14ac:dyDescent="0.25">
      <c r="A31" s="22" t="s">
        <v>131</v>
      </c>
      <c r="B31" s="12">
        <v>0.17</v>
      </c>
      <c r="C31" s="22" t="s">
        <v>450</v>
      </c>
      <c r="D31" s="22" t="s">
        <v>484</v>
      </c>
      <c r="E31" s="51" t="s">
        <v>64</v>
      </c>
      <c r="F31" s="22" t="s">
        <v>34</v>
      </c>
      <c r="G31" s="51">
        <f t="shared" si="2"/>
        <v>19</v>
      </c>
      <c r="H31" s="24">
        <v>62</v>
      </c>
      <c r="I31" s="25">
        <v>34</v>
      </c>
      <c r="J31" s="26">
        <v>4</v>
      </c>
      <c r="L31" s="32">
        <f t="shared" si="3"/>
        <v>36</v>
      </c>
      <c r="M31" s="32">
        <f t="shared" si="4"/>
        <v>3.4641016151377544</v>
      </c>
    </row>
    <row r="32" spans="1:13" x14ac:dyDescent="0.25">
      <c r="A32" s="22" t="s">
        <v>132</v>
      </c>
      <c r="B32" s="12">
        <v>0.18</v>
      </c>
      <c r="C32" s="22" t="s">
        <v>450</v>
      </c>
      <c r="D32" s="22" t="s">
        <v>484</v>
      </c>
      <c r="E32" s="51" t="s">
        <v>64</v>
      </c>
      <c r="F32" s="22" t="s">
        <v>34</v>
      </c>
      <c r="G32" s="51">
        <f t="shared" si="2"/>
        <v>20</v>
      </c>
      <c r="H32" s="24">
        <v>81</v>
      </c>
      <c r="I32" s="25">
        <v>10</v>
      </c>
      <c r="J32" s="26">
        <v>9</v>
      </c>
      <c r="L32" s="32">
        <f t="shared" si="3"/>
        <v>14.5</v>
      </c>
      <c r="M32" s="32">
        <f t="shared" si="4"/>
        <v>7.7942286340599471</v>
      </c>
    </row>
    <row r="33" spans="1:29" x14ac:dyDescent="0.25">
      <c r="A33" s="22" t="s">
        <v>133</v>
      </c>
      <c r="B33" s="12">
        <v>0.19</v>
      </c>
      <c r="C33" s="22" t="s">
        <v>450</v>
      </c>
      <c r="D33" s="22" t="s">
        <v>484</v>
      </c>
      <c r="E33" s="51" t="s">
        <v>64</v>
      </c>
      <c r="F33" s="22" t="s">
        <v>34</v>
      </c>
      <c r="G33" s="51">
        <f t="shared" si="2"/>
        <v>21</v>
      </c>
      <c r="H33" s="24">
        <v>70</v>
      </c>
      <c r="I33" s="25">
        <v>16</v>
      </c>
      <c r="J33" s="26">
        <v>14</v>
      </c>
      <c r="L33" s="32">
        <f t="shared" si="3"/>
        <v>23</v>
      </c>
      <c r="M33" s="32">
        <f t="shared" si="4"/>
        <v>12.124355652982141</v>
      </c>
    </row>
    <row r="34" spans="1:29" x14ac:dyDescent="0.25">
      <c r="A34" s="22" t="s">
        <v>134</v>
      </c>
      <c r="B34" s="12">
        <v>0.19</v>
      </c>
      <c r="C34" s="22" t="s">
        <v>450</v>
      </c>
      <c r="D34" s="22" t="s">
        <v>484</v>
      </c>
      <c r="E34" s="51" t="s">
        <v>64</v>
      </c>
      <c r="F34" s="22" t="s">
        <v>34</v>
      </c>
      <c r="G34" s="51">
        <f t="shared" si="2"/>
        <v>22</v>
      </c>
      <c r="H34" s="24">
        <v>70</v>
      </c>
      <c r="I34" s="25">
        <v>23</v>
      </c>
      <c r="J34" s="26">
        <v>7</v>
      </c>
      <c r="L34" s="32">
        <f t="shared" si="3"/>
        <v>26.5</v>
      </c>
      <c r="M34" s="32">
        <f t="shared" si="4"/>
        <v>6.0621778264910704</v>
      </c>
    </row>
    <row r="35" spans="1:29" x14ac:dyDescent="0.25">
      <c r="A35" s="22" t="s">
        <v>135</v>
      </c>
      <c r="B35" s="12">
        <v>0.19</v>
      </c>
      <c r="C35" s="22" t="s">
        <v>450</v>
      </c>
      <c r="D35" s="22" t="s">
        <v>484</v>
      </c>
      <c r="E35" s="51" t="s">
        <v>64</v>
      </c>
      <c r="F35" s="22" t="s">
        <v>34</v>
      </c>
      <c r="G35" s="51">
        <f t="shared" si="2"/>
        <v>23</v>
      </c>
      <c r="H35" s="24">
        <v>78</v>
      </c>
      <c r="I35" s="25">
        <v>2</v>
      </c>
      <c r="J35" s="26">
        <v>20</v>
      </c>
      <c r="L35" s="32">
        <f t="shared" si="3"/>
        <v>12</v>
      </c>
      <c r="M35" s="32">
        <f t="shared" si="4"/>
        <v>17.320508075688771</v>
      </c>
      <c r="AA35">
        <v>75</v>
      </c>
      <c r="AB35">
        <v>43.301270189221931</v>
      </c>
      <c r="AC35" s="35">
        <v>0.5</v>
      </c>
    </row>
    <row r="36" spans="1:29" x14ac:dyDescent="0.25">
      <c r="A36" s="22" t="s">
        <v>136</v>
      </c>
      <c r="B36" s="12">
        <v>0.2</v>
      </c>
      <c r="C36" s="22" t="s">
        <v>450</v>
      </c>
      <c r="D36" s="22" t="s">
        <v>484</v>
      </c>
      <c r="E36" s="51" t="s">
        <v>64</v>
      </c>
      <c r="F36" s="22" t="s">
        <v>34</v>
      </c>
      <c r="G36" s="51">
        <f t="shared" si="2"/>
        <v>24</v>
      </c>
      <c r="H36" s="24">
        <v>79.207920792079207</v>
      </c>
      <c r="I36" s="25">
        <v>4.9504950495049505</v>
      </c>
      <c r="J36" s="26">
        <v>15.841584158415841</v>
      </c>
      <c r="L36" s="32">
        <f t="shared" si="3"/>
        <v>12.871287128712872</v>
      </c>
      <c r="M36" s="32">
        <f t="shared" si="4"/>
        <v>13.719214317377245</v>
      </c>
      <c r="AA36">
        <v>25</v>
      </c>
      <c r="AB36">
        <v>43.301270189221931</v>
      </c>
      <c r="AC36" s="35">
        <v>0.5</v>
      </c>
    </row>
    <row r="37" spans="1:29" x14ac:dyDescent="0.25">
      <c r="A37" s="22" t="s">
        <v>137</v>
      </c>
      <c r="B37" s="12">
        <v>0.21</v>
      </c>
      <c r="C37" s="22" t="s">
        <v>450</v>
      </c>
      <c r="D37" s="22" t="s">
        <v>484</v>
      </c>
      <c r="E37" s="51" t="s">
        <v>64</v>
      </c>
      <c r="F37" s="22" t="s">
        <v>34</v>
      </c>
      <c r="G37" s="51">
        <f t="shared" si="2"/>
        <v>25</v>
      </c>
      <c r="H37" s="24">
        <v>80.198019801980195</v>
      </c>
      <c r="I37" s="25">
        <v>4.9504950495049505</v>
      </c>
      <c r="J37" s="26">
        <v>14.851485148514852</v>
      </c>
      <c r="L37" s="32">
        <f t="shared" si="3"/>
        <v>12.376237623762377</v>
      </c>
      <c r="M37" s="32">
        <f t="shared" si="4"/>
        <v>12.861763422541168</v>
      </c>
      <c r="AA37">
        <v>50</v>
      </c>
      <c r="AB37">
        <v>0</v>
      </c>
      <c r="AC37" s="35">
        <v>0.5</v>
      </c>
    </row>
    <row r="38" spans="1:29" x14ac:dyDescent="0.25">
      <c r="A38" s="22" t="s">
        <v>138</v>
      </c>
      <c r="B38" s="12">
        <v>0.22</v>
      </c>
      <c r="C38" s="22" t="s">
        <v>450</v>
      </c>
      <c r="D38" s="22" t="s">
        <v>484</v>
      </c>
      <c r="E38" s="51" t="s">
        <v>64</v>
      </c>
      <c r="F38" s="22" t="s">
        <v>34</v>
      </c>
      <c r="G38" s="51">
        <f t="shared" si="2"/>
        <v>26</v>
      </c>
      <c r="H38" s="24">
        <v>71</v>
      </c>
      <c r="I38" s="25">
        <v>11</v>
      </c>
      <c r="J38" s="26">
        <v>18</v>
      </c>
      <c r="L38" s="32">
        <f t="shared" si="3"/>
        <v>20</v>
      </c>
      <c r="M38" s="32">
        <f t="shared" si="4"/>
        <v>15.588457268119894</v>
      </c>
    </row>
    <row r="39" spans="1:29" x14ac:dyDescent="0.25">
      <c r="A39" s="22" t="s">
        <v>139</v>
      </c>
      <c r="B39" s="12">
        <v>0.22</v>
      </c>
      <c r="C39" s="22" t="s">
        <v>450</v>
      </c>
      <c r="D39" s="22" t="s">
        <v>484</v>
      </c>
      <c r="E39" s="51" t="s">
        <v>64</v>
      </c>
      <c r="F39" s="22" t="s">
        <v>34</v>
      </c>
      <c r="G39" s="51">
        <f t="shared" si="2"/>
        <v>27</v>
      </c>
      <c r="H39" s="24">
        <v>81.818181818181813</v>
      </c>
      <c r="I39" s="25">
        <v>9.0909090909090917</v>
      </c>
      <c r="J39" s="26">
        <v>9.0909090909090917</v>
      </c>
      <c r="L39" s="32">
        <f t="shared" si="3"/>
        <v>13.636363636363637</v>
      </c>
      <c r="M39" s="32">
        <f t="shared" si="4"/>
        <v>7.8729582162221696</v>
      </c>
    </row>
    <row r="40" spans="1:29" x14ac:dyDescent="0.25">
      <c r="A40" s="22" t="s">
        <v>140</v>
      </c>
      <c r="B40" s="12">
        <v>0.22</v>
      </c>
      <c r="C40" s="22" t="s">
        <v>450</v>
      </c>
      <c r="D40" s="22" t="s">
        <v>484</v>
      </c>
      <c r="E40" s="51" t="s">
        <v>64</v>
      </c>
      <c r="F40" s="22" t="s">
        <v>34</v>
      </c>
      <c r="G40" s="51">
        <f t="shared" si="2"/>
        <v>28</v>
      </c>
      <c r="H40" s="24">
        <v>75</v>
      </c>
      <c r="I40" s="25">
        <v>14</v>
      </c>
      <c r="J40" s="26">
        <v>11</v>
      </c>
      <c r="L40" s="32">
        <f t="shared" si="3"/>
        <v>19.5</v>
      </c>
      <c r="M40" s="32">
        <f t="shared" si="4"/>
        <v>9.5262794416288248</v>
      </c>
    </row>
    <row r="41" spans="1:29" x14ac:dyDescent="0.25">
      <c r="A41" s="22">
        <v>4509.2</v>
      </c>
      <c r="B41" s="12">
        <v>0.22500000000000001</v>
      </c>
      <c r="C41" s="22" t="s">
        <v>449</v>
      </c>
      <c r="D41" s="22" t="s">
        <v>484</v>
      </c>
      <c r="E41" s="51" t="s">
        <v>64</v>
      </c>
      <c r="F41" s="22" t="s">
        <v>34</v>
      </c>
      <c r="G41" s="51">
        <f t="shared" si="2"/>
        <v>29</v>
      </c>
      <c r="H41" s="24">
        <v>87.628865979381445</v>
      </c>
      <c r="I41" s="25">
        <v>0</v>
      </c>
      <c r="J41" s="26">
        <v>12.371134020618557</v>
      </c>
      <c r="L41" s="32">
        <f t="shared" si="3"/>
        <v>6.1855670103092786</v>
      </c>
      <c r="M41" s="32">
        <f t="shared" si="4"/>
        <v>10.713716335477592</v>
      </c>
    </row>
    <row r="42" spans="1:29" x14ac:dyDescent="0.25">
      <c r="A42" s="22" t="s">
        <v>141</v>
      </c>
      <c r="B42" s="12">
        <v>0.23</v>
      </c>
      <c r="C42" s="22" t="s">
        <v>450</v>
      </c>
      <c r="D42" s="22" t="s">
        <v>484</v>
      </c>
      <c r="E42" s="51" t="s">
        <v>64</v>
      </c>
      <c r="F42" s="22" t="s">
        <v>34</v>
      </c>
      <c r="G42" s="51">
        <f t="shared" si="2"/>
        <v>30</v>
      </c>
      <c r="H42" s="24">
        <v>56.565656565656568</v>
      </c>
      <c r="I42" s="25">
        <v>30.303030303030305</v>
      </c>
      <c r="J42" s="26">
        <v>13.131313131313131</v>
      </c>
      <c r="L42" s="32">
        <f t="shared" si="3"/>
        <v>36.868686868686872</v>
      </c>
      <c r="M42" s="32">
        <f t="shared" si="4"/>
        <v>11.372050756765356</v>
      </c>
    </row>
    <row r="43" spans="1:29" x14ac:dyDescent="0.25">
      <c r="A43" s="22" t="s">
        <v>142</v>
      </c>
      <c r="B43" s="12">
        <v>0.23</v>
      </c>
      <c r="C43" s="22" t="s">
        <v>450</v>
      </c>
      <c r="D43" s="22" t="s">
        <v>484</v>
      </c>
      <c r="E43" s="51" t="s">
        <v>64</v>
      </c>
      <c r="F43" s="22" t="s">
        <v>34</v>
      </c>
      <c r="G43" s="51">
        <f t="shared" si="2"/>
        <v>31</v>
      </c>
      <c r="H43" s="24">
        <v>83</v>
      </c>
      <c r="I43" s="25">
        <v>0</v>
      </c>
      <c r="J43" s="26">
        <v>17</v>
      </c>
      <c r="L43" s="32">
        <f t="shared" si="3"/>
        <v>8.5</v>
      </c>
      <c r="M43" s="32">
        <f t="shared" si="4"/>
        <v>14.722431864335457</v>
      </c>
    </row>
    <row r="44" spans="1:29" x14ac:dyDescent="0.25">
      <c r="A44" s="22">
        <v>41744.32</v>
      </c>
      <c r="B44" s="12">
        <v>0.24</v>
      </c>
      <c r="C44" s="22" t="s">
        <v>447</v>
      </c>
      <c r="D44" s="22" t="s">
        <v>484</v>
      </c>
      <c r="E44" s="51" t="s">
        <v>64</v>
      </c>
      <c r="F44" s="22" t="s">
        <v>34</v>
      </c>
      <c r="G44" s="51">
        <f t="shared" si="2"/>
        <v>32</v>
      </c>
      <c r="H44" s="24">
        <v>88.063063063063069</v>
      </c>
      <c r="I44" s="25">
        <v>0</v>
      </c>
      <c r="J44" s="26">
        <v>11.936936936936936</v>
      </c>
      <c r="L44" s="32">
        <f t="shared" si="3"/>
        <v>5.9684684684684681</v>
      </c>
      <c r="M44" s="32">
        <f t="shared" si="4"/>
        <v>10.337690630760189</v>
      </c>
    </row>
    <row r="45" spans="1:29" x14ac:dyDescent="0.25">
      <c r="A45" s="22" t="s">
        <v>143</v>
      </c>
      <c r="B45" s="12">
        <v>0.26</v>
      </c>
      <c r="C45" s="22" t="s">
        <v>450</v>
      </c>
      <c r="D45" s="22" t="s">
        <v>484</v>
      </c>
      <c r="E45" s="51" t="s">
        <v>64</v>
      </c>
      <c r="F45" s="22" t="s">
        <v>34</v>
      </c>
      <c r="G45" s="51">
        <f t="shared" si="2"/>
        <v>33</v>
      </c>
      <c r="H45" s="24">
        <v>70</v>
      </c>
      <c r="I45" s="25">
        <v>23</v>
      </c>
      <c r="J45" s="26">
        <v>7</v>
      </c>
      <c r="L45" s="32">
        <f t="shared" si="3"/>
        <v>26.5</v>
      </c>
      <c r="M45" s="32">
        <f t="shared" si="4"/>
        <v>6.0621778264910704</v>
      </c>
    </row>
    <row r="46" spans="1:29" x14ac:dyDescent="0.25">
      <c r="A46" s="22" t="s">
        <v>144</v>
      </c>
      <c r="B46" s="12">
        <v>0.26</v>
      </c>
      <c r="C46" s="22" t="s">
        <v>450</v>
      </c>
      <c r="D46" s="22" t="s">
        <v>484</v>
      </c>
      <c r="E46" s="51" t="s">
        <v>64</v>
      </c>
      <c r="F46" s="22" t="s">
        <v>34</v>
      </c>
      <c r="G46" s="51">
        <f t="shared" si="2"/>
        <v>34</v>
      </c>
      <c r="H46" s="24">
        <v>68</v>
      </c>
      <c r="I46" s="25">
        <v>24</v>
      </c>
      <c r="J46" s="26">
        <v>8</v>
      </c>
      <c r="L46" s="32">
        <f t="shared" si="3"/>
        <v>28</v>
      </c>
      <c r="M46" s="32">
        <f t="shared" si="4"/>
        <v>6.9282032302755088</v>
      </c>
    </row>
    <row r="47" spans="1:29" x14ac:dyDescent="0.25">
      <c r="A47" s="22" t="s">
        <v>145</v>
      </c>
      <c r="B47" s="12">
        <v>0.27</v>
      </c>
      <c r="C47" s="22" t="s">
        <v>450</v>
      </c>
      <c r="D47" s="22" t="s">
        <v>484</v>
      </c>
      <c r="E47" s="51" t="s">
        <v>64</v>
      </c>
      <c r="F47" s="22" t="s">
        <v>34</v>
      </c>
      <c r="G47" s="51">
        <f t="shared" si="2"/>
        <v>35</v>
      </c>
      <c r="H47" s="24">
        <v>83</v>
      </c>
      <c r="I47" s="25">
        <v>0</v>
      </c>
      <c r="J47" s="26">
        <v>17</v>
      </c>
      <c r="L47" s="32">
        <f t="shared" si="3"/>
        <v>8.5</v>
      </c>
      <c r="M47" s="32">
        <f t="shared" si="4"/>
        <v>14.722431864335457</v>
      </c>
    </row>
    <row r="48" spans="1:29" x14ac:dyDescent="0.25">
      <c r="A48" s="22" t="s">
        <v>146</v>
      </c>
      <c r="B48" s="12">
        <v>0.27</v>
      </c>
      <c r="C48" s="22" t="s">
        <v>450</v>
      </c>
      <c r="D48" s="22" t="s">
        <v>484</v>
      </c>
      <c r="E48" s="51" t="s">
        <v>64</v>
      </c>
      <c r="F48" s="22" t="s">
        <v>34</v>
      </c>
      <c r="G48" s="51">
        <f t="shared" si="2"/>
        <v>36</v>
      </c>
      <c r="H48" s="24">
        <v>82.828282828282823</v>
      </c>
      <c r="I48" s="25">
        <v>0</v>
      </c>
      <c r="J48" s="26">
        <v>17.171717171717173</v>
      </c>
      <c r="L48" s="32">
        <f t="shared" si="3"/>
        <v>8.5858585858585865</v>
      </c>
      <c r="M48" s="32">
        <f t="shared" si="4"/>
        <v>14.871143297308542</v>
      </c>
    </row>
    <row r="49" spans="1:13" x14ac:dyDescent="0.25">
      <c r="A49" s="22" t="s">
        <v>124</v>
      </c>
      <c r="B49" s="12">
        <v>0.28000000000000003</v>
      </c>
      <c r="C49" s="22" t="s">
        <v>450</v>
      </c>
      <c r="D49" s="22" t="s">
        <v>484</v>
      </c>
      <c r="E49" s="51" t="s">
        <v>64</v>
      </c>
      <c r="F49" s="22" t="s">
        <v>34</v>
      </c>
      <c r="G49" s="51">
        <f t="shared" si="2"/>
        <v>37</v>
      </c>
      <c r="H49" s="24">
        <v>85.148514851485146</v>
      </c>
      <c r="I49" s="25">
        <v>0</v>
      </c>
      <c r="J49" s="26">
        <v>14.851485148514852</v>
      </c>
      <c r="L49" s="32">
        <f t="shared" si="3"/>
        <v>7.4257425742574261</v>
      </c>
      <c r="M49" s="32">
        <f t="shared" si="4"/>
        <v>12.861763422541168</v>
      </c>
    </row>
    <row r="50" spans="1:13" x14ac:dyDescent="0.25">
      <c r="A50" s="22" t="s">
        <v>147</v>
      </c>
      <c r="B50" s="12">
        <v>0.28000000000000003</v>
      </c>
      <c r="C50" s="22" t="s">
        <v>450</v>
      </c>
      <c r="D50" s="22" t="s">
        <v>484</v>
      </c>
      <c r="E50" s="51" t="s">
        <v>64</v>
      </c>
      <c r="F50" s="22" t="s">
        <v>34</v>
      </c>
      <c r="G50" s="51">
        <f t="shared" si="2"/>
        <v>38</v>
      </c>
      <c r="H50" s="24">
        <v>64</v>
      </c>
      <c r="I50" s="25">
        <v>21</v>
      </c>
      <c r="J50" s="26">
        <v>15</v>
      </c>
      <c r="L50" s="32">
        <f t="shared" si="3"/>
        <v>28.5</v>
      </c>
      <c r="M50" s="32">
        <f t="shared" si="4"/>
        <v>12.990381056766578</v>
      </c>
    </row>
    <row r="51" spans="1:13" x14ac:dyDescent="0.25">
      <c r="A51" s="22" t="s">
        <v>148</v>
      </c>
      <c r="B51" s="12">
        <v>0.28000000000000003</v>
      </c>
      <c r="C51" s="22" t="s">
        <v>450</v>
      </c>
      <c r="D51" s="22" t="s">
        <v>484</v>
      </c>
      <c r="E51" s="51" t="s">
        <v>64</v>
      </c>
      <c r="F51" s="22" t="s">
        <v>34</v>
      </c>
      <c r="G51" s="51">
        <f t="shared" si="2"/>
        <v>39</v>
      </c>
      <c r="H51" s="24">
        <v>75.247524752475243</v>
      </c>
      <c r="I51" s="25">
        <v>8.9108910891089117</v>
      </c>
      <c r="J51" s="26">
        <v>15.841584158415841</v>
      </c>
      <c r="L51" s="32">
        <f t="shared" si="3"/>
        <v>16.831683168316832</v>
      </c>
      <c r="M51" s="32">
        <f t="shared" si="4"/>
        <v>13.719214317377245</v>
      </c>
    </row>
    <row r="52" spans="1:13" x14ac:dyDescent="0.25">
      <c r="A52" s="22" t="s">
        <v>149</v>
      </c>
      <c r="B52" s="12">
        <v>0.28999999999999998</v>
      </c>
      <c r="C52" s="22" t="s">
        <v>450</v>
      </c>
      <c r="D52" s="22" t="s">
        <v>484</v>
      </c>
      <c r="E52" s="51" t="s">
        <v>64</v>
      </c>
      <c r="F52" s="22" t="s">
        <v>34</v>
      </c>
      <c r="G52" s="51">
        <f t="shared" si="2"/>
        <v>40</v>
      </c>
      <c r="H52" s="24">
        <v>84</v>
      </c>
      <c r="I52" s="25">
        <v>0</v>
      </c>
      <c r="J52" s="26">
        <v>16</v>
      </c>
      <c r="L52" s="32">
        <f t="shared" si="3"/>
        <v>8</v>
      </c>
      <c r="M52" s="32">
        <f t="shared" si="4"/>
        <v>13.856406460551018</v>
      </c>
    </row>
    <row r="53" spans="1:13" x14ac:dyDescent="0.25">
      <c r="A53" s="22" t="s">
        <v>150</v>
      </c>
      <c r="B53" s="12">
        <v>0.28999999999999998</v>
      </c>
      <c r="C53" s="22" t="s">
        <v>450</v>
      </c>
      <c r="D53" s="22" t="s">
        <v>484</v>
      </c>
      <c r="E53" s="51" t="s">
        <v>64</v>
      </c>
      <c r="F53" s="22" t="s">
        <v>34</v>
      </c>
      <c r="G53" s="51">
        <f t="shared" si="2"/>
        <v>41</v>
      </c>
      <c r="H53" s="24">
        <v>82</v>
      </c>
      <c r="I53" s="25">
        <v>0</v>
      </c>
      <c r="J53" s="26">
        <v>18</v>
      </c>
      <c r="L53" s="32">
        <f t="shared" si="3"/>
        <v>9</v>
      </c>
      <c r="M53" s="32">
        <f t="shared" si="4"/>
        <v>15.588457268119894</v>
      </c>
    </row>
    <row r="54" spans="1:13" x14ac:dyDescent="0.25">
      <c r="A54" s="22" t="s">
        <v>151</v>
      </c>
      <c r="B54" s="12">
        <v>0.3</v>
      </c>
      <c r="C54" s="22" t="s">
        <v>450</v>
      </c>
      <c r="D54" s="22" t="s">
        <v>484</v>
      </c>
      <c r="E54" s="51" t="s">
        <v>64</v>
      </c>
      <c r="F54" s="22" t="s">
        <v>34</v>
      </c>
      <c r="G54" s="51">
        <f t="shared" si="2"/>
        <v>42</v>
      </c>
      <c r="H54" s="24">
        <v>81.188118811881182</v>
      </c>
      <c r="I54" s="25">
        <v>0</v>
      </c>
      <c r="J54" s="26">
        <v>18.811881188118811</v>
      </c>
      <c r="L54" s="32">
        <f t="shared" si="3"/>
        <v>9.4059405940594054</v>
      </c>
      <c r="M54" s="32">
        <f t="shared" si="4"/>
        <v>16.291567001885479</v>
      </c>
    </row>
    <row r="55" spans="1:13" x14ac:dyDescent="0.25">
      <c r="A55" s="22" t="s">
        <v>152</v>
      </c>
      <c r="B55" s="12">
        <v>0.3</v>
      </c>
      <c r="C55" s="22" t="s">
        <v>450</v>
      </c>
      <c r="D55" s="22" t="s">
        <v>484</v>
      </c>
      <c r="E55" s="51" t="s">
        <v>64</v>
      </c>
      <c r="F55" s="22" t="s">
        <v>34</v>
      </c>
      <c r="G55" s="51">
        <f t="shared" si="2"/>
        <v>43</v>
      </c>
      <c r="H55" s="24">
        <v>84</v>
      </c>
      <c r="I55" s="25">
        <v>0</v>
      </c>
      <c r="J55" s="26">
        <v>16</v>
      </c>
      <c r="L55" s="32">
        <f t="shared" si="3"/>
        <v>8</v>
      </c>
      <c r="M55" s="32">
        <f t="shared" si="4"/>
        <v>13.856406460551018</v>
      </c>
    </row>
    <row r="56" spans="1:13" x14ac:dyDescent="0.25">
      <c r="A56" s="22" t="s">
        <v>166</v>
      </c>
      <c r="B56" s="12" t="s">
        <v>22</v>
      </c>
      <c r="C56" s="22" t="s">
        <v>450</v>
      </c>
      <c r="D56" s="22" t="s">
        <v>484</v>
      </c>
      <c r="E56" s="51" t="s">
        <v>64</v>
      </c>
      <c r="F56" s="22" t="s">
        <v>34</v>
      </c>
      <c r="G56" s="51">
        <f t="shared" si="2"/>
        <v>44</v>
      </c>
      <c r="H56" s="24">
        <v>65</v>
      </c>
      <c r="I56" s="25">
        <v>21</v>
      </c>
      <c r="J56" s="26">
        <v>14</v>
      </c>
      <c r="L56" s="32">
        <f t="shared" si="3"/>
        <v>28</v>
      </c>
      <c r="M56" s="32">
        <f t="shared" si="4"/>
        <v>12.124355652982141</v>
      </c>
    </row>
    <row r="57" spans="1:13" x14ac:dyDescent="0.25">
      <c r="A57" s="22" t="s">
        <v>167</v>
      </c>
      <c r="B57" s="12" t="s">
        <v>22</v>
      </c>
      <c r="C57" s="22" t="s">
        <v>450</v>
      </c>
      <c r="D57" s="22" t="s">
        <v>484</v>
      </c>
      <c r="E57" s="51" t="s">
        <v>64</v>
      </c>
      <c r="F57" s="22" t="s">
        <v>34</v>
      </c>
      <c r="G57" s="51">
        <f t="shared" si="2"/>
        <v>45</v>
      </c>
      <c r="H57" s="24">
        <v>79</v>
      </c>
      <c r="I57" s="25">
        <v>0</v>
      </c>
      <c r="J57" s="26">
        <v>21</v>
      </c>
      <c r="L57" s="32">
        <f t="shared" si="3"/>
        <v>10.5</v>
      </c>
      <c r="M57" s="32">
        <f t="shared" si="4"/>
        <v>18.186533479473212</v>
      </c>
    </row>
    <row r="58" spans="1:13" x14ac:dyDescent="0.25">
      <c r="A58" s="22" t="s">
        <v>168</v>
      </c>
      <c r="B58" s="12" t="s">
        <v>22</v>
      </c>
      <c r="C58" s="22" t="s">
        <v>450</v>
      </c>
      <c r="D58" s="22" t="s">
        <v>484</v>
      </c>
      <c r="E58" s="51" t="s">
        <v>64</v>
      </c>
      <c r="F58" s="22" t="s">
        <v>34</v>
      </c>
      <c r="G58" s="51">
        <f t="shared" si="2"/>
        <v>46</v>
      </c>
      <c r="H58" s="24">
        <v>78.787878787878782</v>
      </c>
      <c r="I58" s="25">
        <v>0</v>
      </c>
      <c r="J58" s="26">
        <v>21.212121212121211</v>
      </c>
      <c r="L58" s="32">
        <f t="shared" si="3"/>
        <v>10.606060606060606</v>
      </c>
      <c r="M58" s="32">
        <f t="shared" si="4"/>
        <v>18.370235837851727</v>
      </c>
    </row>
    <row r="59" spans="1:13" x14ac:dyDescent="0.25">
      <c r="A59" s="22" t="s">
        <v>169</v>
      </c>
      <c r="B59" s="12" t="s">
        <v>22</v>
      </c>
      <c r="C59" s="22" t="s">
        <v>450</v>
      </c>
      <c r="D59" s="22" t="s">
        <v>484</v>
      </c>
      <c r="E59" s="51" t="s">
        <v>64</v>
      </c>
      <c r="F59" s="22" t="s">
        <v>34</v>
      </c>
      <c r="G59" s="51">
        <f t="shared" si="2"/>
        <v>47</v>
      </c>
      <c r="H59" s="24">
        <v>83</v>
      </c>
      <c r="I59" s="25">
        <v>0</v>
      </c>
      <c r="J59" s="26">
        <v>17</v>
      </c>
      <c r="L59" s="32">
        <f t="shared" si="3"/>
        <v>8.5</v>
      </c>
      <c r="M59" s="32">
        <f t="shared" si="4"/>
        <v>14.722431864335457</v>
      </c>
    </row>
    <row r="60" spans="1:13" x14ac:dyDescent="0.25">
      <c r="A60" s="22" t="s">
        <v>170</v>
      </c>
      <c r="B60" s="12" t="s">
        <v>22</v>
      </c>
      <c r="C60" s="22" t="s">
        <v>450</v>
      </c>
      <c r="D60" s="22" t="s">
        <v>484</v>
      </c>
      <c r="E60" s="51" t="s">
        <v>64</v>
      </c>
      <c r="F60" s="22" t="s">
        <v>34</v>
      </c>
      <c r="G60" s="51">
        <f t="shared" si="2"/>
        <v>48</v>
      </c>
      <c r="H60" s="24">
        <v>84.158415841584159</v>
      </c>
      <c r="I60" s="25">
        <v>0</v>
      </c>
      <c r="J60" s="26">
        <v>15.841584158415841</v>
      </c>
      <c r="L60" s="32">
        <f t="shared" si="3"/>
        <v>7.9207920792079207</v>
      </c>
      <c r="M60" s="32">
        <f t="shared" si="4"/>
        <v>13.719214317377245</v>
      </c>
    </row>
    <row r="61" spans="1:13" x14ac:dyDescent="0.25">
      <c r="A61" s="22" t="s">
        <v>171</v>
      </c>
      <c r="B61" s="12" t="s">
        <v>22</v>
      </c>
      <c r="C61" s="22" t="s">
        <v>450</v>
      </c>
      <c r="D61" s="22" t="s">
        <v>484</v>
      </c>
      <c r="E61" s="51" t="s">
        <v>64</v>
      </c>
      <c r="F61" s="22" t="s">
        <v>34</v>
      </c>
      <c r="G61" s="51">
        <f t="shared" si="2"/>
        <v>49</v>
      </c>
      <c r="H61" s="24">
        <v>77</v>
      </c>
      <c r="I61" s="25">
        <v>0</v>
      </c>
      <c r="J61" s="26">
        <v>23</v>
      </c>
      <c r="L61" s="32">
        <f t="shared" si="3"/>
        <v>11.5</v>
      </c>
      <c r="M61" s="32">
        <f t="shared" si="4"/>
        <v>19.918584287042087</v>
      </c>
    </row>
    <row r="62" spans="1:13" x14ac:dyDescent="0.25">
      <c r="A62" s="22" t="s">
        <v>172</v>
      </c>
      <c r="B62" s="12" t="s">
        <v>22</v>
      </c>
      <c r="C62" s="22" t="s">
        <v>450</v>
      </c>
      <c r="D62" s="22" t="s">
        <v>484</v>
      </c>
      <c r="E62" s="51" t="s">
        <v>64</v>
      </c>
      <c r="F62" s="22" t="s">
        <v>34</v>
      </c>
      <c r="G62" s="51">
        <f t="shared" si="2"/>
        <v>50</v>
      </c>
      <c r="H62" s="24">
        <v>82</v>
      </c>
      <c r="I62" s="25">
        <v>0</v>
      </c>
      <c r="J62" s="26">
        <v>18</v>
      </c>
      <c r="L62" s="32">
        <f t="shared" si="3"/>
        <v>9</v>
      </c>
      <c r="M62" s="32">
        <f t="shared" si="4"/>
        <v>15.588457268119894</v>
      </c>
    </row>
    <row r="63" spans="1:13" x14ac:dyDescent="0.25">
      <c r="A63" s="22" t="s">
        <v>173</v>
      </c>
      <c r="B63" s="12" t="s">
        <v>22</v>
      </c>
      <c r="C63" s="22" t="s">
        <v>450</v>
      </c>
      <c r="D63" s="22" t="s">
        <v>484</v>
      </c>
      <c r="E63" s="51" t="s">
        <v>64</v>
      </c>
      <c r="F63" s="22" t="s">
        <v>34</v>
      </c>
      <c r="G63" s="51">
        <f t="shared" si="2"/>
        <v>51</v>
      </c>
      <c r="H63" s="24">
        <v>83</v>
      </c>
      <c r="I63" s="25">
        <v>0</v>
      </c>
      <c r="J63" s="26">
        <v>17</v>
      </c>
      <c r="L63" s="32">
        <f t="shared" si="3"/>
        <v>8.5</v>
      </c>
      <c r="M63" s="32">
        <f t="shared" si="4"/>
        <v>14.722431864335457</v>
      </c>
    </row>
    <row r="64" spans="1:13" x14ac:dyDescent="0.25">
      <c r="A64" s="22" t="s">
        <v>174</v>
      </c>
      <c r="B64" s="12" t="s">
        <v>22</v>
      </c>
      <c r="C64" s="22" t="s">
        <v>450</v>
      </c>
      <c r="D64" s="22" t="s">
        <v>484</v>
      </c>
      <c r="E64" s="51" t="s">
        <v>64</v>
      </c>
      <c r="F64" s="22" t="s">
        <v>34</v>
      </c>
      <c r="G64" s="51">
        <f t="shared" si="2"/>
        <v>52</v>
      </c>
      <c r="H64" s="24">
        <v>86</v>
      </c>
      <c r="I64" s="25">
        <v>0</v>
      </c>
      <c r="J64" s="26">
        <v>14</v>
      </c>
      <c r="L64" s="32">
        <f t="shared" si="3"/>
        <v>7</v>
      </c>
      <c r="M64" s="32">
        <f t="shared" si="4"/>
        <v>12.124355652982141</v>
      </c>
    </row>
    <row r="65" spans="1:13" x14ac:dyDescent="0.25">
      <c r="A65" s="22" t="s">
        <v>175</v>
      </c>
      <c r="B65" s="12" t="s">
        <v>22</v>
      </c>
      <c r="C65" s="22" t="s">
        <v>450</v>
      </c>
      <c r="D65" s="22" t="s">
        <v>484</v>
      </c>
      <c r="E65" s="51" t="s">
        <v>64</v>
      </c>
      <c r="F65" s="22" t="s">
        <v>34</v>
      </c>
      <c r="G65" s="51">
        <f t="shared" si="2"/>
        <v>53</v>
      </c>
      <c r="H65" s="24">
        <v>83</v>
      </c>
      <c r="I65" s="25">
        <v>0</v>
      </c>
      <c r="J65" s="26">
        <v>17</v>
      </c>
      <c r="L65" s="32">
        <f t="shared" si="3"/>
        <v>8.5</v>
      </c>
      <c r="M65" s="32">
        <f t="shared" si="4"/>
        <v>14.722431864335457</v>
      </c>
    </row>
    <row r="66" spans="1:13" x14ac:dyDescent="0.25">
      <c r="A66" s="22" t="s">
        <v>176</v>
      </c>
      <c r="B66" s="12" t="s">
        <v>22</v>
      </c>
      <c r="C66" s="22" t="s">
        <v>450</v>
      </c>
      <c r="D66" s="22" t="s">
        <v>484</v>
      </c>
      <c r="E66" s="51" t="s">
        <v>64</v>
      </c>
      <c r="F66" s="22" t="s">
        <v>34</v>
      </c>
      <c r="G66" s="51">
        <f t="shared" si="2"/>
        <v>54</v>
      </c>
      <c r="H66" s="24">
        <v>55</v>
      </c>
      <c r="I66" s="25">
        <v>41</v>
      </c>
      <c r="J66" s="26">
        <v>4</v>
      </c>
      <c r="L66" s="32">
        <f t="shared" si="3"/>
        <v>43</v>
      </c>
      <c r="M66" s="32">
        <f t="shared" si="4"/>
        <v>3.4641016151377544</v>
      </c>
    </row>
    <row r="67" spans="1:13" x14ac:dyDescent="0.25">
      <c r="A67" s="22" t="s">
        <v>177</v>
      </c>
      <c r="B67" s="12" t="s">
        <v>22</v>
      </c>
      <c r="C67" s="22" t="s">
        <v>450</v>
      </c>
      <c r="D67" s="22" t="s">
        <v>484</v>
      </c>
      <c r="E67" s="51" t="s">
        <v>64</v>
      </c>
      <c r="F67" s="22" t="s">
        <v>34</v>
      </c>
      <c r="G67" s="51">
        <f t="shared" si="2"/>
        <v>55</v>
      </c>
      <c r="H67" s="24">
        <v>80.198019801980195</v>
      </c>
      <c r="I67" s="25">
        <v>12.871287128712872</v>
      </c>
      <c r="J67" s="26">
        <v>6.9306930693069306</v>
      </c>
      <c r="L67" s="32">
        <f t="shared" si="3"/>
        <v>16.336633663366339</v>
      </c>
      <c r="M67" s="32">
        <f t="shared" si="4"/>
        <v>6.0021562638525445</v>
      </c>
    </row>
    <row r="68" spans="1:13" x14ac:dyDescent="0.25">
      <c r="A68" s="22" t="s">
        <v>178</v>
      </c>
      <c r="B68" s="12" t="s">
        <v>22</v>
      </c>
      <c r="C68" s="22" t="s">
        <v>450</v>
      </c>
      <c r="D68" s="22" t="s">
        <v>484</v>
      </c>
      <c r="E68" s="51" t="s">
        <v>64</v>
      </c>
      <c r="F68" s="22" t="s">
        <v>34</v>
      </c>
      <c r="G68" s="51">
        <f t="shared" si="2"/>
        <v>56</v>
      </c>
      <c r="H68" s="24">
        <v>79</v>
      </c>
      <c r="I68" s="25">
        <v>5</v>
      </c>
      <c r="J68" s="26">
        <v>16</v>
      </c>
      <c r="L68" s="32">
        <f t="shared" si="3"/>
        <v>13</v>
      </c>
      <c r="M68" s="32">
        <f t="shared" si="4"/>
        <v>13.856406460551018</v>
      </c>
    </row>
    <row r="69" spans="1:13" x14ac:dyDescent="0.25">
      <c r="A69" s="22" t="s">
        <v>179</v>
      </c>
      <c r="B69" s="12" t="s">
        <v>22</v>
      </c>
      <c r="C69" s="22" t="s">
        <v>450</v>
      </c>
      <c r="D69" s="22" t="s">
        <v>484</v>
      </c>
      <c r="E69" s="51" t="s">
        <v>64</v>
      </c>
      <c r="F69" s="22" t="s">
        <v>34</v>
      </c>
      <c r="G69" s="51">
        <f t="shared" si="2"/>
        <v>57</v>
      </c>
      <c r="H69" s="24">
        <v>77.227722772277232</v>
      </c>
      <c r="I69" s="25">
        <v>0</v>
      </c>
      <c r="J69" s="26">
        <v>22.772277227722771</v>
      </c>
      <c r="L69" s="32">
        <f t="shared" si="3"/>
        <v>11.386138613861386</v>
      </c>
      <c r="M69" s="32">
        <f t="shared" si="4"/>
        <v>19.721370581229788</v>
      </c>
    </row>
    <row r="70" spans="1:13" x14ac:dyDescent="0.25">
      <c r="A70" s="22" t="s">
        <v>180</v>
      </c>
      <c r="B70" s="12" t="s">
        <v>22</v>
      </c>
      <c r="C70" s="22" t="s">
        <v>450</v>
      </c>
      <c r="D70" s="22" t="s">
        <v>484</v>
      </c>
      <c r="E70" s="51" t="s">
        <v>64</v>
      </c>
      <c r="F70" s="22" t="s">
        <v>34</v>
      </c>
      <c r="G70" s="51">
        <f t="shared" si="2"/>
        <v>58</v>
      </c>
      <c r="H70" s="24">
        <v>83</v>
      </c>
      <c r="I70" s="25">
        <v>0</v>
      </c>
      <c r="J70" s="26">
        <v>17</v>
      </c>
      <c r="L70" s="32">
        <f t="shared" si="3"/>
        <v>8.5</v>
      </c>
      <c r="M70" s="32">
        <f t="shared" si="4"/>
        <v>14.722431864335457</v>
      </c>
    </row>
    <row r="71" spans="1:13" x14ac:dyDescent="0.25">
      <c r="A71" s="22" t="s">
        <v>181</v>
      </c>
      <c r="B71" s="12" t="s">
        <v>22</v>
      </c>
      <c r="C71" s="22" t="s">
        <v>450</v>
      </c>
      <c r="D71" s="22" t="s">
        <v>484</v>
      </c>
      <c r="E71" s="51" t="s">
        <v>64</v>
      </c>
      <c r="F71" s="22" t="s">
        <v>34</v>
      </c>
      <c r="G71" s="51">
        <f t="shared" si="2"/>
        <v>59</v>
      </c>
      <c r="H71" s="24">
        <v>57</v>
      </c>
      <c r="I71" s="25">
        <v>38</v>
      </c>
      <c r="J71" s="26">
        <v>5</v>
      </c>
      <c r="L71" s="32">
        <f t="shared" si="3"/>
        <v>40.5</v>
      </c>
      <c r="M71" s="32">
        <f t="shared" si="4"/>
        <v>4.3301270189221928</v>
      </c>
    </row>
    <row r="72" spans="1:13" x14ac:dyDescent="0.25">
      <c r="A72" s="22" t="s">
        <v>182</v>
      </c>
      <c r="B72" s="12" t="s">
        <v>22</v>
      </c>
      <c r="C72" s="22" t="s">
        <v>450</v>
      </c>
      <c r="D72" s="22" t="s">
        <v>484</v>
      </c>
      <c r="E72" s="51" t="s">
        <v>64</v>
      </c>
      <c r="F72" s="22" t="s">
        <v>34</v>
      </c>
      <c r="G72" s="51">
        <f t="shared" si="2"/>
        <v>60</v>
      </c>
      <c r="H72" s="24">
        <v>76</v>
      </c>
      <c r="I72" s="25">
        <v>0</v>
      </c>
      <c r="J72" s="26">
        <v>24</v>
      </c>
      <c r="L72" s="32">
        <f t="shared" si="3"/>
        <v>12</v>
      </c>
      <c r="M72" s="32">
        <f t="shared" si="4"/>
        <v>20.784609690826528</v>
      </c>
    </row>
    <row r="73" spans="1:13" x14ac:dyDescent="0.25">
      <c r="A73" s="22" t="s">
        <v>183</v>
      </c>
      <c r="B73" s="12" t="s">
        <v>22</v>
      </c>
      <c r="C73" s="22" t="s">
        <v>450</v>
      </c>
      <c r="D73" s="22" t="s">
        <v>484</v>
      </c>
      <c r="E73" s="51" t="s">
        <v>64</v>
      </c>
      <c r="F73" s="22" t="s">
        <v>34</v>
      </c>
      <c r="G73" s="51">
        <f t="shared" si="2"/>
        <v>61</v>
      </c>
      <c r="H73" s="24">
        <v>59</v>
      </c>
      <c r="I73" s="25">
        <v>27</v>
      </c>
      <c r="J73" s="26">
        <v>14</v>
      </c>
      <c r="L73" s="32">
        <f t="shared" si="3"/>
        <v>34</v>
      </c>
      <c r="M73" s="32">
        <f t="shared" si="4"/>
        <v>12.124355652982141</v>
      </c>
    </row>
    <row r="74" spans="1:13" x14ac:dyDescent="0.25">
      <c r="A74" s="22" t="s">
        <v>184</v>
      </c>
      <c r="B74" s="12" t="s">
        <v>22</v>
      </c>
      <c r="C74" s="22" t="s">
        <v>450</v>
      </c>
      <c r="D74" s="22" t="s">
        <v>484</v>
      </c>
      <c r="E74" s="51" t="s">
        <v>64</v>
      </c>
      <c r="F74" s="22" t="s">
        <v>34</v>
      </c>
      <c r="G74" s="51">
        <f t="shared" si="2"/>
        <v>62</v>
      </c>
      <c r="H74" s="24">
        <v>64</v>
      </c>
      <c r="I74" s="25">
        <v>21</v>
      </c>
      <c r="J74" s="26">
        <v>15</v>
      </c>
      <c r="L74" s="32">
        <f t="shared" si="3"/>
        <v>28.5</v>
      </c>
      <c r="M74" s="32">
        <f t="shared" si="4"/>
        <v>12.990381056766578</v>
      </c>
    </row>
    <row r="75" spans="1:13" x14ac:dyDescent="0.25">
      <c r="A75" s="22" t="s">
        <v>185</v>
      </c>
      <c r="B75" s="12" t="s">
        <v>22</v>
      </c>
      <c r="C75" s="22" t="s">
        <v>450</v>
      </c>
      <c r="D75" s="22" t="s">
        <v>484</v>
      </c>
      <c r="E75" s="51" t="s">
        <v>64</v>
      </c>
      <c r="F75" s="22" t="s">
        <v>34</v>
      </c>
      <c r="G75" s="51">
        <f t="shared" si="2"/>
        <v>63</v>
      </c>
      <c r="H75" s="24">
        <v>58.585858585858588</v>
      </c>
      <c r="I75" s="25">
        <v>26.262626262626263</v>
      </c>
      <c r="J75" s="26">
        <v>15.151515151515152</v>
      </c>
      <c r="L75" s="32">
        <f t="shared" si="3"/>
        <v>33.838383838383841</v>
      </c>
      <c r="M75" s="32">
        <f t="shared" si="4"/>
        <v>13.12159702703695</v>
      </c>
    </row>
    <row r="76" spans="1:13" x14ac:dyDescent="0.25">
      <c r="A76" s="22" t="s">
        <v>186</v>
      </c>
      <c r="B76" s="12" t="s">
        <v>22</v>
      </c>
      <c r="C76" s="22" t="s">
        <v>450</v>
      </c>
      <c r="D76" s="22" t="s">
        <v>484</v>
      </c>
      <c r="E76" s="51" t="s">
        <v>64</v>
      </c>
      <c r="F76" s="22" t="s">
        <v>34</v>
      </c>
      <c r="G76" s="51">
        <f t="shared" si="2"/>
        <v>64</v>
      </c>
      <c r="H76" s="24">
        <v>77</v>
      </c>
      <c r="I76" s="25">
        <v>14</v>
      </c>
      <c r="J76" s="26">
        <v>9</v>
      </c>
      <c r="L76" s="32">
        <f t="shared" si="3"/>
        <v>18.5</v>
      </c>
      <c r="M76" s="32">
        <f t="shared" si="4"/>
        <v>7.7942286340599471</v>
      </c>
    </row>
    <row r="77" spans="1:13" x14ac:dyDescent="0.25">
      <c r="A77" s="22" t="s">
        <v>187</v>
      </c>
      <c r="B77" s="12" t="s">
        <v>22</v>
      </c>
      <c r="C77" s="22" t="s">
        <v>450</v>
      </c>
      <c r="D77" s="22" t="s">
        <v>484</v>
      </c>
      <c r="E77" s="51" t="s">
        <v>64</v>
      </c>
      <c r="F77" s="22" t="s">
        <v>34</v>
      </c>
      <c r="G77" s="51">
        <f t="shared" si="2"/>
        <v>65</v>
      </c>
      <c r="H77" s="24">
        <v>83.168316831683171</v>
      </c>
      <c r="I77" s="25">
        <v>5.9405940594059405</v>
      </c>
      <c r="J77" s="26">
        <v>10.891089108910892</v>
      </c>
      <c r="L77" s="32">
        <f t="shared" si="3"/>
        <v>11.386138613861387</v>
      </c>
      <c r="M77" s="32">
        <f t="shared" si="4"/>
        <v>9.4319598431968572</v>
      </c>
    </row>
    <row r="78" spans="1:13" x14ac:dyDescent="0.25">
      <c r="A78" s="22" t="s">
        <v>188</v>
      </c>
      <c r="B78" s="12" t="s">
        <v>22</v>
      </c>
      <c r="C78" s="22" t="s">
        <v>450</v>
      </c>
      <c r="D78" s="22" t="s">
        <v>484</v>
      </c>
      <c r="E78" s="51" t="s">
        <v>64</v>
      </c>
      <c r="F78" s="22" t="s">
        <v>34</v>
      </c>
      <c r="G78" s="51">
        <f t="shared" si="2"/>
        <v>66</v>
      </c>
      <c r="H78" s="24">
        <v>76</v>
      </c>
      <c r="I78" s="25">
        <v>0</v>
      </c>
      <c r="J78" s="26">
        <v>24</v>
      </c>
      <c r="L78" s="32">
        <f t="shared" si="3"/>
        <v>12</v>
      </c>
      <c r="M78" s="32">
        <f t="shared" si="4"/>
        <v>20.784609690826528</v>
      </c>
    </row>
    <row r="79" spans="1:13" x14ac:dyDescent="0.25">
      <c r="A79" s="22" t="s">
        <v>189</v>
      </c>
      <c r="B79" s="12" t="s">
        <v>22</v>
      </c>
      <c r="C79" s="22" t="s">
        <v>450</v>
      </c>
      <c r="D79" s="22" t="s">
        <v>484</v>
      </c>
      <c r="E79" s="51" t="s">
        <v>64</v>
      </c>
      <c r="F79" s="22" t="s">
        <v>34</v>
      </c>
      <c r="G79" s="51">
        <f t="shared" ref="G79:G108" si="5">G78+1</f>
        <v>67</v>
      </c>
      <c r="H79" s="24">
        <v>74</v>
      </c>
      <c r="I79" s="25">
        <v>17</v>
      </c>
      <c r="J79" s="26">
        <v>9</v>
      </c>
      <c r="L79" s="32">
        <f t="shared" si="3"/>
        <v>21.5</v>
      </c>
      <c r="M79" s="32">
        <f t="shared" si="4"/>
        <v>7.7942286340599471</v>
      </c>
    </row>
    <row r="80" spans="1:13" x14ac:dyDescent="0.25">
      <c r="A80" s="22" t="s">
        <v>190</v>
      </c>
      <c r="B80" s="12" t="s">
        <v>22</v>
      </c>
      <c r="C80" s="22" t="s">
        <v>450</v>
      </c>
      <c r="D80" s="22" t="s">
        <v>484</v>
      </c>
      <c r="E80" s="51" t="s">
        <v>64</v>
      </c>
      <c r="F80" s="22" t="s">
        <v>34</v>
      </c>
      <c r="G80" s="51">
        <f t="shared" si="5"/>
        <v>68</v>
      </c>
      <c r="H80" s="24">
        <v>76</v>
      </c>
      <c r="I80" s="25">
        <v>0</v>
      </c>
      <c r="J80" s="26">
        <v>24</v>
      </c>
      <c r="L80" s="32">
        <f t="shared" si="3"/>
        <v>12</v>
      </c>
      <c r="M80" s="32">
        <f t="shared" si="4"/>
        <v>20.784609690826528</v>
      </c>
    </row>
    <row r="81" spans="1:13" x14ac:dyDescent="0.25">
      <c r="A81" s="22" t="s">
        <v>191</v>
      </c>
      <c r="B81" s="12" t="s">
        <v>22</v>
      </c>
      <c r="C81" s="22" t="s">
        <v>450</v>
      </c>
      <c r="D81" s="22" t="s">
        <v>484</v>
      </c>
      <c r="E81" s="51" t="s">
        <v>64</v>
      </c>
      <c r="F81" s="22" t="s">
        <v>34</v>
      </c>
      <c r="G81" s="51">
        <f t="shared" si="5"/>
        <v>69</v>
      </c>
      <c r="H81" s="24">
        <v>77.227722772277232</v>
      </c>
      <c r="I81" s="25">
        <v>0</v>
      </c>
      <c r="J81" s="26">
        <v>22.772277227722771</v>
      </c>
      <c r="L81" s="32">
        <f t="shared" si="3"/>
        <v>11.386138613861386</v>
      </c>
      <c r="M81" s="32">
        <f t="shared" si="4"/>
        <v>19.721370581229788</v>
      </c>
    </row>
    <row r="82" spans="1:13" x14ac:dyDescent="0.25">
      <c r="A82" s="22" t="s">
        <v>192</v>
      </c>
      <c r="B82" s="12" t="s">
        <v>22</v>
      </c>
      <c r="C82" s="22" t="s">
        <v>450</v>
      </c>
      <c r="D82" s="22" t="s">
        <v>484</v>
      </c>
      <c r="E82" s="51" t="s">
        <v>64</v>
      </c>
      <c r="F82" s="22" t="s">
        <v>34</v>
      </c>
      <c r="G82" s="51">
        <f t="shared" si="5"/>
        <v>70</v>
      </c>
      <c r="H82" s="24">
        <v>80</v>
      </c>
      <c r="I82" s="25">
        <v>9</v>
      </c>
      <c r="J82" s="26">
        <v>11</v>
      </c>
      <c r="L82" s="32">
        <f t="shared" si="3"/>
        <v>14.5</v>
      </c>
      <c r="M82" s="32">
        <f t="shared" si="4"/>
        <v>9.5262794416288248</v>
      </c>
    </row>
    <row r="83" spans="1:13" x14ac:dyDescent="0.25">
      <c r="A83" s="22" t="s">
        <v>324</v>
      </c>
      <c r="B83" s="12" t="s">
        <v>22</v>
      </c>
      <c r="C83" s="22" t="s">
        <v>450</v>
      </c>
      <c r="D83" s="22" t="s">
        <v>484</v>
      </c>
      <c r="E83" s="51" t="s">
        <v>64</v>
      </c>
      <c r="F83" s="22" t="s">
        <v>271</v>
      </c>
      <c r="G83" s="51">
        <f t="shared" si="5"/>
        <v>71</v>
      </c>
      <c r="H83" s="24">
        <v>84</v>
      </c>
      <c r="I83" s="25">
        <v>0</v>
      </c>
      <c r="J83" s="26">
        <v>16</v>
      </c>
      <c r="L83" s="32">
        <f t="shared" si="3"/>
        <v>8</v>
      </c>
      <c r="M83" s="32">
        <f t="shared" si="4"/>
        <v>13.856406460551018</v>
      </c>
    </row>
    <row r="84" spans="1:13" x14ac:dyDescent="0.25">
      <c r="A84" s="22" t="s">
        <v>325</v>
      </c>
      <c r="B84" s="12" t="s">
        <v>22</v>
      </c>
      <c r="C84" s="22" t="s">
        <v>450</v>
      </c>
      <c r="D84" s="22" t="s">
        <v>484</v>
      </c>
      <c r="E84" s="51" t="s">
        <v>64</v>
      </c>
      <c r="F84" s="22" t="s">
        <v>271</v>
      </c>
      <c r="G84" s="51">
        <f t="shared" si="5"/>
        <v>72</v>
      </c>
      <c r="H84" s="24">
        <v>84</v>
      </c>
      <c r="I84" s="25">
        <v>0</v>
      </c>
      <c r="J84" s="26">
        <v>16</v>
      </c>
      <c r="L84" s="32">
        <f t="shared" si="3"/>
        <v>8</v>
      </c>
      <c r="M84" s="32">
        <f t="shared" si="4"/>
        <v>13.856406460551018</v>
      </c>
    </row>
    <row r="85" spans="1:13" x14ac:dyDescent="0.25">
      <c r="A85" s="22" t="s">
        <v>326</v>
      </c>
      <c r="B85" s="12" t="s">
        <v>22</v>
      </c>
      <c r="C85" s="22" t="s">
        <v>450</v>
      </c>
      <c r="D85" s="22" t="s">
        <v>484</v>
      </c>
      <c r="E85" s="51" t="s">
        <v>64</v>
      </c>
      <c r="F85" s="22" t="s">
        <v>271</v>
      </c>
      <c r="G85" s="51">
        <f t="shared" si="5"/>
        <v>73</v>
      </c>
      <c r="H85" s="24">
        <v>83.168316831683171</v>
      </c>
      <c r="I85" s="25">
        <v>9.9009900990099009</v>
      </c>
      <c r="J85" s="26">
        <v>6.9306930693069306</v>
      </c>
      <c r="L85" s="32">
        <f t="shared" si="3"/>
        <v>13.366336633663366</v>
      </c>
      <c r="M85" s="32">
        <f t="shared" si="4"/>
        <v>6.0021562638525445</v>
      </c>
    </row>
    <row r="86" spans="1:13" x14ac:dyDescent="0.25">
      <c r="A86" s="22" t="s">
        <v>327</v>
      </c>
      <c r="B86" s="12" t="s">
        <v>22</v>
      </c>
      <c r="C86" s="22" t="s">
        <v>450</v>
      </c>
      <c r="D86" s="22" t="s">
        <v>484</v>
      </c>
      <c r="E86" s="51" t="s">
        <v>64</v>
      </c>
      <c r="F86" s="22" t="s">
        <v>271</v>
      </c>
      <c r="G86" s="51">
        <f t="shared" si="5"/>
        <v>74</v>
      </c>
      <c r="H86" s="24">
        <v>63</v>
      </c>
      <c r="I86" s="25">
        <v>20</v>
      </c>
      <c r="J86" s="26">
        <v>17</v>
      </c>
      <c r="L86" s="32">
        <f t="shared" si="3"/>
        <v>28.5</v>
      </c>
      <c r="M86" s="32">
        <f t="shared" si="4"/>
        <v>14.722431864335457</v>
      </c>
    </row>
    <row r="87" spans="1:13" x14ac:dyDescent="0.25">
      <c r="A87" s="22" t="s">
        <v>328</v>
      </c>
      <c r="B87" s="12" t="s">
        <v>22</v>
      </c>
      <c r="C87" s="22" t="s">
        <v>450</v>
      </c>
      <c r="D87" s="22" t="s">
        <v>484</v>
      </c>
      <c r="E87" s="51" t="s">
        <v>64</v>
      </c>
      <c r="F87" s="22" t="s">
        <v>271</v>
      </c>
      <c r="G87" s="51">
        <f t="shared" si="5"/>
        <v>75</v>
      </c>
      <c r="H87" s="24">
        <v>83</v>
      </c>
      <c r="I87" s="25">
        <v>5</v>
      </c>
      <c r="J87" s="26">
        <v>12</v>
      </c>
      <c r="L87" s="32">
        <f t="shared" si="3"/>
        <v>11</v>
      </c>
      <c r="M87" s="32">
        <f t="shared" si="4"/>
        <v>10.392304845413264</v>
      </c>
    </row>
    <row r="88" spans="1:13" x14ac:dyDescent="0.25">
      <c r="A88" s="22" t="s">
        <v>193</v>
      </c>
      <c r="B88" s="12"/>
      <c r="C88" s="22" t="s">
        <v>450</v>
      </c>
      <c r="D88" s="22" t="s">
        <v>484</v>
      </c>
      <c r="E88" s="51" t="s">
        <v>64</v>
      </c>
      <c r="F88" s="22" t="s">
        <v>34</v>
      </c>
      <c r="G88" s="51">
        <f t="shared" si="5"/>
        <v>76</v>
      </c>
      <c r="H88" s="24">
        <v>78.787878787878782</v>
      </c>
      <c r="I88" s="25">
        <v>13.131313131313131</v>
      </c>
      <c r="J88" s="26">
        <v>8.0808080808080813</v>
      </c>
      <c r="L88" s="32">
        <f t="shared" si="3"/>
        <v>17.171717171717173</v>
      </c>
      <c r="M88" s="32">
        <f t="shared" si="4"/>
        <v>6.9981850810863726</v>
      </c>
    </row>
    <row r="89" spans="1:13" x14ac:dyDescent="0.25">
      <c r="A89" s="22" t="s">
        <v>194</v>
      </c>
      <c r="B89" s="12"/>
      <c r="C89" s="22" t="s">
        <v>450</v>
      </c>
      <c r="D89" s="22" t="s">
        <v>484</v>
      </c>
      <c r="E89" s="51" t="s">
        <v>64</v>
      </c>
      <c r="F89" s="22" t="s">
        <v>34</v>
      </c>
      <c r="G89" s="51">
        <f t="shared" si="5"/>
        <v>77</v>
      </c>
      <c r="H89" s="24">
        <v>78.21782178217822</v>
      </c>
      <c r="I89" s="25">
        <v>10.891089108910892</v>
      </c>
      <c r="J89" s="26">
        <v>10.891089108910892</v>
      </c>
      <c r="L89" s="32">
        <f t="shared" si="3"/>
        <v>16.336633663366339</v>
      </c>
      <c r="M89" s="32">
        <f t="shared" si="4"/>
        <v>9.4319598431968572</v>
      </c>
    </row>
    <row r="90" spans="1:13" x14ac:dyDescent="0.25">
      <c r="A90" s="22" t="s">
        <v>195</v>
      </c>
      <c r="B90" s="12"/>
      <c r="C90" s="22" t="s">
        <v>450</v>
      </c>
      <c r="D90" s="22" t="s">
        <v>484</v>
      </c>
      <c r="E90" s="51" t="s">
        <v>64</v>
      </c>
      <c r="F90" s="22" t="s">
        <v>34</v>
      </c>
      <c r="G90" s="51">
        <f t="shared" si="5"/>
        <v>78</v>
      </c>
      <c r="H90" s="24">
        <v>77</v>
      </c>
      <c r="I90" s="25">
        <v>14</v>
      </c>
      <c r="J90" s="26">
        <v>9</v>
      </c>
      <c r="L90" s="32">
        <f t="shared" si="3"/>
        <v>18.5</v>
      </c>
      <c r="M90" s="32">
        <f t="shared" si="4"/>
        <v>7.7942286340599471</v>
      </c>
    </row>
    <row r="91" spans="1:13" x14ac:dyDescent="0.25">
      <c r="A91" s="22" t="s">
        <v>196</v>
      </c>
      <c r="B91" s="12"/>
      <c r="C91" s="22" t="s">
        <v>450</v>
      </c>
      <c r="D91" s="22" t="s">
        <v>484</v>
      </c>
      <c r="E91" s="51" t="s">
        <v>64</v>
      </c>
      <c r="F91" s="22" t="s">
        <v>34</v>
      </c>
      <c r="G91" s="51">
        <f t="shared" si="5"/>
        <v>79</v>
      </c>
      <c r="H91" s="24">
        <v>72</v>
      </c>
      <c r="I91" s="25">
        <v>19</v>
      </c>
      <c r="J91" s="26">
        <v>9</v>
      </c>
      <c r="L91" s="32">
        <f t="shared" si="3"/>
        <v>23.5</v>
      </c>
      <c r="M91" s="32">
        <f t="shared" si="4"/>
        <v>7.7942286340599471</v>
      </c>
    </row>
    <row r="92" spans="1:13" x14ac:dyDescent="0.25">
      <c r="A92" s="22" t="s">
        <v>197</v>
      </c>
      <c r="B92" s="12"/>
      <c r="C92" s="22" t="s">
        <v>450</v>
      </c>
      <c r="D92" s="22" t="s">
        <v>484</v>
      </c>
      <c r="E92" s="51" t="s">
        <v>64</v>
      </c>
      <c r="F92" s="22" t="s">
        <v>34</v>
      </c>
      <c r="G92" s="51">
        <f t="shared" si="5"/>
        <v>80</v>
      </c>
      <c r="H92" s="24">
        <v>77</v>
      </c>
      <c r="I92" s="25">
        <v>16</v>
      </c>
      <c r="J92" s="26">
        <v>7</v>
      </c>
      <c r="L92" s="32">
        <f t="shared" ref="L92:L155" si="6">IF(I92="", "", I92 +J92/2)</f>
        <v>19.5</v>
      </c>
      <c r="M92" s="32">
        <f t="shared" ref="M92:M155" si="7">IF(J92="", "", SQRT(3)/2*J92)</f>
        <v>6.0621778264910704</v>
      </c>
    </row>
    <row r="93" spans="1:13" x14ac:dyDescent="0.25">
      <c r="A93" s="22" t="s">
        <v>198</v>
      </c>
      <c r="B93" s="12"/>
      <c r="C93" s="22" t="s">
        <v>450</v>
      </c>
      <c r="D93" s="22" t="s">
        <v>484</v>
      </c>
      <c r="E93" s="51" t="s">
        <v>64</v>
      </c>
      <c r="F93" s="22" t="s">
        <v>34</v>
      </c>
      <c r="G93" s="51">
        <f t="shared" si="5"/>
        <v>81</v>
      </c>
      <c r="H93" s="24">
        <v>83.838383838383834</v>
      </c>
      <c r="I93" s="25">
        <v>0</v>
      </c>
      <c r="J93" s="26">
        <v>16.161616161616163</v>
      </c>
      <c r="L93" s="32">
        <f t="shared" si="6"/>
        <v>8.0808080808080813</v>
      </c>
      <c r="M93" s="32">
        <f t="shared" si="7"/>
        <v>13.996370162172745</v>
      </c>
    </row>
    <row r="94" spans="1:13" x14ac:dyDescent="0.25">
      <c r="A94" s="22" t="s">
        <v>199</v>
      </c>
      <c r="B94" s="12"/>
      <c r="C94" s="22" t="s">
        <v>453</v>
      </c>
      <c r="D94" s="22" t="s">
        <v>484</v>
      </c>
      <c r="E94" s="51" t="s">
        <v>64</v>
      </c>
      <c r="F94" s="22" t="s">
        <v>34</v>
      </c>
      <c r="G94" s="51">
        <f t="shared" si="5"/>
        <v>82</v>
      </c>
      <c r="H94" s="24">
        <v>80.861723446893791</v>
      </c>
      <c r="I94" s="25">
        <v>2.1042084168336674</v>
      </c>
      <c r="J94" s="26">
        <v>17.034068136272545</v>
      </c>
      <c r="L94" s="32">
        <f t="shared" si="6"/>
        <v>10.62124248496994</v>
      </c>
      <c r="M94" s="32">
        <f t="shared" si="7"/>
        <v>14.75193573580707</v>
      </c>
    </row>
    <row r="95" spans="1:13" x14ac:dyDescent="0.25">
      <c r="A95" s="22" t="s">
        <v>294</v>
      </c>
      <c r="B95" s="12"/>
      <c r="C95" s="22" t="s">
        <v>451</v>
      </c>
      <c r="D95" s="22" t="s">
        <v>486</v>
      </c>
      <c r="E95" s="51" t="s">
        <v>64</v>
      </c>
      <c r="F95" s="22" t="s">
        <v>271</v>
      </c>
      <c r="G95" s="51">
        <f t="shared" si="5"/>
        <v>83</v>
      </c>
      <c r="H95" s="24">
        <v>84</v>
      </c>
      <c r="I95" s="25">
        <v>4.5</v>
      </c>
      <c r="J95" s="26">
        <v>11.5</v>
      </c>
      <c r="L95" s="32">
        <f t="shared" si="6"/>
        <v>10.25</v>
      </c>
      <c r="M95" s="32">
        <f t="shared" si="7"/>
        <v>9.9592921435210435</v>
      </c>
    </row>
    <row r="96" spans="1:13" x14ac:dyDescent="0.25">
      <c r="A96" s="22" t="s">
        <v>294</v>
      </c>
      <c r="B96" s="12"/>
      <c r="C96" s="22" t="s">
        <v>451</v>
      </c>
      <c r="D96" s="22" t="s">
        <v>486</v>
      </c>
      <c r="E96" s="51" t="s">
        <v>64</v>
      </c>
      <c r="F96" s="22" t="s">
        <v>271</v>
      </c>
      <c r="G96" s="51">
        <f t="shared" si="5"/>
        <v>84</v>
      </c>
      <c r="H96" s="24">
        <v>79.900000000000006</v>
      </c>
      <c r="I96" s="25">
        <v>9.4</v>
      </c>
      <c r="J96" s="26">
        <v>10.7</v>
      </c>
      <c r="L96" s="32">
        <f t="shared" si="6"/>
        <v>14.75</v>
      </c>
      <c r="M96" s="32">
        <f t="shared" si="7"/>
        <v>9.2664718204934928</v>
      </c>
    </row>
    <row r="97" spans="1:13" x14ac:dyDescent="0.25">
      <c r="A97" s="22" t="s">
        <v>294</v>
      </c>
      <c r="B97" s="12"/>
      <c r="C97" s="22" t="s">
        <v>451</v>
      </c>
      <c r="D97" s="22" t="s">
        <v>486</v>
      </c>
      <c r="E97" s="51" t="s">
        <v>64</v>
      </c>
      <c r="F97" s="22" t="s">
        <v>271</v>
      </c>
      <c r="G97" s="51">
        <f t="shared" si="5"/>
        <v>85</v>
      </c>
      <c r="H97" s="24">
        <v>78.8</v>
      </c>
      <c r="I97" s="25">
        <v>6.7</v>
      </c>
      <c r="J97" s="26">
        <v>14.5</v>
      </c>
      <c r="L97" s="32">
        <f t="shared" si="6"/>
        <v>13.95</v>
      </c>
      <c r="M97" s="32">
        <f t="shared" si="7"/>
        <v>12.55736835487436</v>
      </c>
    </row>
    <row r="98" spans="1:13" x14ac:dyDescent="0.25">
      <c r="A98" s="22" t="s">
        <v>294</v>
      </c>
      <c r="B98" s="12"/>
      <c r="C98" s="22" t="s">
        <v>451</v>
      </c>
      <c r="D98" s="22" t="s">
        <v>486</v>
      </c>
      <c r="E98" s="51" t="s">
        <v>64</v>
      </c>
      <c r="F98" s="22" t="s">
        <v>271</v>
      </c>
      <c r="G98" s="51">
        <f t="shared" si="5"/>
        <v>86</v>
      </c>
      <c r="H98" s="24">
        <v>78</v>
      </c>
      <c r="I98" s="25">
        <v>4.5</v>
      </c>
      <c r="J98" s="26">
        <v>17.5</v>
      </c>
      <c r="L98" s="32">
        <f t="shared" si="6"/>
        <v>13.25</v>
      </c>
      <c r="M98" s="32">
        <f t="shared" si="7"/>
        <v>15.155444566227676</v>
      </c>
    </row>
    <row r="99" spans="1:13" x14ac:dyDescent="0.25">
      <c r="A99" s="22" t="s">
        <v>294</v>
      </c>
      <c r="B99" s="12"/>
      <c r="C99" s="22" t="s">
        <v>451</v>
      </c>
      <c r="D99" s="22" t="s">
        <v>486</v>
      </c>
      <c r="E99" s="51" t="s">
        <v>64</v>
      </c>
      <c r="F99" s="22" t="s">
        <v>271</v>
      </c>
      <c r="G99" s="51">
        <f t="shared" si="5"/>
        <v>87</v>
      </c>
      <c r="H99" s="24">
        <v>74.900000000000006</v>
      </c>
      <c r="I99" s="25">
        <v>2.6</v>
      </c>
      <c r="J99" s="26">
        <v>22.5</v>
      </c>
      <c r="L99" s="32">
        <f t="shared" si="6"/>
        <v>13.85</v>
      </c>
      <c r="M99" s="32">
        <f t="shared" si="7"/>
        <v>19.48557158514987</v>
      </c>
    </row>
    <row r="100" spans="1:13" x14ac:dyDescent="0.25">
      <c r="A100" s="22" t="s">
        <v>294</v>
      </c>
      <c r="B100" s="12"/>
      <c r="C100" s="22" t="s">
        <v>451</v>
      </c>
      <c r="D100" s="22" t="s">
        <v>486</v>
      </c>
      <c r="E100" s="51" t="s">
        <v>64</v>
      </c>
      <c r="F100" s="22" t="s">
        <v>271</v>
      </c>
      <c r="G100" s="51">
        <f t="shared" si="5"/>
        <v>88</v>
      </c>
      <c r="H100" s="24">
        <v>76.099999999999994</v>
      </c>
      <c r="I100" s="25">
        <v>0.5</v>
      </c>
      <c r="J100" s="26">
        <v>23.4</v>
      </c>
      <c r="L100" s="32">
        <f t="shared" si="6"/>
        <v>12.2</v>
      </c>
      <c r="M100" s="32">
        <f t="shared" si="7"/>
        <v>20.264994448555861</v>
      </c>
    </row>
    <row r="101" spans="1:13" x14ac:dyDescent="0.25">
      <c r="A101" s="22" t="s">
        <v>294</v>
      </c>
      <c r="B101" s="12"/>
      <c r="C101" s="22" t="s">
        <v>451</v>
      </c>
      <c r="D101" s="22" t="s">
        <v>486</v>
      </c>
      <c r="E101" s="51" t="s">
        <v>64</v>
      </c>
      <c r="F101" s="22" t="s">
        <v>271</v>
      </c>
      <c r="G101" s="51">
        <f t="shared" si="5"/>
        <v>89</v>
      </c>
      <c r="H101" s="24">
        <v>70.7</v>
      </c>
      <c r="I101" s="25">
        <v>6.1</v>
      </c>
      <c r="J101" s="26">
        <v>23.2</v>
      </c>
      <c r="L101" s="32">
        <f t="shared" si="6"/>
        <v>17.7</v>
      </c>
      <c r="M101" s="32">
        <f t="shared" si="7"/>
        <v>20.091789367798974</v>
      </c>
    </row>
    <row r="102" spans="1:13" x14ac:dyDescent="0.25">
      <c r="A102" s="22" t="s">
        <v>294</v>
      </c>
      <c r="B102" s="12"/>
      <c r="C102" s="22" t="s">
        <v>451</v>
      </c>
      <c r="D102" s="22" t="s">
        <v>486</v>
      </c>
      <c r="E102" s="51" t="s">
        <v>64</v>
      </c>
      <c r="F102" s="22" t="s">
        <v>271</v>
      </c>
      <c r="G102" s="51">
        <f t="shared" si="5"/>
        <v>90</v>
      </c>
      <c r="H102" s="24">
        <v>73</v>
      </c>
      <c r="I102" s="25">
        <v>12</v>
      </c>
      <c r="J102" s="26">
        <v>15</v>
      </c>
      <c r="L102" s="32">
        <f t="shared" si="6"/>
        <v>19.5</v>
      </c>
      <c r="M102" s="32">
        <f t="shared" si="7"/>
        <v>12.990381056766578</v>
      </c>
    </row>
    <row r="103" spans="1:13" x14ac:dyDescent="0.25">
      <c r="A103" s="22" t="s">
        <v>294</v>
      </c>
      <c r="B103" s="12"/>
      <c r="C103" s="22" t="s">
        <v>451</v>
      </c>
      <c r="D103" s="22" t="s">
        <v>486</v>
      </c>
      <c r="E103" s="51" t="s">
        <v>64</v>
      </c>
      <c r="F103" s="22" t="s">
        <v>271</v>
      </c>
      <c r="G103" s="51">
        <f t="shared" si="5"/>
        <v>91</v>
      </c>
      <c r="H103" s="24">
        <v>76.400000000000006</v>
      </c>
      <c r="I103" s="25">
        <v>13.1</v>
      </c>
      <c r="J103" s="26">
        <v>10.5</v>
      </c>
      <c r="L103" s="32">
        <f t="shared" si="6"/>
        <v>18.350000000000001</v>
      </c>
      <c r="M103" s="32">
        <f t="shared" si="7"/>
        <v>9.093266739736606</v>
      </c>
    </row>
    <row r="104" spans="1:13" x14ac:dyDescent="0.25">
      <c r="A104" s="22" t="s">
        <v>294</v>
      </c>
      <c r="B104" s="12"/>
      <c r="C104" s="22" t="s">
        <v>451</v>
      </c>
      <c r="D104" s="22" t="s">
        <v>486</v>
      </c>
      <c r="E104" s="51" t="s">
        <v>64</v>
      </c>
      <c r="F104" s="22" t="s">
        <v>271</v>
      </c>
      <c r="G104" s="51">
        <f t="shared" si="5"/>
        <v>92</v>
      </c>
      <c r="H104" s="24">
        <v>68.8</v>
      </c>
      <c r="I104" s="25">
        <v>19.3</v>
      </c>
      <c r="J104" s="26">
        <v>11.9</v>
      </c>
      <c r="L104" s="32">
        <f t="shared" si="6"/>
        <v>25.25</v>
      </c>
      <c r="M104" s="32">
        <f t="shared" si="7"/>
        <v>10.305702305034819</v>
      </c>
    </row>
    <row r="105" spans="1:13" x14ac:dyDescent="0.25">
      <c r="A105" s="22" t="s">
        <v>294</v>
      </c>
      <c r="B105" s="12"/>
      <c r="C105" s="22" t="s">
        <v>451</v>
      </c>
      <c r="D105" s="22" t="s">
        <v>486</v>
      </c>
      <c r="E105" s="51" t="s">
        <v>64</v>
      </c>
      <c r="F105" s="22" t="s">
        <v>271</v>
      </c>
      <c r="G105" s="51">
        <f t="shared" si="5"/>
        <v>93</v>
      </c>
      <c r="H105" s="24">
        <v>65.2</v>
      </c>
      <c r="I105" s="25">
        <v>23</v>
      </c>
      <c r="J105" s="26">
        <v>11.8</v>
      </c>
      <c r="L105" s="32">
        <f t="shared" si="6"/>
        <v>28.9</v>
      </c>
      <c r="M105" s="32">
        <f t="shared" si="7"/>
        <v>10.219099764656375</v>
      </c>
    </row>
    <row r="106" spans="1:13" x14ac:dyDescent="0.25">
      <c r="A106" s="22" t="s">
        <v>294</v>
      </c>
      <c r="B106" s="12"/>
      <c r="C106" s="22" t="s">
        <v>451</v>
      </c>
      <c r="D106" s="22" t="s">
        <v>486</v>
      </c>
      <c r="E106" s="51" t="s">
        <v>64</v>
      </c>
      <c r="F106" s="22" t="s">
        <v>271</v>
      </c>
      <c r="G106" s="51">
        <f t="shared" si="5"/>
        <v>94</v>
      </c>
      <c r="H106" s="24">
        <v>63.5</v>
      </c>
      <c r="I106" s="25">
        <v>14.9</v>
      </c>
      <c r="J106" s="26">
        <v>21.6</v>
      </c>
      <c r="L106" s="32">
        <f t="shared" si="6"/>
        <v>25.700000000000003</v>
      </c>
      <c r="M106" s="32">
        <f t="shared" si="7"/>
        <v>18.706148721743876</v>
      </c>
    </row>
    <row r="107" spans="1:13" x14ac:dyDescent="0.25">
      <c r="A107" s="22" t="s">
        <v>294</v>
      </c>
      <c r="B107" s="12"/>
      <c r="C107" s="22" t="s">
        <v>451</v>
      </c>
      <c r="D107" s="22" t="s">
        <v>486</v>
      </c>
      <c r="E107" s="51" t="s">
        <v>64</v>
      </c>
      <c r="F107" s="22" t="s">
        <v>271</v>
      </c>
      <c r="G107" s="51">
        <f t="shared" si="5"/>
        <v>95</v>
      </c>
      <c r="H107" s="24">
        <v>58.5</v>
      </c>
      <c r="I107" s="25">
        <v>26.5</v>
      </c>
      <c r="J107" s="26">
        <v>15</v>
      </c>
      <c r="L107" s="32">
        <f t="shared" si="6"/>
        <v>34</v>
      </c>
      <c r="M107" s="32">
        <f t="shared" si="7"/>
        <v>12.990381056766578</v>
      </c>
    </row>
    <row r="108" spans="1:13" x14ac:dyDescent="0.25">
      <c r="A108" s="22" t="s">
        <v>294</v>
      </c>
      <c r="B108" s="12"/>
      <c r="C108" s="22" t="s">
        <v>451</v>
      </c>
      <c r="D108" s="22" t="s">
        <v>486</v>
      </c>
      <c r="E108" s="51" t="s">
        <v>64</v>
      </c>
      <c r="F108" s="22" t="s">
        <v>271</v>
      </c>
      <c r="G108" s="51">
        <f t="shared" si="5"/>
        <v>96</v>
      </c>
      <c r="H108" s="24">
        <v>56.2</v>
      </c>
      <c r="I108" s="25">
        <v>26.1</v>
      </c>
      <c r="J108" s="26">
        <v>17.7</v>
      </c>
      <c r="L108" s="32">
        <f t="shared" si="6"/>
        <v>34.950000000000003</v>
      </c>
      <c r="M108" s="32">
        <f t="shared" si="7"/>
        <v>15.328649646984562</v>
      </c>
    </row>
    <row r="109" spans="1:13" x14ac:dyDescent="0.25">
      <c r="L109" s="32" t="str">
        <f t="shared" si="6"/>
        <v/>
      </c>
      <c r="M109" s="32" t="str">
        <f t="shared" si="7"/>
        <v/>
      </c>
    </row>
    <row r="110" spans="1:13" x14ac:dyDescent="0.25">
      <c r="F110" s="22"/>
      <c r="G110" t="s">
        <v>364</v>
      </c>
      <c r="H110" s="31" t="s">
        <v>509</v>
      </c>
      <c r="I110" s="31" t="s">
        <v>510</v>
      </c>
      <c r="J110" s="31" t="s">
        <v>511</v>
      </c>
    </row>
    <row r="111" spans="1:13" x14ac:dyDescent="0.25">
      <c r="G111" s="19">
        <f>G108</f>
        <v>96</v>
      </c>
      <c r="H111" s="74">
        <f>(AVERAGE(H13:H108))/100</f>
        <v>0.7637777509905509</v>
      </c>
      <c r="I111" s="75">
        <f>(AVERAGE(I13:I108))/100</f>
        <v>9.5110801092446864E-2</v>
      </c>
      <c r="J111" s="76">
        <f>(AVERAGE(J13:J108))/100</f>
        <v>0.14111144791700228</v>
      </c>
    </row>
    <row r="112" spans="1:13" x14ac:dyDescent="0.25">
      <c r="F112" s="72" t="s">
        <v>516</v>
      </c>
      <c r="G112" s="19">
        <f>G111</f>
        <v>96</v>
      </c>
      <c r="H112" s="73">
        <f>(_xlfn.STDEV.S(H13:H108))/100</f>
        <v>9.7095103117331757E-2</v>
      </c>
      <c r="I112" s="73">
        <f>(_xlfn.STDEV.S(I13:I108))/100</f>
        <v>0.10545054012691875</v>
      </c>
      <c r="J112" s="73">
        <f>(_xlfn.STDEV.S(J13:J108))/100</f>
        <v>5.5406928713189314E-2</v>
      </c>
    </row>
    <row r="113" spans="6:13" x14ac:dyDescent="0.25">
      <c r="F113" s="72" t="s">
        <v>517</v>
      </c>
      <c r="G113" s="19">
        <f>G111</f>
        <v>96</v>
      </c>
      <c r="H113" s="74">
        <f>_xlfn.CONFIDENCE.NORM(0.05,H112,G111)</f>
        <v>1.9422708928038365E-2</v>
      </c>
      <c r="I113" s="75">
        <f>_xlfn.CONFIDENCE.NORM(0.05,I112,G111)</f>
        <v>2.1094113723887427E-2</v>
      </c>
      <c r="J113" s="76">
        <f>_xlfn.CONFIDENCE.NORM(0.05,J112,G113)</f>
        <v>1.1083490458755701E-2</v>
      </c>
    </row>
    <row r="114" spans="6:13" x14ac:dyDescent="0.25">
      <c r="L114" s="32" t="str">
        <f t="shared" si="6"/>
        <v/>
      </c>
      <c r="M114" s="32" t="str">
        <f t="shared" si="7"/>
        <v/>
      </c>
    </row>
    <row r="115" spans="6:13" x14ac:dyDescent="0.25">
      <c r="L115" s="32" t="str">
        <f t="shared" si="6"/>
        <v/>
      </c>
      <c r="M115" s="32" t="str">
        <f t="shared" si="7"/>
        <v/>
      </c>
    </row>
    <row r="116" spans="6:13" x14ac:dyDescent="0.25">
      <c r="L116" s="32" t="str">
        <f t="shared" si="6"/>
        <v/>
      </c>
      <c r="M116" s="32" t="str">
        <f t="shared" si="7"/>
        <v/>
      </c>
    </row>
    <row r="117" spans="6:13" x14ac:dyDescent="0.25">
      <c r="L117" s="32" t="str">
        <f t="shared" si="6"/>
        <v/>
      </c>
      <c r="M117" s="32" t="str">
        <f t="shared" si="7"/>
        <v/>
      </c>
    </row>
    <row r="118" spans="6:13" x14ac:dyDescent="0.25">
      <c r="L118" s="32" t="str">
        <f t="shared" si="6"/>
        <v/>
      </c>
      <c r="M118" s="32" t="str">
        <f t="shared" si="7"/>
        <v/>
      </c>
    </row>
    <row r="119" spans="6:13" x14ac:dyDescent="0.25">
      <c r="L119" s="32" t="str">
        <f t="shared" si="6"/>
        <v/>
      </c>
      <c r="M119" s="32" t="str">
        <f t="shared" si="7"/>
        <v/>
      </c>
    </row>
    <row r="120" spans="6:13" x14ac:dyDescent="0.25">
      <c r="L120" s="32" t="str">
        <f t="shared" si="6"/>
        <v/>
      </c>
      <c r="M120" s="32" t="str">
        <f t="shared" si="7"/>
        <v/>
      </c>
    </row>
    <row r="121" spans="6:13" x14ac:dyDescent="0.25">
      <c r="L121" s="32" t="str">
        <f t="shared" si="6"/>
        <v/>
      </c>
      <c r="M121" s="32" t="str">
        <f t="shared" si="7"/>
        <v/>
      </c>
    </row>
    <row r="122" spans="6:13" x14ac:dyDescent="0.25">
      <c r="L122" s="32" t="str">
        <f t="shared" si="6"/>
        <v/>
      </c>
      <c r="M122" s="32" t="str">
        <f t="shared" si="7"/>
        <v/>
      </c>
    </row>
    <row r="123" spans="6:13" x14ac:dyDescent="0.25">
      <c r="L123" s="32" t="str">
        <f t="shared" si="6"/>
        <v/>
      </c>
      <c r="M123" s="32" t="str">
        <f t="shared" si="7"/>
        <v/>
      </c>
    </row>
    <row r="124" spans="6:13" x14ac:dyDescent="0.25">
      <c r="L124" s="32" t="str">
        <f t="shared" si="6"/>
        <v/>
      </c>
      <c r="M124" s="32" t="str">
        <f t="shared" si="7"/>
        <v/>
      </c>
    </row>
    <row r="125" spans="6:13" x14ac:dyDescent="0.25">
      <c r="L125" s="32" t="str">
        <f t="shared" si="6"/>
        <v/>
      </c>
      <c r="M125" s="32" t="str">
        <f t="shared" si="7"/>
        <v/>
      </c>
    </row>
    <row r="126" spans="6:13" x14ac:dyDescent="0.25">
      <c r="L126" s="32" t="str">
        <f t="shared" si="6"/>
        <v/>
      </c>
      <c r="M126" s="32" t="str">
        <f t="shared" si="7"/>
        <v/>
      </c>
    </row>
    <row r="127" spans="6:13" x14ac:dyDescent="0.25">
      <c r="L127" s="32" t="str">
        <f t="shared" si="6"/>
        <v/>
      </c>
      <c r="M127" s="32" t="str">
        <f t="shared" si="7"/>
        <v/>
      </c>
    </row>
    <row r="128" spans="6: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FFBA-CE63-490A-AF2F-52017FA10202}">
  <dimension ref="A1:AC531"/>
  <sheetViews>
    <sheetView topLeftCell="J1" workbookViewId="0">
      <selection activeCell="AB14" sqref="AB14"/>
    </sheetView>
  </sheetViews>
  <sheetFormatPr defaultRowHeight="15" x14ac:dyDescent="0.25"/>
  <cols>
    <col min="1" max="1" width="13.42578125" bestFit="1" customWidth="1"/>
    <col min="2" max="2" width="10.28515625" bestFit="1" customWidth="1"/>
    <col min="3" max="3" width="22.85546875" bestFit="1" customWidth="1"/>
    <col min="4" max="4" width="19.85546875" bestFit="1" customWidth="1"/>
    <col min="5" max="5" width="18.570312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441</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8" t="s">
        <v>425</v>
      </c>
      <c r="I12" s="39" t="s">
        <v>515</v>
      </c>
      <c r="J12" s="40" t="s">
        <v>427</v>
      </c>
      <c r="K12" s="27"/>
      <c r="L12" s="33" t="s">
        <v>398</v>
      </c>
      <c r="M12" s="33" t="s">
        <v>399</v>
      </c>
    </row>
    <row r="13" spans="1:13" x14ac:dyDescent="0.25">
      <c r="A13" s="22" t="s">
        <v>334</v>
      </c>
      <c r="B13" s="12">
        <v>0.09</v>
      </c>
      <c r="C13" s="22" t="s">
        <v>450</v>
      </c>
      <c r="D13" s="22" t="s">
        <v>484</v>
      </c>
      <c r="E13" s="46" t="s">
        <v>206</v>
      </c>
      <c r="F13" s="22" t="s">
        <v>271</v>
      </c>
      <c r="G13" s="46">
        <v>1</v>
      </c>
      <c r="H13" s="24">
        <v>64</v>
      </c>
      <c r="I13" s="25">
        <v>0</v>
      </c>
      <c r="J13" s="26">
        <v>36</v>
      </c>
      <c r="K13" s="1"/>
      <c r="L13" s="32">
        <f t="shared" ref="L13:L27" si="0">IF(I13="", "", I13 +J13/2)</f>
        <v>18</v>
      </c>
      <c r="M13" s="32">
        <f t="shared" ref="M13:M27" si="1">IF(J13="", "", SQRT(3)/2*J13)</f>
        <v>31.176914536239789</v>
      </c>
    </row>
    <row r="14" spans="1:13" x14ac:dyDescent="0.25">
      <c r="A14" s="22" t="s">
        <v>335</v>
      </c>
      <c r="B14" s="12">
        <v>0.12</v>
      </c>
      <c r="C14" s="22" t="s">
        <v>450</v>
      </c>
      <c r="D14" s="22" t="s">
        <v>484</v>
      </c>
      <c r="E14" s="46" t="s">
        <v>206</v>
      </c>
      <c r="F14" s="22" t="s">
        <v>271</v>
      </c>
      <c r="G14" s="46">
        <f>G13+1</f>
        <v>2</v>
      </c>
      <c r="H14" s="24">
        <v>62.62626262626263</v>
      </c>
      <c r="I14" s="25">
        <v>0</v>
      </c>
      <c r="J14" s="26">
        <v>37.373737373737377</v>
      </c>
      <c r="K14" s="1"/>
      <c r="L14" s="32">
        <f t="shared" si="0"/>
        <v>18.686868686868689</v>
      </c>
      <c r="M14" s="32">
        <f t="shared" si="1"/>
        <v>32.366606000024476</v>
      </c>
    </row>
    <row r="15" spans="1:13" x14ac:dyDescent="0.25">
      <c r="A15" s="22" t="s">
        <v>336</v>
      </c>
      <c r="B15" s="12">
        <v>0.13</v>
      </c>
      <c r="C15" s="22" t="s">
        <v>450</v>
      </c>
      <c r="D15" s="22" t="s">
        <v>484</v>
      </c>
      <c r="E15" s="46" t="s">
        <v>206</v>
      </c>
      <c r="F15" s="22" t="s">
        <v>271</v>
      </c>
      <c r="G15" s="46">
        <f t="shared" ref="G15:G78" si="2">G14+1</f>
        <v>3</v>
      </c>
      <c r="H15" s="24">
        <v>64</v>
      </c>
      <c r="I15" s="25">
        <v>0</v>
      </c>
      <c r="J15" s="26">
        <v>36</v>
      </c>
      <c r="K15" s="1"/>
      <c r="L15" s="32">
        <f t="shared" si="0"/>
        <v>18</v>
      </c>
      <c r="M15" s="32">
        <f t="shared" si="1"/>
        <v>31.176914536239789</v>
      </c>
    </row>
    <row r="16" spans="1:13" x14ac:dyDescent="0.25">
      <c r="A16" s="22" t="s">
        <v>337</v>
      </c>
      <c r="B16" s="12">
        <v>0.14000000000000001</v>
      </c>
      <c r="C16" s="22" t="s">
        <v>450</v>
      </c>
      <c r="D16" s="22" t="s">
        <v>484</v>
      </c>
      <c r="E16" s="46" t="s">
        <v>206</v>
      </c>
      <c r="F16" s="22" t="s">
        <v>271</v>
      </c>
      <c r="G16" s="46">
        <f t="shared" si="2"/>
        <v>4</v>
      </c>
      <c r="H16" s="24">
        <v>49</v>
      </c>
      <c r="I16" s="25">
        <v>0</v>
      </c>
      <c r="J16" s="26">
        <v>51</v>
      </c>
      <c r="K16" s="1"/>
      <c r="L16" s="32">
        <f t="shared" si="0"/>
        <v>25.5</v>
      </c>
      <c r="M16" s="32">
        <f t="shared" si="1"/>
        <v>44.167295593006365</v>
      </c>
    </row>
    <row r="17" spans="1:13" x14ac:dyDescent="0.25">
      <c r="A17" s="22" t="s">
        <v>338</v>
      </c>
      <c r="B17" s="12">
        <v>0.14000000000000001</v>
      </c>
      <c r="C17" s="22" t="s">
        <v>450</v>
      </c>
      <c r="D17" s="22" t="s">
        <v>484</v>
      </c>
      <c r="E17" s="46" t="s">
        <v>206</v>
      </c>
      <c r="F17" s="22" t="s">
        <v>271</v>
      </c>
      <c r="G17" s="46">
        <f t="shared" si="2"/>
        <v>5</v>
      </c>
      <c r="H17" s="24">
        <v>51</v>
      </c>
      <c r="I17" s="25">
        <v>0</v>
      </c>
      <c r="J17" s="26">
        <v>49</v>
      </c>
      <c r="K17" s="1"/>
      <c r="L17" s="32">
        <f t="shared" si="0"/>
        <v>24.5</v>
      </c>
      <c r="M17" s="32">
        <f t="shared" si="1"/>
        <v>42.43524478543749</v>
      </c>
    </row>
    <row r="18" spans="1:13" x14ac:dyDescent="0.25">
      <c r="A18" s="22" t="s">
        <v>339</v>
      </c>
      <c r="B18" s="12">
        <v>0.15</v>
      </c>
      <c r="C18" s="22" t="s">
        <v>450</v>
      </c>
      <c r="D18" s="22" t="s">
        <v>484</v>
      </c>
      <c r="E18" s="46" t="s">
        <v>206</v>
      </c>
      <c r="F18" s="22" t="s">
        <v>271</v>
      </c>
      <c r="G18" s="46">
        <f t="shared" si="2"/>
        <v>6</v>
      </c>
      <c r="H18" s="24">
        <v>47</v>
      </c>
      <c r="I18" s="25">
        <v>0</v>
      </c>
      <c r="J18" s="26">
        <v>53</v>
      </c>
      <c r="K18" s="1"/>
      <c r="L18" s="32">
        <f t="shared" si="0"/>
        <v>26.5</v>
      </c>
      <c r="M18" s="32">
        <f t="shared" si="1"/>
        <v>45.899346400575247</v>
      </c>
    </row>
    <row r="19" spans="1:13" x14ac:dyDescent="0.25">
      <c r="A19" s="22" t="s">
        <v>340</v>
      </c>
      <c r="B19" s="12">
        <v>0.15</v>
      </c>
      <c r="C19" s="22" t="s">
        <v>450</v>
      </c>
      <c r="D19" s="22" t="s">
        <v>484</v>
      </c>
      <c r="E19" s="46" t="s">
        <v>206</v>
      </c>
      <c r="F19" s="22" t="s">
        <v>271</v>
      </c>
      <c r="G19" s="46">
        <f t="shared" si="2"/>
        <v>7</v>
      </c>
      <c r="H19" s="24">
        <v>48</v>
      </c>
      <c r="I19" s="25">
        <v>0</v>
      </c>
      <c r="J19" s="26">
        <v>52</v>
      </c>
      <c r="K19" s="1"/>
      <c r="L19" s="32">
        <f t="shared" si="0"/>
        <v>26</v>
      </c>
      <c r="M19" s="32">
        <f t="shared" si="1"/>
        <v>45.033320996790806</v>
      </c>
    </row>
    <row r="20" spans="1:13" x14ac:dyDescent="0.25">
      <c r="A20" s="22" t="s">
        <v>205</v>
      </c>
      <c r="B20" s="12">
        <v>0.16</v>
      </c>
      <c r="C20" s="22" t="s">
        <v>450</v>
      </c>
      <c r="D20" s="22" t="s">
        <v>484</v>
      </c>
      <c r="E20" s="46" t="s">
        <v>206</v>
      </c>
      <c r="F20" s="22" t="s">
        <v>34</v>
      </c>
      <c r="G20" s="46">
        <f t="shared" si="2"/>
        <v>8</v>
      </c>
      <c r="H20" s="24">
        <v>66</v>
      </c>
      <c r="I20" s="25">
        <v>8</v>
      </c>
      <c r="J20" s="26">
        <v>26</v>
      </c>
      <c r="L20" s="32">
        <f t="shared" si="0"/>
        <v>21</v>
      </c>
      <c r="M20" s="32">
        <f t="shared" si="1"/>
        <v>22.516660498395403</v>
      </c>
    </row>
    <row r="21" spans="1:13" x14ac:dyDescent="0.25">
      <c r="A21" s="22" t="s">
        <v>207</v>
      </c>
      <c r="B21" s="12">
        <v>0.18</v>
      </c>
      <c r="C21" s="22" t="s">
        <v>450</v>
      </c>
      <c r="D21" s="22" t="s">
        <v>484</v>
      </c>
      <c r="E21" s="46" t="s">
        <v>206</v>
      </c>
      <c r="F21" s="22" t="s">
        <v>34</v>
      </c>
      <c r="G21" s="46">
        <f t="shared" si="2"/>
        <v>9</v>
      </c>
      <c r="H21" s="24">
        <v>54</v>
      </c>
      <c r="I21" s="25">
        <v>18</v>
      </c>
      <c r="J21" s="26">
        <v>28</v>
      </c>
      <c r="L21" s="32">
        <f t="shared" si="0"/>
        <v>32</v>
      </c>
      <c r="M21" s="32">
        <f t="shared" si="1"/>
        <v>24.248711305964282</v>
      </c>
    </row>
    <row r="22" spans="1:13" x14ac:dyDescent="0.25">
      <c r="A22" s="22" t="s">
        <v>341</v>
      </c>
      <c r="B22" s="12">
        <v>0.18</v>
      </c>
      <c r="C22" s="22" t="s">
        <v>450</v>
      </c>
      <c r="D22" s="22" t="s">
        <v>484</v>
      </c>
      <c r="E22" s="46" t="s">
        <v>206</v>
      </c>
      <c r="F22" s="22" t="s">
        <v>271</v>
      </c>
      <c r="G22" s="46">
        <f t="shared" si="2"/>
        <v>10</v>
      </c>
      <c r="H22" s="24">
        <v>35</v>
      </c>
      <c r="I22" s="25">
        <v>0</v>
      </c>
      <c r="J22" s="26">
        <v>65</v>
      </c>
      <c r="L22" s="32">
        <f t="shared" si="0"/>
        <v>32.5</v>
      </c>
      <c r="M22" s="32">
        <f t="shared" si="1"/>
        <v>56.291651245988511</v>
      </c>
    </row>
    <row r="23" spans="1:13" x14ac:dyDescent="0.25">
      <c r="A23" s="22" t="s">
        <v>208</v>
      </c>
      <c r="B23" s="12">
        <v>0.2</v>
      </c>
      <c r="C23" s="22" t="s">
        <v>450</v>
      </c>
      <c r="D23" s="22" t="s">
        <v>484</v>
      </c>
      <c r="E23" s="46" t="s">
        <v>206</v>
      </c>
      <c r="F23" s="22" t="s">
        <v>34</v>
      </c>
      <c r="G23" s="46">
        <f t="shared" si="2"/>
        <v>11</v>
      </c>
      <c r="H23" s="24">
        <v>45</v>
      </c>
      <c r="I23" s="25">
        <v>0</v>
      </c>
      <c r="J23" s="26">
        <v>55</v>
      </c>
      <c r="L23" s="32">
        <f t="shared" si="0"/>
        <v>27.5</v>
      </c>
      <c r="M23" s="32">
        <f t="shared" si="1"/>
        <v>47.631397208144122</v>
      </c>
    </row>
    <row r="24" spans="1:13" x14ac:dyDescent="0.25">
      <c r="A24" s="22" t="s">
        <v>342</v>
      </c>
      <c r="B24" s="12">
        <v>0.2</v>
      </c>
      <c r="C24" s="22" t="s">
        <v>450</v>
      </c>
      <c r="D24" s="22" t="s">
        <v>484</v>
      </c>
      <c r="E24" s="46" t="s">
        <v>206</v>
      </c>
      <c r="F24" s="22" t="s">
        <v>271</v>
      </c>
      <c r="G24" s="46">
        <f t="shared" si="2"/>
        <v>12</v>
      </c>
      <c r="H24" s="24">
        <v>52</v>
      </c>
      <c r="I24" s="25">
        <v>0</v>
      </c>
      <c r="J24" s="26">
        <v>48</v>
      </c>
      <c r="L24" s="32">
        <f t="shared" si="0"/>
        <v>24</v>
      </c>
      <c r="M24" s="32">
        <f t="shared" si="1"/>
        <v>41.569219381653056</v>
      </c>
    </row>
    <row r="25" spans="1:13" x14ac:dyDescent="0.25">
      <c r="A25" s="22" t="s">
        <v>343</v>
      </c>
      <c r="B25" s="12">
        <v>0.2</v>
      </c>
      <c r="C25" s="22" t="s">
        <v>450</v>
      </c>
      <c r="D25" s="22" t="s">
        <v>484</v>
      </c>
      <c r="E25" s="46" t="s">
        <v>206</v>
      </c>
      <c r="F25" s="22" t="s">
        <v>271</v>
      </c>
      <c r="G25" s="46">
        <f t="shared" si="2"/>
        <v>13</v>
      </c>
      <c r="H25" s="24">
        <v>41</v>
      </c>
      <c r="I25" s="25">
        <v>0</v>
      </c>
      <c r="J25" s="26">
        <v>59</v>
      </c>
      <c r="L25" s="32">
        <f t="shared" si="0"/>
        <v>29.5</v>
      </c>
      <c r="M25" s="32">
        <f t="shared" si="1"/>
        <v>51.095498823281879</v>
      </c>
    </row>
    <row r="26" spans="1:13" x14ac:dyDescent="0.25">
      <c r="A26" s="22" t="s">
        <v>344</v>
      </c>
      <c r="B26" s="12">
        <v>0.21</v>
      </c>
      <c r="C26" s="22" t="s">
        <v>450</v>
      </c>
      <c r="D26" s="22" t="s">
        <v>484</v>
      </c>
      <c r="E26" s="46" t="s">
        <v>206</v>
      </c>
      <c r="F26" s="22" t="s">
        <v>271</v>
      </c>
      <c r="G26" s="46">
        <f t="shared" si="2"/>
        <v>14</v>
      </c>
      <c r="H26" s="24">
        <v>35</v>
      </c>
      <c r="I26" s="25">
        <v>0</v>
      </c>
      <c r="J26" s="26">
        <v>65</v>
      </c>
      <c r="L26" s="32">
        <f t="shared" si="0"/>
        <v>32.5</v>
      </c>
      <c r="M26" s="32">
        <f t="shared" si="1"/>
        <v>56.291651245988511</v>
      </c>
    </row>
    <row r="27" spans="1:13" x14ac:dyDescent="0.25">
      <c r="A27" s="22" t="s">
        <v>345</v>
      </c>
      <c r="B27" s="12">
        <v>0.21</v>
      </c>
      <c r="C27" s="22" t="s">
        <v>450</v>
      </c>
      <c r="D27" s="22" t="s">
        <v>484</v>
      </c>
      <c r="E27" s="46" t="s">
        <v>206</v>
      </c>
      <c r="F27" s="22" t="s">
        <v>271</v>
      </c>
      <c r="G27" s="46">
        <f t="shared" si="2"/>
        <v>15</v>
      </c>
      <c r="H27" s="24">
        <v>29</v>
      </c>
      <c r="I27" s="25">
        <v>0</v>
      </c>
      <c r="J27" s="26">
        <v>71</v>
      </c>
      <c r="L27" s="32">
        <f t="shared" si="0"/>
        <v>35.5</v>
      </c>
      <c r="M27" s="32">
        <f t="shared" si="1"/>
        <v>61.487803668695143</v>
      </c>
    </row>
    <row r="28" spans="1:13" x14ac:dyDescent="0.25">
      <c r="A28" s="22" t="s">
        <v>346</v>
      </c>
      <c r="B28" s="12">
        <v>0.22</v>
      </c>
      <c r="C28" s="22" t="s">
        <v>450</v>
      </c>
      <c r="D28" s="22" t="s">
        <v>484</v>
      </c>
      <c r="E28" s="46" t="s">
        <v>206</v>
      </c>
      <c r="F28" s="22" t="s">
        <v>271</v>
      </c>
      <c r="G28" s="46">
        <f t="shared" si="2"/>
        <v>16</v>
      </c>
      <c r="H28" s="24">
        <v>37</v>
      </c>
      <c r="I28" s="25">
        <v>0</v>
      </c>
      <c r="J28" s="26">
        <v>63</v>
      </c>
      <c r="K28" s="28"/>
      <c r="L28" s="32">
        <f t="shared" ref="L28:L91" si="3">IF(I28="", "", I28 +J28/2)</f>
        <v>31.5</v>
      </c>
      <c r="M28" s="32">
        <f t="shared" ref="M28:M91" si="4">IF(J28="", "", SQRT(3)/2*J28)</f>
        <v>54.559600438419629</v>
      </c>
    </row>
    <row r="29" spans="1:13" x14ac:dyDescent="0.25">
      <c r="A29" s="22" t="s">
        <v>347</v>
      </c>
      <c r="B29" s="12">
        <v>0.22</v>
      </c>
      <c r="C29" s="22" t="s">
        <v>450</v>
      </c>
      <c r="D29" s="22" t="s">
        <v>484</v>
      </c>
      <c r="E29" s="46" t="s">
        <v>206</v>
      </c>
      <c r="F29" s="22" t="s">
        <v>271</v>
      </c>
      <c r="G29" s="46">
        <f t="shared" si="2"/>
        <v>17</v>
      </c>
      <c r="H29" s="24">
        <v>43</v>
      </c>
      <c r="I29" s="25">
        <v>0</v>
      </c>
      <c r="J29" s="26">
        <v>57</v>
      </c>
      <c r="L29" s="32">
        <f t="shared" si="3"/>
        <v>28.5</v>
      </c>
      <c r="M29" s="32">
        <f t="shared" si="4"/>
        <v>49.363448015712997</v>
      </c>
    </row>
    <row r="30" spans="1:13" x14ac:dyDescent="0.25">
      <c r="A30" s="22" t="s">
        <v>209</v>
      </c>
      <c r="B30" s="12">
        <v>0.23</v>
      </c>
      <c r="C30" s="22" t="s">
        <v>450</v>
      </c>
      <c r="D30" s="22" t="s">
        <v>484</v>
      </c>
      <c r="E30" s="46" t="s">
        <v>206</v>
      </c>
      <c r="F30" s="22" t="s">
        <v>34</v>
      </c>
      <c r="G30" s="46">
        <f t="shared" si="2"/>
        <v>18</v>
      </c>
      <c r="H30" s="24">
        <v>72</v>
      </c>
      <c r="I30" s="25">
        <v>0</v>
      </c>
      <c r="J30" s="26">
        <v>28</v>
      </c>
      <c r="L30" s="32">
        <f t="shared" si="3"/>
        <v>14</v>
      </c>
      <c r="M30" s="32">
        <f t="shared" si="4"/>
        <v>24.248711305964282</v>
      </c>
    </row>
    <row r="31" spans="1:13" x14ac:dyDescent="0.25">
      <c r="A31" s="22" t="s">
        <v>210</v>
      </c>
      <c r="B31" s="12">
        <v>0.25</v>
      </c>
      <c r="C31" s="22" t="s">
        <v>450</v>
      </c>
      <c r="D31" s="22" t="s">
        <v>484</v>
      </c>
      <c r="E31" s="46" t="s">
        <v>206</v>
      </c>
      <c r="F31" s="22" t="s">
        <v>34</v>
      </c>
      <c r="G31" s="46">
        <f t="shared" si="2"/>
        <v>19</v>
      </c>
      <c r="H31" s="24">
        <v>33</v>
      </c>
      <c r="I31" s="25">
        <v>0</v>
      </c>
      <c r="J31" s="26">
        <v>67</v>
      </c>
      <c r="L31" s="32">
        <f t="shared" si="3"/>
        <v>33.5</v>
      </c>
      <c r="M31" s="32">
        <f t="shared" si="4"/>
        <v>58.023702053557386</v>
      </c>
    </row>
    <row r="32" spans="1:13" x14ac:dyDescent="0.25">
      <c r="A32" s="22" t="s">
        <v>211</v>
      </c>
      <c r="B32" s="12">
        <v>0.26</v>
      </c>
      <c r="C32" s="22" t="s">
        <v>450</v>
      </c>
      <c r="D32" s="22" t="s">
        <v>484</v>
      </c>
      <c r="E32" s="46" t="s">
        <v>206</v>
      </c>
      <c r="F32" s="22" t="s">
        <v>34</v>
      </c>
      <c r="G32" s="46">
        <f t="shared" si="2"/>
        <v>20</v>
      </c>
      <c r="H32" s="24">
        <v>52.525252525252526</v>
      </c>
      <c r="I32" s="25">
        <v>0</v>
      </c>
      <c r="J32" s="26">
        <v>47.474747474747474</v>
      </c>
      <c r="L32" s="32">
        <f t="shared" si="3"/>
        <v>23.737373737373737</v>
      </c>
      <c r="M32" s="32">
        <f t="shared" si="4"/>
        <v>41.114337351382439</v>
      </c>
    </row>
    <row r="33" spans="1:29" x14ac:dyDescent="0.25">
      <c r="A33" s="22" t="s">
        <v>212</v>
      </c>
      <c r="B33" s="12">
        <v>0.26</v>
      </c>
      <c r="C33" s="22" t="s">
        <v>450</v>
      </c>
      <c r="D33" s="22" t="s">
        <v>484</v>
      </c>
      <c r="E33" s="46" t="s">
        <v>206</v>
      </c>
      <c r="F33" s="22" t="s">
        <v>34</v>
      </c>
      <c r="G33" s="46">
        <f t="shared" si="2"/>
        <v>21</v>
      </c>
      <c r="H33" s="24">
        <v>51</v>
      </c>
      <c r="I33" s="25">
        <v>0</v>
      </c>
      <c r="J33" s="26">
        <v>49</v>
      </c>
      <c r="L33" s="32">
        <f t="shared" si="3"/>
        <v>24.5</v>
      </c>
      <c r="M33" s="32">
        <f t="shared" si="4"/>
        <v>42.43524478543749</v>
      </c>
    </row>
    <row r="34" spans="1:29" x14ac:dyDescent="0.25">
      <c r="A34" s="22" t="s">
        <v>213</v>
      </c>
      <c r="B34" s="12">
        <v>0.26</v>
      </c>
      <c r="C34" s="22" t="s">
        <v>450</v>
      </c>
      <c r="D34" s="22" t="s">
        <v>484</v>
      </c>
      <c r="E34" s="46" t="s">
        <v>206</v>
      </c>
      <c r="F34" s="22" t="s">
        <v>34</v>
      </c>
      <c r="G34" s="46">
        <f t="shared" si="2"/>
        <v>22</v>
      </c>
      <c r="H34" s="24">
        <v>63</v>
      </c>
      <c r="I34" s="25">
        <v>0</v>
      </c>
      <c r="J34" s="26">
        <v>37</v>
      </c>
      <c r="L34" s="32">
        <f t="shared" si="3"/>
        <v>18.5</v>
      </c>
      <c r="M34" s="32">
        <f t="shared" si="4"/>
        <v>32.042939940024226</v>
      </c>
    </row>
    <row r="35" spans="1:29" x14ac:dyDescent="0.25">
      <c r="A35" s="22" t="s">
        <v>348</v>
      </c>
      <c r="B35" s="12">
        <v>0.28000000000000003</v>
      </c>
      <c r="C35" s="22" t="s">
        <v>450</v>
      </c>
      <c r="D35" s="22" t="s">
        <v>484</v>
      </c>
      <c r="E35" s="46" t="s">
        <v>206</v>
      </c>
      <c r="F35" s="22" t="s">
        <v>271</v>
      </c>
      <c r="G35" s="46">
        <f t="shared" si="2"/>
        <v>23</v>
      </c>
      <c r="H35" s="24">
        <v>37</v>
      </c>
      <c r="I35" s="25">
        <v>0</v>
      </c>
      <c r="J35" s="26">
        <v>63</v>
      </c>
      <c r="L35" s="32">
        <f t="shared" si="3"/>
        <v>31.5</v>
      </c>
      <c r="M35" s="32">
        <f t="shared" si="4"/>
        <v>54.559600438419629</v>
      </c>
      <c r="W35">
        <v>75</v>
      </c>
      <c r="X35">
        <v>43.301270189221931</v>
      </c>
      <c r="Y35" s="35">
        <v>0.5</v>
      </c>
    </row>
    <row r="36" spans="1:29" x14ac:dyDescent="0.25">
      <c r="A36" s="22" t="s">
        <v>214</v>
      </c>
      <c r="B36" s="12">
        <v>0.28999999999999998</v>
      </c>
      <c r="C36" s="22" t="s">
        <v>450</v>
      </c>
      <c r="D36" s="22" t="s">
        <v>484</v>
      </c>
      <c r="E36" s="46" t="s">
        <v>206</v>
      </c>
      <c r="F36" s="22" t="s">
        <v>34</v>
      </c>
      <c r="G36" s="46">
        <f t="shared" si="2"/>
        <v>24</v>
      </c>
      <c r="H36" s="24">
        <v>48</v>
      </c>
      <c r="I36" s="25">
        <v>0</v>
      </c>
      <c r="J36" s="26">
        <v>52</v>
      </c>
      <c r="L36" s="32">
        <f t="shared" si="3"/>
        <v>26</v>
      </c>
      <c r="M36" s="32">
        <f t="shared" si="4"/>
        <v>45.033320996790806</v>
      </c>
      <c r="W36">
        <v>25</v>
      </c>
      <c r="X36">
        <v>43.301270189221931</v>
      </c>
      <c r="Y36" s="35">
        <v>0.5</v>
      </c>
    </row>
    <row r="37" spans="1:29" x14ac:dyDescent="0.25">
      <c r="A37" s="22" t="s">
        <v>215</v>
      </c>
      <c r="B37" s="12">
        <v>0.28999999999999998</v>
      </c>
      <c r="C37" s="22" t="s">
        <v>450</v>
      </c>
      <c r="D37" s="22" t="s">
        <v>484</v>
      </c>
      <c r="E37" s="46" t="s">
        <v>206</v>
      </c>
      <c r="F37" s="22" t="s">
        <v>34</v>
      </c>
      <c r="G37" s="46">
        <f t="shared" si="2"/>
        <v>25</v>
      </c>
      <c r="H37" s="24">
        <v>26.262626262626263</v>
      </c>
      <c r="I37" s="25">
        <v>0</v>
      </c>
      <c r="J37" s="26">
        <v>73.737373737373744</v>
      </c>
      <c r="L37" s="32">
        <f t="shared" si="3"/>
        <v>36.868686868686872</v>
      </c>
      <c r="M37" s="32">
        <f t="shared" si="4"/>
        <v>63.858438864913154</v>
      </c>
      <c r="W37">
        <v>50</v>
      </c>
      <c r="X37">
        <v>0</v>
      </c>
      <c r="Y37" s="35">
        <v>0.5</v>
      </c>
    </row>
    <row r="38" spans="1:29" x14ac:dyDescent="0.25">
      <c r="A38" s="22" t="s">
        <v>216</v>
      </c>
      <c r="B38" s="12">
        <v>0.28999999999999998</v>
      </c>
      <c r="C38" s="22" t="s">
        <v>450</v>
      </c>
      <c r="D38" s="22" t="s">
        <v>484</v>
      </c>
      <c r="E38" s="46" t="s">
        <v>206</v>
      </c>
      <c r="F38" s="22" t="s">
        <v>34</v>
      </c>
      <c r="G38" s="46">
        <f t="shared" si="2"/>
        <v>26</v>
      </c>
      <c r="H38" s="24">
        <v>33</v>
      </c>
      <c r="I38" s="25">
        <v>13</v>
      </c>
      <c r="J38" s="26">
        <v>54</v>
      </c>
      <c r="L38" s="32">
        <f t="shared" si="3"/>
        <v>40</v>
      </c>
      <c r="M38" s="32">
        <f t="shared" si="4"/>
        <v>46.765371804359681</v>
      </c>
    </row>
    <row r="39" spans="1:29" x14ac:dyDescent="0.25">
      <c r="A39" s="22" t="s">
        <v>217</v>
      </c>
      <c r="B39" s="12">
        <v>0.3</v>
      </c>
      <c r="C39" s="22" t="s">
        <v>450</v>
      </c>
      <c r="D39" s="22" t="s">
        <v>484</v>
      </c>
      <c r="E39" s="46" t="s">
        <v>206</v>
      </c>
      <c r="F39" s="22" t="s">
        <v>34</v>
      </c>
      <c r="G39" s="46">
        <f t="shared" si="2"/>
        <v>27</v>
      </c>
      <c r="H39" s="24">
        <v>43</v>
      </c>
      <c r="I39" s="25">
        <v>0</v>
      </c>
      <c r="J39" s="26">
        <v>57</v>
      </c>
      <c r="L39" s="32">
        <f t="shared" si="3"/>
        <v>28.5</v>
      </c>
      <c r="M39" s="32">
        <f t="shared" si="4"/>
        <v>49.363448015712997</v>
      </c>
      <c r="W39" s="24">
        <v>0</v>
      </c>
      <c r="X39" s="25">
        <v>50</v>
      </c>
      <c r="Y39" s="26">
        <v>50</v>
      </c>
      <c r="AA39" s="32">
        <f>IF(X39="", "", X39 +Y39/2)</f>
        <v>75</v>
      </c>
      <c r="AB39" s="32">
        <f>IF(Y39="", "", SQRT(3)/2*Y39)</f>
        <v>43.301270189221931</v>
      </c>
      <c r="AC39" s="34">
        <v>0.5</v>
      </c>
    </row>
    <row r="40" spans="1:29" x14ac:dyDescent="0.25">
      <c r="A40" s="22" t="s">
        <v>218</v>
      </c>
      <c r="B40" s="12">
        <v>0.3</v>
      </c>
      <c r="C40" s="22" t="s">
        <v>450</v>
      </c>
      <c r="D40" s="22" t="s">
        <v>484</v>
      </c>
      <c r="E40" s="46" t="s">
        <v>206</v>
      </c>
      <c r="F40" s="22" t="s">
        <v>34</v>
      </c>
      <c r="G40" s="46">
        <f t="shared" si="2"/>
        <v>28</v>
      </c>
      <c r="H40" s="24">
        <v>48</v>
      </c>
      <c r="I40" s="25">
        <v>0</v>
      </c>
      <c r="J40" s="26">
        <v>52</v>
      </c>
      <c r="L40" s="32">
        <f t="shared" si="3"/>
        <v>26</v>
      </c>
      <c r="M40" s="32">
        <f t="shared" si="4"/>
        <v>45.033320996790806</v>
      </c>
      <c r="W40" s="24">
        <v>50</v>
      </c>
      <c r="X40" s="25">
        <v>0</v>
      </c>
      <c r="Y40" s="26">
        <v>50</v>
      </c>
      <c r="AA40" s="32">
        <f>IF(X40="", "", X40 +Y40/2)</f>
        <v>25</v>
      </c>
      <c r="AB40" s="32">
        <f>IF(Y40="", "", SQRT(3)/2*Y40)</f>
        <v>43.301270189221931</v>
      </c>
      <c r="AC40" s="34">
        <v>0.5</v>
      </c>
    </row>
    <row r="41" spans="1:29" x14ac:dyDescent="0.25">
      <c r="A41" s="22" t="s">
        <v>219</v>
      </c>
      <c r="B41" s="12">
        <v>0.3</v>
      </c>
      <c r="C41" s="22" t="s">
        <v>450</v>
      </c>
      <c r="D41" s="22" t="s">
        <v>484</v>
      </c>
      <c r="E41" s="46" t="s">
        <v>206</v>
      </c>
      <c r="F41" s="22" t="s">
        <v>34</v>
      </c>
      <c r="G41" s="46">
        <f t="shared" si="2"/>
        <v>29</v>
      </c>
      <c r="H41" s="24">
        <v>68</v>
      </c>
      <c r="I41" s="25">
        <v>0</v>
      </c>
      <c r="J41" s="26">
        <v>32</v>
      </c>
      <c r="L41" s="32">
        <f t="shared" si="3"/>
        <v>16</v>
      </c>
      <c r="M41" s="32">
        <f t="shared" si="4"/>
        <v>27.712812921102035</v>
      </c>
      <c r="W41" s="24">
        <v>50</v>
      </c>
      <c r="X41" s="25">
        <v>50</v>
      </c>
      <c r="Y41" s="26">
        <v>0</v>
      </c>
      <c r="AA41" s="32">
        <f>IF(X41="", "", X41 +Y41/2)</f>
        <v>50</v>
      </c>
      <c r="AB41" s="32">
        <f>IF(Y41="", "", SQRT(3)/2*Y41)</f>
        <v>0</v>
      </c>
      <c r="AC41" s="34">
        <v>0.5</v>
      </c>
    </row>
    <row r="42" spans="1:29" x14ac:dyDescent="0.25">
      <c r="A42" s="22" t="s">
        <v>349</v>
      </c>
      <c r="B42" s="12">
        <v>0.3</v>
      </c>
      <c r="C42" s="22" t="s">
        <v>450</v>
      </c>
      <c r="D42" s="22" t="s">
        <v>484</v>
      </c>
      <c r="E42" s="46" t="s">
        <v>206</v>
      </c>
      <c r="F42" s="22" t="s">
        <v>271</v>
      </c>
      <c r="G42" s="46">
        <f t="shared" si="2"/>
        <v>30</v>
      </c>
      <c r="H42" s="24">
        <v>44</v>
      </c>
      <c r="I42" s="25">
        <v>0</v>
      </c>
      <c r="J42" s="26">
        <v>56</v>
      </c>
      <c r="L42" s="32">
        <f t="shared" si="3"/>
        <v>28</v>
      </c>
      <c r="M42" s="32">
        <f t="shared" si="4"/>
        <v>48.497422611928563</v>
      </c>
    </row>
    <row r="43" spans="1:29" x14ac:dyDescent="0.25">
      <c r="A43" s="22" t="s">
        <v>220</v>
      </c>
      <c r="B43" s="12">
        <v>0.31</v>
      </c>
      <c r="C43" s="22" t="s">
        <v>450</v>
      </c>
      <c r="D43" s="22" t="s">
        <v>484</v>
      </c>
      <c r="E43" s="46" t="s">
        <v>206</v>
      </c>
      <c r="F43" s="22" t="s">
        <v>34</v>
      </c>
      <c r="G43" s="46">
        <f t="shared" si="2"/>
        <v>31</v>
      </c>
      <c r="H43" s="24">
        <v>47.524752475247524</v>
      </c>
      <c r="I43" s="25">
        <v>0</v>
      </c>
      <c r="J43" s="26">
        <v>52.475247524752476</v>
      </c>
      <c r="L43" s="32">
        <f t="shared" si="3"/>
        <v>26.237623762376238</v>
      </c>
      <c r="M43" s="32">
        <f t="shared" si="4"/>
        <v>45.444897426312124</v>
      </c>
    </row>
    <row r="44" spans="1:29" x14ac:dyDescent="0.25">
      <c r="A44" s="22" t="s">
        <v>221</v>
      </c>
      <c r="B44" s="12">
        <v>0.31</v>
      </c>
      <c r="C44" s="22" t="s">
        <v>450</v>
      </c>
      <c r="D44" s="22" t="s">
        <v>484</v>
      </c>
      <c r="E44" s="46" t="s">
        <v>206</v>
      </c>
      <c r="F44" s="22" t="s">
        <v>34</v>
      </c>
      <c r="G44" s="46">
        <f t="shared" si="2"/>
        <v>32</v>
      </c>
      <c r="H44" s="24">
        <v>23.762376237623762</v>
      </c>
      <c r="I44" s="25">
        <v>0</v>
      </c>
      <c r="J44" s="26">
        <v>76.237623762376231</v>
      </c>
      <c r="L44" s="32">
        <f t="shared" si="3"/>
        <v>38.118811881188115</v>
      </c>
      <c r="M44" s="32">
        <f t="shared" si="4"/>
        <v>66.023718902377979</v>
      </c>
    </row>
    <row r="45" spans="1:29" x14ac:dyDescent="0.25">
      <c r="A45" s="22" t="s">
        <v>222</v>
      </c>
      <c r="B45" s="12">
        <v>0.31</v>
      </c>
      <c r="C45" s="22" t="s">
        <v>450</v>
      </c>
      <c r="D45" s="22" t="s">
        <v>484</v>
      </c>
      <c r="E45" s="46" t="s">
        <v>206</v>
      </c>
      <c r="F45" s="22" t="s">
        <v>34</v>
      </c>
      <c r="G45" s="46">
        <f t="shared" si="2"/>
        <v>33</v>
      </c>
      <c r="H45" s="24">
        <v>49</v>
      </c>
      <c r="I45" s="25">
        <v>0</v>
      </c>
      <c r="J45" s="26">
        <v>51</v>
      </c>
      <c r="L45" s="32">
        <f t="shared" si="3"/>
        <v>25.5</v>
      </c>
      <c r="M45" s="32">
        <f t="shared" si="4"/>
        <v>44.167295593006365</v>
      </c>
    </row>
    <row r="46" spans="1:29" x14ac:dyDescent="0.25">
      <c r="A46" s="22" t="s">
        <v>223</v>
      </c>
      <c r="B46" s="12">
        <v>0.31</v>
      </c>
      <c r="C46" s="22" t="s">
        <v>450</v>
      </c>
      <c r="D46" s="22" t="s">
        <v>484</v>
      </c>
      <c r="E46" s="46" t="s">
        <v>206</v>
      </c>
      <c r="F46" s="22" t="s">
        <v>34</v>
      </c>
      <c r="G46" s="46">
        <f t="shared" si="2"/>
        <v>34</v>
      </c>
      <c r="H46" s="24">
        <v>70</v>
      </c>
      <c r="I46" s="25">
        <v>0</v>
      </c>
      <c r="J46" s="26">
        <v>30</v>
      </c>
      <c r="L46" s="32">
        <f t="shared" si="3"/>
        <v>15</v>
      </c>
      <c r="M46" s="32">
        <f t="shared" si="4"/>
        <v>25.980762113533157</v>
      </c>
    </row>
    <row r="47" spans="1:29" x14ac:dyDescent="0.25">
      <c r="A47" s="22" t="s">
        <v>350</v>
      </c>
      <c r="B47" s="12">
        <v>0.31</v>
      </c>
      <c r="C47" s="22" t="s">
        <v>450</v>
      </c>
      <c r="D47" s="22" t="s">
        <v>484</v>
      </c>
      <c r="E47" s="46" t="s">
        <v>206</v>
      </c>
      <c r="F47" s="22" t="s">
        <v>271</v>
      </c>
      <c r="G47" s="46">
        <f t="shared" si="2"/>
        <v>35</v>
      </c>
      <c r="H47" s="24">
        <v>41</v>
      </c>
      <c r="I47" s="25">
        <v>0</v>
      </c>
      <c r="J47" s="26">
        <v>59</v>
      </c>
      <c r="L47" s="32">
        <f t="shared" si="3"/>
        <v>29.5</v>
      </c>
      <c r="M47" s="32">
        <f t="shared" si="4"/>
        <v>51.095498823281879</v>
      </c>
    </row>
    <row r="48" spans="1:29" x14ac:dyDescent="0.25">
      <c r="A48" s="22" t="s">
        <v>153</v>
      </c>
      <c r="B48" s="12">
        <v>0.31</v>
      </c>
      <c r="C48" s="22" t="s">
        <v>450</v>
      </c>
      <c r="D48" s="22" t="s">
        <v>484</v>
      </c>
      <c r="E48" s="46" t="s">
        <v>206</v>
      </c>
      <c r="F48" s="22" t="s">
        <v>34</v>
      </c>
      <c r="G48" s="46">
        <f t="shared" si="2"/>
        <v>36</v>
      </c>
      <c r="H48" s="24">
        <v>80.198019801980195</v>
      </c>
      <c r="I48" s="25">
        <v>0</v>
      </c>
      <c r="J48" s="26">
        <v>19.801980198019802</v>
      </c>
      <c r="L48" s="32">
        <f t="shared" si="3"/>
        <v>9.9009900990099009</v>
      </c>
      <c r="M48" s="32">
        <f t="shared" si="4"/>
        <v>17.149017896721556</v>
      </c>
    </row>
    <row r="49" spans="1:13" x14ac:dyDescent="0.25">
      <c r="A49" s="22" t="s">
        <v>224</v>
      </c>
      <c r="B49" s="12">
        <v>0.32</v>
      </c>
      <c r="C49" s="22" t="s">
        <v>450</v>
      </c>
      <c r="D49" s="22" t="s">
        <v>484</v>
      </c>
      <c r="E49" s="46" t="s">
        <v>206</v>
      </c>
      <c r="F49" s="22" t="s">
        <v>34</v>
      </c>
      <c r="G49" s="46">
        <f t="shared" si="2"/>
        <v>37</v>
      </c>
      <c r="H49" s="24">
        <v>67</v>
      </c>
      <c r="I49" s="25">
        <v>0</v>
      </c>
      <c r="J49" s="26">
        <v>33</v>
      </c>
      <c r="L49" s="32">
        <f t="shared" si="3"/>
        <v>16.5</v>
      </c>
      <c r="M49" s="32">
        <f t="shared" si="4"/>
        <v>28.578838324886473</v>
      </c>
    </row>
    <row r="50" spans="1:13" x14ac:dyDescent="0.25">
      <c r="A50" s="22" t="s">
        <v>154</v>
      </c>
      <c r="B50" s="12">
        <v>0.32</v>
      </c>
      <c r="C50" s="22" t="s">
        <v>450</v>
      </c>
      <c r="D50" s="22" t="s">
        <v>484</v>
      </c>
      <c r="E50" s="46" t="s">
        <v>206</v>
      </c>
      <c r="F50" s="22" t="s">
        <v>34</v>
      </c>
      <c r="G50" s="46">
        <f t="shared" si="2"/>
        <v>38</v>
      </c>
      <c r="H50" s="24">
        <v>76.237623762376231</v>
      </c>
      <c r="I50" s="25">
        <v>2.9702970297029703</v>
      </c>
      <c r="J50" s="26">
        <v>20.792079207920793</v>
      </c>
      <c r="L50" s="32">
        <f t="shared" si="3"/>
        <v>13.366336633663366</v>
      </c>
      <c r="M50" s="32">
        <f t="shared" si="4"/>
        <v>18.006468791557634</v>
      </c>
    </row>
    <row r="51" spans="1:13" x14ac:dyDescent="0.25">
      <c r="A51" s="22" t="s">
        <v>155</v>
      </c>
      <c r="B51" s="12">
        <v>0.32</v>
      </c>
      <c r="C51" s="22" t="s">
        <v>450</v>
      </c>
      <c r="D51" s="22" t="s">
        <v>484</v>
      </c>
      <c r="E51" s="46" t="s">
        <v>206</v>
      </c>
      <c r="F51" s="22" t="s">
        <v>34</v>
      </c>
      <c r="G51" s="46">
        <f t="shared" si="2"/>
        <v>39</v>
      </c>
      <c r="H51" s="24">
        <v>79.207920792079207</v>
      </c>
      <c r="I51" s="25">
        <v>0</v>
      </c>
      <c r="J51" s="26">
        <v>20.792079207920793</v>
      </c>
      <c r="L51" s="32">
        <f t="shared" si="3"/>
        <v>10.396039603960396</v>
      </c>
      <c r="M51" s="32">
        <f t="shared" si="4"/>
        <v>18.006468791557634</v>
      </c>
    </row>
    <row r="52" spans="1:13" x14ac:dyDescent="0.25">
      <c r="A52" s="22" t="s">
        <v>156</v>
      </c>
      <c r="B52" s="12">
        <v>0.32</v>
      </c>
      <c r="C52" s="22" t="s">
        <v>450</v>
      </c>
      <c r="D52" s="22" t="s">
        <v>484</v>
      </c>
      <c r="E52" s="46" t="s">
        <v>206</v>
      </c>
      <c r="F52" s="22" t="s">
        <v>34</v>
      </c>
      <c r="G52" s="46">
        <f t="shared" si="2"/>
        <v>40</v>
      </c>
      <c r="H52" s="24">
        <v>78</v>
      </c>
      <c r="I52" s="25">
        <v>0</v>
      </c>
      <c r="J52" s="26">
        <v>22</v>
      </c>
      <c r="L52" s="32">
        <f t="shared" si="3"/>
        <v>11</v>
      </c>
      <c r="M52" s="32">
        <f t="shared" si="4"/>
        <v>19.05255888325765</v>
      </c>
    </row>
    <row r="53" spans="1:13" x14ac:dyDescent="0.25">
      <c r="A53" s="22" t="s">
        <v>157</v>
      </c>
      <c r="B53" s="12">
        <v>0.33</v>
      </c>
      <c r="C53" s="22" t="s">
        <v>450</v>
      </c>
      <c r="D53" s="22" t="s">
        <v>484</v>
      </c>
      <c r="E53" s="46" t="s">
        <v>206</v>
      </c>
      <c r="F53" s="22" t="s">
        <v>34</v>
      </c>
      <c r="G53" s="46">
        <f t="shared" si="2"/>
        <v>41</v>
      </c>
      <c r="H53" s="24">
        <v>82.178217821782184</v>
      </c>
      <c r="I53" s="25">
        <v>0</v>
      </c>
      <c r="J53" s="26">
        <v>17.821782178217823</v>
      </c>
      <c r="L53" s="32">
        <f t="shared" si="3"/>
        <v>8.9108910891089117</v>
      </c>
      <c r="M53" s="32">
        <f t="shared" si="4"/>
        <v>15.434116107049402</v>
      </c>
    </row>
    <row r="54" spans="1:13" x14ac:dyDescent="0.25">
      <c r="A54" s="22" t="s">
        <v>351</v>
      </c>
      <c r="B54" s="12">
        <v>0.33</v>
      </c>
      <c r="C54" s="22" t="s">
        <v>450</v>
      </c>
      <c r="D54" s="22" t="s">
        <v>484</v>
      </c>
      <c r="E54" s="46" t="s">
        <v>206</v>
      </c>
      <c r="F54" s="22" t="s">
        <v>271</v>
      </c>
      <c r="G54" s="46">
        <f t="shared" si="2"/>
        <v>42</v>
      </c>
      <c r="H54" s="24">
        <v>55</v>
      </c>
      <c r="I54" s="25">
        <v>0</v>
      </c>
      <c r="J54" s="26">
        <v>45</v>
      </c>
      <c r="L54" s="32">
        <f t="shared" si="3"/>
        <v>22.5</v>
      </c>
      <c r="M54" s="32">
        <f t="shared" si="4"/>
        <v>38.97114317029974</v>
      </c>
    </row>
    <row r="55" spans="1:13" x14ac:dyDescent="0.25">
      <c r="A55" s="22" t="s">
        <v>225</v>
      </c>
      <c r="B55" s="12">
        <v>0.34</v>
      </c>
      <c r="C55" s="22" t="s">
        <v>450</v>
      </c>
      <c r="D55" s="22" t="s">
        <v>484</v>
      </c>
      <c r="E55" s="46" t="s">
        <v>206</v>
      </c>
      <c r="F55" s="22" t="s">
        <v>34</v>
      </c>
      <c r="G55" s="46">
        <f t="shared" si="2"/>
        <v>43</v>
      </c>
      <c r="H55" s="24">
        <v>74</v>
      </c>
      <c r="I55" s="25">
        <v>0</v>
      </c>
      <c r="J55" s="26">
        <v>26</v>
      </c>
      <c r="L55" s="32">
        <f t="shared" si="3"/>
        <v>13</v>
      </c>
      <c r="M55" s="32">
        <f t="shared" si="4"/>
        <v>22.516660498395403</v>
      </c>
    </row>
    <row r="56" spans="1:13" x14ac:dyDescent="0.25">
      <c r="A56" s="22" t="s">
        <v>226</v>
      </c>
      <c r="B56" s="12">
        <v>0.34</v>
      </c>
      <c r="C56" s="22" t="s">
        <v>450</v>
      </c>
      <c r="D56" s="22" t="s">
        <v>484</v>
      </c>
      <c r="E56" s="46" t="s">
        <v>206</v>
      </c>
      <c r="F56" s="22" t="s">
        <v>34</v>
      </c>
      <c r="G56" s="46">
        <f t="shared" si="2"/>
        <v>44</v>
      </c>
      <c r="H56" s="24">
        <v>44</v>
      </c>
      <c r="I56" s="25">
        <v>0</v>
      </c>
      <c r="J56" s="26">
        <v>56</v>
      </c>
      <c r="L56" s="32">
        <f t="shared" si="3"/>
        <v>28</v>
      </c>
      <c r="M56" s="32">
        <f t="shared" si="4"/>
        <v>48.497422611928563</v>
      </c>
    </row>
    <row r="57" spans="1:13" x14ac:dyDescent="0.25">
      <c r="A57" s="22" t="s">
        <v>227</v>
      </c>
      <c r="B57" s="12">
        <v>0.34</v>
      </c>
      <c r="C57" s="22" t="s">
        <v>450</v>
      </c>
      <c r="D57" s="22" t="s">
        <v>484</v>
      </c>
      <c r="E57" s="46" t="s">
        <v>206</v>
      </c>
      <c r="F57" s="22" t="s">
        <v>34</v>
      </c>
      <c r="G57" s="46">
        <f t="shared" si="2"/>
        <v>45</v>
      </c>
      <c r="H57" s="24">
        <v>59</v>
      </c>
      <c r="I57" s="25">
        <v>0</v>
      </c>
      <c r="J57" s="26">
        <v>41</v>
      </c>
      <c r="L57" s="32">
        <f t="shared" si="3"/>
        <v>20.5</v>
      </c>
      <c r="M57" s="32">
        <f t="shared" si="4"/>
        <v>35.507041555161983</v>
      </c>
    </row>
    <row r="58" spans="1:13" x14ac:dyDescent="0.25">
      <c r="A58" s="22" t="s">
        <v>228</v>
      </c>
      <c r="B58" s="12">
        <v>0.34</v>
      </c>
      <c r="C58" s="22" t="s">
        <v>450</v>
      </c>
      <c r="D58" s="22" t="s">
        <v>484</v>
      </c>
      <c r="E58" s="46" t="s">
        <v>206</v>
      </c>
      <c r="F58" s="22" t="s">
        <v>34</v>
      </c>
      <c r="G58" s="46">
        <f t="shared" si="2"/>
        <v>46</v>
      </c>
      <c r="H58" s="24">
        <v>61.224489795918366</v>
      </c>
      <c r="I58" s="25">
        <v>12.244897959183673</v>
      </c>
      <c r="J58" s="26">
        <v>26.530612244897959</v>
      </c>
      <c r="L58" s="32">
        <f t="shared" si="3"/>
        <v>25.510204081632651</v>
      </c>
      <c r="M58" s="32">
        <f t="shared" si="4"/>
        <v>22.976184182036125</v>
      </c>
    </row>
    <row r="59" spans="1:13" x14ac:dyDescent="0.25">
      <c r="A59" s="22" t="s">
        <v>229</v>
      </c>
      <c r="B59" s="12">
        <v>0.34</v>
      </c>
      <c r="C59" s="22" t="s">
        <v>450</v>
      </c>
      <c r="D59" s="22" t="s">
        <v>484</v>
      </c>
      <c r="E59" s="46" t="s">
        <v>206</v>
      </c>
      <c r="F59" s="22" t="s">
        <v>34</v>
      </c>
      <c r="G59" s="46">
        <f t="shared" si="2"/>
        <v>47</v>
      </c>
      <c r="H59" s="24">
        <v>68</v>
      </c>
      <c r="I59" s="25">
        <v>0</v>
      </c>
      <c r="J59" s="26">
        <v>32</v>
      </c>
      <c r="L59" s="32">
        <f t="shared" si="3"/>
        <v>16</v>
      </c>
      <c r="M59" s="32">
        <f t="shared" si="4"/>
        <v>27.712812921102035</v>
      </c>
    </row>
    <row r="60" spans="1:13" x14ac:dyDescent="0.25">
      <c r="A60" s="22" t="s">
        <v>230</v>
      </c>
      <c r="B60" s="12">
        <v>0.35</v>
      </c>
      <c r="C60" s="22" t="s">
        <v>450</v>
      </c>
      <c r="D60" s="22" t="s">
        <v>484</v>
      </c>
      <c r="E60" s="46" t="s">
        <v>206</v>
      </c>
      <c r="F60" s="22" t="s">
        <v>34</v>
      </c>
      <c r="G60" s="46">
        <f t="shared" si="2"/>
        <v>48</v>
      </c>
      <c r="H60" s="24">
        <v>74</v>
      </c>
      <c r="I60" s="25">
        <v>0</v>
      </c>
      <c r="J60" s="26">
        <v>26</v>
      </c>
      <c r="L60" s="32">
        <f t="shared" si="3"/>
        <v>13</v>
      </c>
      <c r="M60" s="32">
        <f t="shared" si="4"/>
        <v>22.516660498395403</v>
      </c>
    </row>
    <row r="61" spans="1:13" x14ac:dyDescent="0.25">
      <c r="A61" s="22" t="s">
        <v>231</v>
      </c>
      <c r="B61" s="12">
        <v>0.35</v>
      </c>
      <c r="C61" s="22" t="s">
        <v>450</v>
      </c>
      <c r="D61" s="22" t="s">
        <v>484</v>
      </c>
      <c r="E61" s="46" t="s">
        <v>206</v>
      </c>
      <c r="F61" s="22" t="s">
        <v>34</v>
      </c>
      <c r="G61" s="46">
        <f t="shared" si="2"/>
        <v>49</v>
      </c>
      <c r="H61" s="24">
        <v>66</v>
      </c>
      <c r="I61" s="25">
        <v>0</v>
      </c>
      <c r="J61" s="26">
        <v>34</v>
      </c>
      <c r="L61" s="32">
        <f t="shared" si="3"/>
        <v>17</v>
      </c>
      <c r="M61" s="32">
        <f t="shared" si="4"/>
        <v>29.444863728670914</v>
      </c>
    </row>
    <row r="62" spans="1:13" x14ac:dyDescent="0.25">
      <c r="A62" s="22" t="s">
        <v>232</v>
      </c>
      <c r="B62" s="12">
        <v>0.35</v>
      </c>
      <c r="C62" s="22" t="s">
        <v>450</v>
      </c>
      <c r="D62" s="22" t="s">
        <v>484</v>
      </c>
      <c r="E62" s="46" t="s">
        <v>206</v>
      </c>
      <c r="F62" s="22" t="s">
        <v>34</v>
      </c>
      <c r="G62" s="46">
        <f t="shared" si="2"/>
        <v>50</v>
      </c>
      <c r="H62" s="24">
        <v>72</v>
      </c>
      <c r="I62" s="25">
        <v>0</v>
      </c>
      <c r="J62" s="26">
        <v>28</v>
      </c>
      <c r="L62" s="32">
        <f t="shared" si="3"/>
        <v>14</v>
      </c>
      <c r="M62" s="32">
        <f t="shared" si="4"/>
        <v>24.248711305964282</v>
      </c>
    </row>
    <row r="63" spans="1:13" x14ac:dyDescent="0.25">
      <c r="A63" s="22" t="s">
        <v>233</v>
      </c>
      <c r="B63" s="12">
        <v>0.35</v>
      </c>
      <c r="C63" s="22" t="s">
        <v>450</v>
      </c>
      <c r="D63" s="22" t="s">
        <v>484</v>
      </c>
      <c r="E63" s="46" t="s">
        <v>206</v>
      </c>
      <c r="F63" s="22" t="s">
        <v>34</v>
      </c>
      <c r="G63" s="46">
        <f t="shared" si="2"/>
        <v>51</v>
      </c>
      <c r="H63" s="24">
        <v>42</v>
      </c>
      <c r="I63" s="25">
        <v>0</v>
      </c>
      <c r="J63" s="26">
        <v>58</v>
      </c>
      <c r="L63" s="32">
        <f t="shared" si="3"/>
        <v>29</v>
      </c>
      <c r="M63" s="32">
        <f t="shared" si="4"/>
        <v>50.229473419497438</v>
      </c>
    </row>
    <row r="64" spans="1:13" x14ac:dyDescent="0.25">
      <c r="A64" s="22" t="s">
        <v>234</v>
      </c>
      <c r="B64" s="12">
        <v>0.36</v>
      </c>
      <c r="C64" s="22" t="s">
        <v>450</v>
      </c>
      <c r="D64" s="22" t="s">
        <v>484</v>
      </c>
      <c r="E64" s="46" t="s">
        <v>206</v>
      </c>
      <c r="F64" s="22" t="s">
        <v>34</v>
      </c>
      <c r="G64" s="46">
        <f t="shared" si="2"/>
        <v>52</v>
      </c>
      <c r="H64" s="24">
        <v>60</v>
      </c>
      <c r="I64" s="25">
        <v>15</v>
      </c>
      <c r="J64" s="26">
        <v>25</v>
      </c>
      <c r="L64" s="32">
        <f t="shared" si="3"/>
        <v>27.5</v>
      </c>
      <c r="M64" s="32">
        <f t="shared" si="4"/>
        <v>21.650635094610966</v>
      </c>
    </row>
    <row r="65" spans="1:13" x14ac:dyDescent="0.25">
      <c r="A65" s="22" t="s">
        <v>235</v>
      </c>
      <c r="B65" s="12">
        <v>0.36</v>
      </c>
      <c r="C65" s="22" t="s">
        <v>450</v>
      </c>
      <c r="D65" s="22" t="s">
        <v>484</v>
      </c>
      <c r="E65" s="46" t="s">
        <v>206</v>
      </c>
      <c r="F65" s="22" t="s">
        <v>34</v>
      </c>
      <c r="G65" s="46">
        <f t="shared" si="2"/>
        <v>53</v>
      </c>
      <c r="H65" s="24">
        <v>52</v>
      </c>
      <c r="I65" s="25">
        <v>0</v>
      </c>
      <c r="J65" s="26">
        <v>48</v>
      </c>
      <c r="L65" s="32">
        <f t="shared" si="3"/>
        <v>24</v>
      </c>
      <c r="M65" s="32">
        <f t="shared" si="4"/>
        <v>41.569219381653056</v>
      </c>
    </row>
    <row r="66" spans="1:13" x14ac:dyDescent="0.25">
      <c r="A66" s="22" t="s">
        <v>236</v>
      </c>
      <c r="B66" s="12">
        <v>0.36</v>
      </c>
      <c r="C66" s="22" t="s">
        <v>450</v>
      </c>
      <c r="D66" s="22" t="s">
        <v>484</v>
      </c>
      <c r="E66" s="46" t="s">
        <v>206</v>
      </c>
      <c r="F66" s="22" t="s">
        <v>34</v>
      </c>
      <c r="G66" s="46">
        <f t="shared" si="2"/>
        <v>54</v>
      </c>
      <c r="H66" s="24">
        <v>43</v>
      </c>
      <c r="I66" s="25">
        <v>0</v>
      </c>
      <c r="J66" s="26">
        <v>57</v>
      </c>
      <c r="L66" s="32">
        <f t="shared" si="3"/>
        <v>28.5</v>
      </c>
      <c r="M66" s="32">
        <f t="shared" si="4"/>
        <v>49.363448015712997</v>
      </c>
    </row>
    <row r="67" spans="1:13" x14ac:dyDescent="0.25">
      <c r="A67" s="22" t="s">
        <v>237</v>
      </c>
      <c r="B67" s="12">
        <v>0.36</v>
      </c>
      <c r="C67" s="22" t="s">
        <v>450</v>
      </c>
      <c r="D67" s="22" t="s">
        <v>484</v>
      </c>
      <c r="E67" s="46" t="s">
        <v>206</v>
      </c>
      <c r="F67" s="22" t="s">
        <v>34</v>
      </c>
      <c r="G67" s="46">
        <f t="shared" si="2"/>
        <v>55</v>
      </c>
      <c r="H67" s="24">
        <v>57</v>
      </c>
      <c r="I67" s="25">
        <v>0</v>
      </c>
      <c r="J67" s="26">
        <v>43</v>
      </c>
      <c r="L67" s="32">
        <f t="shared" si="3"/>
        <v>21.5</v>
      </c>
      <c r="M67" s="32">
        <f t="shared" si="4"/>
        <v>37.239092362730858</v>
      </c>
    </row>
    <row r="68" spans="1:13" x14ac:dyDescent="0.25">
      <c r="A68" s="22">
        <v>40472.400000000001</v>
      </c>
      <c r="B68" s="12">
        <v>0.36600000000000005</v>
      </c>
      <c r="C68" s="22" t="s">
        <v>447</v>
      </c>
      <c r="D68" s="22" t="s">
        <v>484</v>
      </c>
      <c r="E68" s="46" t="s">
        <v>206</v>
      </c>
      <c r="F68" s="22" t="s">
        <v>34</v>
      </c>
      <c r="G68" s="46">
        <f t="shared" si="2"/>
        <v>56</v>
      </c>
      <c r="H68" s="24">
        <v>82.404371584699462</v>
      </c>
      <c r="I68" s="25">
        <v>0</v>
      </c>
      <c r="J68" s="26">
        <v>17.595628415300546</v>
      </c>
      <c r="L68" s="32">
        <f t="shared" si="3"/>
        <v>8.7978142076502728</v>
      </c>
      <c r="M68" s="32">
        <f t="shared" si="4"/>
        <v>15.238261203201596</v>
      </c>
    </row>
    <row r="69" spans="1:13" x14ac:dyDescent="0.25">
      <c r="A69" s="22" t="s">
        <v>159</v>
      </c>
      <c r="B69" s="12">
        <v>0.37</v>
      </c>
      <c r="C69" s="22" t="s">
        <v>450</v>
      </c>
      <c r="D69" s="22" t="s">
        <v>484</v>
      </c>
      <c r="E69" s="46" t="s">
        <v>206</v>
      </c>
      <c r="F69" s="22" t="s">
        <v>34</v>
      </c>
      <c r="G69" s="46">
        <f t="shared" si="2"/>
        <v>57</v>
      </c>
      <c r="H69" s="24">
        <v>80</v>
      </c>
      <c r="I69" s="25">
        <v>0</v>
      </c>
      <c r="J69" s="26">
        <v>20</v>
      </c>
      <c r="L69" s="32">
        <f t="shared" si="3"/>
        <v>10</v>
      </c>
      <c r="M69" s="32">
        <f t="shared" si="4"/>
        <v>17.320508075688771</v>
      </c>
    </row>
    <row r="70" spans="1:13" x14ac:dyDescent="0.25">
      <c r="A70" s="22" t="s">
        <v>160</v>
      </c>
      <c r="B70" s="12">
        <v>0.37</v>
      </c>
      <c r="C70" s="22" t="s">
        <v>450</v>
      </c>
      <c r="D70" s="22" t="s">
        <v>484</v>
      </c>
      <c r="E70" s="46" t="s">
        <v>206</v>
      </c>
      <c r="F70" s="22" t="s">
        <v>34</v>
      </c>
      <c r="G70" s="46">
        <f t="shared" si="2"/>
        <v>58</v>
      </c>
      <c r="H70" s="24">
        <v>76</v>
      </c>
      <c r="I70" s="25">
        <v>0</v>
      </c>
      <c r="J70" s="26">
        <v>24</v>
      </c>
      <c r="L70" s="32">
        <f t="shared" si="3"/>
        <v>12</v>
      </c>
      <c r="M70" s="32">
        <f t="shared" si="4"/>
        <v>20.784609690826528</v>
      </c>
    </row>
    <row r="71" spans="1:13" x14ac:dyDescent="0.25">
      <c r="A71" s="22" t="s">
        <v>238</v>
      </c>
      <c r="B71" s="12">
        <v>0.37</v>
      </c>
      <c r="C71" s="22" t="s">
        <v>450</v>
      </c>
      <c r="D71" s="22" t="s">
        <v>484</v>
      </c>
      <c r="E71" s="46" t="s">
        <v>206</v>
      </c>
      <c r="F71" s="22" t="s">
        <v>34</v>
      </c>
      <c r="G71" s="46">
        <f t="shared" si="2"/>
        <v>59</v>
      </c>
      <c r="H71" s="24">
        <v>59</v>
      </c>
      <c r="I71" s="25">
        <v>0</v>
      </c>
      <c r="J71" s="26">
        <v>41</v>
      </c>
      <c r="L71" s="32">
        <f t="shared" si="3"/>
        <v>20.5</v>
      </c>
      <c r="M71" s="32">
        <f t="shared" si="4"/>
        <v>35.507041555161983</v>
      </c>
    </row>
    <row r="72" spans="1:13" x14ac:dyDescent="0.25">
      <c r="A72" s="22" t="s">
        <v>239</v>
      </c>
      <c r="B72" s="12">
        <v>0.37</v>
      </c>
      <c r="C72" s="22" t="s">
        <v>450</v>
      </c>
      <c r="D72" s="22" t="s">
        <v>484</v>
      </c>
      <c r="E72" s="46" t="s">
        <v>206</v>
      </c>
      <c r="F72" s="22" t="s">
        <v>34</v>
      </c>
      <c r="G72" s="46">
        <f t="shared" si="2"/>
        <v>60</v>
      </c>
      <c r="H72" s="24">
        <v>73</v>
      </c>
      <c r="I72" s="25">
        <v>0</v>
      </c>
      <c r="J72" s="26">
        <v>27</v>
      </c>
      <c r="L72" s="32">
        <f t="shared" si="3"/>
        <v>13.5</v>
      </c>
      <c r="M72" s="32">
        <f t="shared" si="4"/>
        <v>23.382685902179841</v>
      </c>
    </row>
    <row r="73" spans="1:13" x14ac:dyDescent="0.25">
      <c r="A73" s="22" t="s">
        <v>240</v>
      </c>
      <c r="B73" s="12">
        <v>0.37</v>
      </c>
      <c r="C73" s="22" t="s">
        <v>450</v>
      </c>
      <c r="D73" s="22" t="s">
        <v>484</v>
      </c>
      <c r="E73" s="46" t="s">
        <v>206</v>
      </c>
      <c r="F73" s="22" t="s">
        <v>34</v>
      </c>
      <c r="G73" s="46">
        <f t="shared" si="2"/>
        <v>61</v>
      </c>
      <c r="H73" s="24">
        <v>74</v>
      </c>
      <c r="I73" s="25">
        <v>0</v>
      </c>
      <c r="J73" s="26">
        <v>26</v>
      </c>
      <c r="L73" s="32">
        <f t="shared" si="3"/>
        <v>13</v>
      </c>
      <c r="M73" s="32">
        <f t="shared" si="4"/>
        <v>22.516660498395403</v>
      </c>
    </row>
    <row r="74" spans="1:13" x14ac:dyDescent="0.25">
      <c r="A74" s="22" t="s">
        <v>241</v>
      </c>
      <c r="B74" s="12">
        <v>0.38</v>
      </c>
      <c r="C74" s="22" t="s">
        <v>450</v>
      </c>
      <c r="D74" s="22" t="s">
        <v>484</v>
      </c>
      <c r="E74" s="46" t="s">
        <v>206</v>
      </c>
      <c r="F74" s="22" t="s">
        <v>34</v>
      </c>
      <c r="G74" s="46">
        <f t="shared" si="2"/>
        <v>62</v>
      </c>
      <c r="H74" s="24">
        <v>52</v>
      </c>
      <c r="I74" s="25">
        <v>0</v>
      </c>
      <c r="J74" s="26">
        <v>48</v>
      </c>
      <c r="L74" s="32">
        <f t="shared" si="3"/>
        <v>24</v>
      </c>
      <c r="M74" s="32">
        <f t="shared" si="4"/>
        <v>41.569219381653056</v>
      </c>
    </row>
    <row r="75" spans="1:13" x14ac:dyDescent="0.25">
      <c r="A75" s="22" t="s">
        <v>242</v>
      </c>
      <c r="B75" s="12">
        <v>0.39</v>
      </c>
      <c r="C75" s="22" t="s">
        <v>450</v>
      </c>
      <c r="D75" s="22" t="s">
        <v>484</v>
      </c>
      <c r="E75" s="46" t="s">
        <v>206</v>
      </c>
      <c r="F75" s="22" t="s">
        <v>34</v>
      </c>
      <c r="G75" s="46">
        <f t="shared" si="2"/>
        <v>63</v>
      </c>
      <c r="H75" s="24">
        <v>60</v>
      </c>
      <c r="I75" s="25">
        <v>0</v>
      </c>
      <c r="J75" s="26">
        <v>40</v>
      </c>
      <c r="L75" s="32">
        <f t="shared" si="3"/>
        <v>20</v>
      </c>
      <c r="M75" s="32">
        <f t="shared" si="4"/>
        <v>34.641016151377542</v>
      </c>
    </row>
    <row r="76" spans="1:13" x14ac:dyDescent="0.25">
      <c r="A76" s="22" t="s">
        <v>243</v>
      </c>
      <c r="B76" s="12">
        <v>0.39</v>
      </c>
      <c r="C76" s="22" t="s">
        <v>450</v>
      </c>
      <c r="D76" s="22" t="s">
        <v>484</v>
      </c>
      <c r="E76" s="46" t="s">
        <v>206</v>
      </c>
      <c r="F76" s="22" t="s">
        <v>34</v>
      </c>
      <c r="G76" s="46">
        <f t="shared" si="2"/>
        <v>64</v>
      </c>
      <c r="H76" s="24">
        <v>53</v>
      </c>
      <c r="I76" s="25">
        <v>18</v>
      </c>
      <c r="J76" s="26">
        <v>29</v>
      </c>
      <c r="L76" s="32">
        <f t="shared" si="3"/>
        <v>32.5</v>
      </c>
      <c r="M76" s="32">
        <f t="shared" si="4"/>
        <v>25.114736709748719</v>
      </c>
    </row>
    <row r="77" spans="1:13" x14ac:dyDescent="0.25">
      <c r="A77" s="22">
        <v>40472.370000000003</v>
      </c>
      <c r="B77" s="12">
        <v>0.39700000000000002</v>
      </c>
      <c r="C77" s="22" t="s">
        <v>447</v>
      </c>
      <c r="D77" s="22" t="s">
        <v>484</v>
      </c>
      <c r="E77" s="46" t="s">
        <v>206</v>
      </c>
      <c r="F77" s="22" t="s">
        <v>34</v>
      </c>
      <c r="G77" s="46">
        <f t="shared" si="2"/>
        <v>65</v>
      </c>
      <c r="H77" s="24">
        <v>65.72104018912529</v>
      </c>
      <c r="I77" s="25">
        <v>0.3546099290780142</v>
      </c>
      <c r="J77" s="26">
        <v>33.924349881796694</v>
      </c>
      <c r="L77" s="32">
        <f t="shared" si="3"/>
        <v>17.31678486997636</v>
      </c>
      <c r="M77" s="32">
        <f t="shared" si="4"/>
        <v>29.379348804507554</v>
      </c>
    </row>
    <row r="78" spans="1:13" x14ac:dyDescent="0.25">
      <c r="A78" s="22" t="s">
        <v>244</v>
      </c>
      <c r="B78" s="12" t="s">
        <v>22</v>
      </c>
      <c r="C78" s="22" t="s">
        <v>450</v>
      </c>
      <c r="D78" s="22" t="s">
        <v>484</v>
      </c>
      <c r="E78" s="46" t="s">
        <v>206</v>
      </c>
      <c r="F78" s="22" t="s">
        <v>34</v>
      </c>
      <c r="G78" s="46">
        <f t="shared" si="2"/>
        <v>66</v>
      </c>
      <c r="H78" s="24">
        <v>60.824742268041241</v>
      </c>
      <c r="I78" s="25">
        <v>0</v>
      </c>
      <c r="J78" s="26">
        <v>39.175257731958766</v>
      </c>
      <c r="L78" s="32">
        <f t="shared" si="3"/>
        <v>19.587628865979383</v>
      </c>
      <c r="M78" s="32">
        <f t="shared" si="4"/>
        <v>33.926768395679041</v>
      </c>
    </row>
    <row r="79" spans="1:13" x14ac:dyDescent="0.25">
      <c r="A79" s="22" t="s">
        <v>245</v>
      </c>
      <c r="B79" s="12" t="s">
        <v>22</v>
      </c>
      <c r="C79" s="22" t="s">
        <v>450</v>
      </c>
      <c r="D79" s="22" t="s">
        <v>484</v>
      </c>
      <c r="E79" s="46" t="s">
        <v>206</v>
      </c>
      <c r="F79" s="22" t="s">
        <v>34</v>
      </c>
      <c r="G79" s="46">
        <f t="shared" ref="G79:G126" si="5">G78+1</f>
        <v>67</v>
      </c>
      <c r="H79" s="24">
        <v>50</v>
      </c>
      <c r="I79" s="25">
        <v>0</v>
      </c>
      <c r="J79" s="26">
        <v>50</v>
      </c>
      <c r="L79" s="32">
        <f t="shared" si="3"/>
        <v>25</v>
      </c>
      <c r="M79" s="32">
        <f t="shared" si="4"/>
        <v>43.301270189221931</v>
      </c>
    </row>
    <row r="80" spans="1:13" x14ac:dyDescent="0.25">
      <c r="A80" s="22" t="s">
        <v>246</v>
      </c>
      <c r="B80" s="12" t="s">
        <v>22</v>
      </c>
      <c r="C80" s="22" t="s">
        <v>450</v>
      </c>
      <c r="D80" s="22" t="s">
        <v>484</v>
      </c>
      <c r="E80" s="46" t="s">
        <v>206</v>
      </c>
      <c r="F80" s="22" t="s">
        <v>34</v>
      </c>
      <c r="G80" s="46">
        <f t="shared" si="5"/>
        <v>68</v>
      </c>
      <c r="H80" s="24">
        <v>33</v>
      </c>
      <c r="I80" s="25">
        <v>0</v>
      </c>
      <c r="J80" s="26">
        <v>67</v>
      </c>
      <c r="L80" s="32">
        <f t="shared" si="3"/>
        <v>33.5</v>
      </c>
      <c r="M80" s="32">
        <f t="shared" si="4"/>
        <v>58.023702053557386</v>
      </c>
    </row>
    <row r="81" spans="1:13" x14ac:dyDescent="0.25">
      <c r="A81" s="22" t="s">
        <v>247</v>
      </c>
      <c r="B81" s="12" t="s">
        <v>22</v>
      </c>
      <c r="C81" s="22" t="s">
        <v>450</v>
      </c>
      <c r="D81" s="22" t="s">
        <v>484</v>
      </c>
      <c r="E81" s="46" t="s">
        <v>206</v>
      </c>
      <c r="F81" s="22" t="s">
        <v>34</v>
      </c>
      <c r="G81" s="46">
        <f t="shared" si="5"/>
        <v>69</v>
      </c>
      <c r="H81" s="24">
        <v>46</v>
      </c>
      <c r="I81" s="25">
        <v>0</v>
      </c>
      <c r="J81" s="26">
        <v>54</v>
      </c>
      <c r="L81" s="32">
        <f t="shared" si="3"/>
        <v>27</v>
      </c>
      <c r="M81" s="32">
        <f t="shared" si="4"/>
        <v>46.765371804359681</v>
      </c>
    </row>
    <row r="82" spans="1:13" x14ac:dyDescent="0.25">
      <c r="A82" s="22" t="s">
        <v>248</v>
      </c>
      <c r="B82" s="12" t="s">
        <v>22</v>
      </c>
      <c r="C82" s="22" t="s">
        <v>450</v>
      </c>
      <c r="D82" s="22" t="s">
        <v>484</v>
      </c>
      <c r="E82" s="46" t="s">
        <v>206</v>
      </c>
      <c r="F82" s="22" t="s">
        <v>34</v>
      </c>
      <c r="G82" s="46">
        <f t="shared" si="5"/>
        <v>70</v>
      </c>
      <c r="H82" s="24">
        <v>49</v>
      </c>
      <c r="I82" s="25">
        <v>0</v>
      </c>
      <c r="J82" s="26">
        <v>51</v>
      </c>
      <c r="L82" s="32">
        <f t="shared" si="3"/>
        <v>25.5</v>
      </c>
      <c r="M82" s="32">
        <f t="shared" si="4"/>
        <v>44.167295593006365</v>
      </c>
    </row>
    <row r="83" spans="1:13" x14ac:dyDescent="0.25">
      <c r="A83" s="22" t="s">
        <v>249</v>
      </c>
      <c r="B83" s="12" t="s">
        <v>22</v>
      </c>
      <c r="C83" s="22" t="s">
        <v>450</v>
      </c>
      <c r="D83" s="22" t="s">
        <v>484</v>
      </c>
      <c r="E83" s="46" t="s">
        <v>206</v>
      </c>
      <c r="F83" s="22" t="s">
        <v>34</v>
      </c>
      <c r="G83" s="46">
        <f t="shared" si="5"/>
        <v>71</v>
      </c>
      <c r="H83" s="24">
        <v>68</v>
      </c>
      <c r="I83" s="25">
        <v>0</v>
      </c>
      <c r="J83" s="26">
        <v>32</v>
      </c>
      <c r="L83" s="32">
        <f t="shared" si="3"/>
        <v>16</v>
      </c>
      <c r="M83" s="32">
        <f t="shared" si="4"/>
        <v>27.712812921102035</v>
      </c>
    </row>
    <row r="84" spans="1:13" x14ac:dyDescent="0.25">
      <c r="A84" s="22" t="s">
        <v>250</v>
      </c>
      <c r="B84" s="12" t="s">
        <v>22</v>
      </c>
      <c r="C84" s="22" t="s">
        <v>450</v>
      </c>
      <c r="D84" s="22" t="s">
        <v>484</v>
      </c>
      <c r="E84" s="46" t="s">
        <v>206</v>
      </c>
      <c r="F84" s="22" t="s">
        <v>34</v>
      </c>
      <c r="G84" s="46">
        <f t="shared" si="5"/>
        <v>72</v>
      </c>
      <c r="H84" s="24">
        <v>60</v>
      </c>
      <c r="I84" s="25">
        <v>0</v>
      </c>
      <c r="J84" s="26">
        <v>40</v>
      </c>
      <c r="L84" s="32">
        <f t="shared" si="3"/>
        <v>20</v>
      </c>
      <c r="M84" s="32">
        <f t="shared" si="4"/>
        <v>34.641016151377542</v>
      </c>
    </row>
    <row r="85" spans="1:13" x14ac:dyDescent="0.25">
      <c r="A85" s="22" t="s">
        <v>251</v>
      </c>
      <c r="B85" s="12" t="s">
        <v>22</v>
      </c>
      <c r="C85" s="22" t="s">
        <v>450</v>
      </c>
      <c r="D85" s="22" t="s">
        <v>484</v>
      </c>
      <c r="E85" s="46" t="s">
        <v>206</v>
      </c>
      <c r="F85" s="22" t="s">
        <v>34</v>
      </c>
      <c r="G85" s="46">
        <f t="shared" si="5"/>
        <v>73</v>
      </c>
      <c r="H85" s="24">
        <v>68</v>
      </c>
      <c r="I85" s="25">
        <v>0</v>
      </c>
      <c r="J85" s="26">
        <v>32</v>
      </c>
      <c r="L85" s="32">
        <f t="shared" si="3"/>
        <v>16</v>
      </c>
      <c r="M85" s="32">
        <f t="shared" si="4"/>
        <v>27.712812921102035</v>
      </c>
    </row>
    <row r="86" spans="1:13" x14ac:dyDescent="0.25">
      <c r="A86" s="22" t="s">
        <v>252</v>
      </c>
      <c r="B86" s="12" t="s">
        <v>22</v>
      </c>
      <c r="C86" s="22" t="s">
        <v>450</v>
      </c>
      <c r="D86" s="22" t="s">
        <v>484</v>
      </c>
      <c r="E86" s="46" t="s">
        <v>206</v>
      </c>
      <c r="F86" s="22" t="s">
        <v>34</v>
      </c>
      <c r="G86" s="46">
        <f t="shared" si="5"/>
        <v>74</v>
      </c>
      <c r="H86" s="24">
        <v>73.267326732673268</v>
      </c>
      <c r="I86" s="25">
        <v>0</v>
      </c>
      <c r="J86" s="26">
        <v>26.732673267326732</v>
      </c>
      <c r="L86" s="32">
        <f t="shared" si="3"/>
        <v>13.366336633663366</v>
      </c>
      <c r="M86" s="32">
        <f t="shared" si="4"/>
        <v>23.151174160574101</v>
      </c>
    </row>
    <row r="87" spans="1:13" x14ac:dyDescent="0.25">
      <c r="A87" s="22" t="s">
        <v>253</v>
      </c>
      <c r="B87" s="12" t="s">
        <v>22</v>
      </c>
      <c r="C87" s="22" t="s">
        <v>450</v>
      </c>
      <c r="D87" s="22" t="s">
        <v>484</v>
      </c>
      <c r="E87" s="46" t="s">
        <v>206</v>
      </c>
      <c r="F87" s="22" t="s">
        <v>34</v>
      </c>
      <c r="G87" s="46">
        <f t="shared" si="5"/>
        <v>75</v>
      </c>
      <c r="H87" s="24">
        <v>65</v>
      </c>
      <c r="I87" s="25">
        <v>0</v>
      </c>
      <c r="J87" s="26">
        <v>35</v>
      </c>
      <c r="L87" s="32">
        <f t="shared" si="3"/>
        <v>17.5</v>
      </c>
      <c r="M87" s="32">
        <f t="shared" si="4"/>
        <v>30.310889132455351</v>
      </c>
    </row>
    <row r="88" spans="1:13" x14ac:dyDescent="0.25">
      <c r="A88" s="22" t="s">
        <v>254</v>
      </c>
      <c r="B88" s="12" t="s">
        <v>22</v>
      </c>
      <c r="C88" s="22" t="s">
        <v>450</v>
      </c>
      <c r="D88" s="22" t="s">
        <v>484</v>
      </c>
      <c r="E88" s="46" t="s">
        <v>206</v>
      </c>
      <c r="F88" s="22" t="s">
        <v>34</v>
      </c>
      <c r="G88" s="46">
        <f t="shared" si="5"/>
        <v>76</v>
      </c>
      <c r="H88" s="24">
        <v>43.434343434343432</v>
      </c>
      <c r="I88" s="25">
        <v>0</v>
      </c>
      <c r="J88" s="26">
        <v>56.565656565656568</v>
      </c>
      <c r="L88" s="32">
        <f t="shared" si="3"/>
        <v>28.282828282828284</v>
      </c>
      <c r="M88" s="32">
        <f t="shared" si="4"/>
        <v>48.987295567604612</v>
      </c>
    </row>
    <row r="89" spans="1:13" x14ac:dyDescent="0.25">
      <c r="A89" s="22" t="s">
        <v>255</v>
      </c>
      <c r="B89" s="12" t="s">
        <v>22</v>
      </c>
      <c r="C89" s="22" t="s">
        <v>450</v>
      </c>
      <c r="D89" s="22" t="s">
        <v>484</v>
      </c>
      <c r="E89" s="46" t="s">
        <v>206</v>
      </c>
      <c r="F89" s="22" t="s">
        <v>34</v>
      </c>
      <c r="G89" s="46">
        <f t="shared" si="5"/>
        <v>77</v>
      </c>
      <c r="H89" s="24">
        <v>56.435643564356432</v>
      </c>
      <c r="I89" s="25">
        <v>7.9207920792079207</v>
      </c>
      <c r="J89" s="26">
        <v>35.643564356435647</v>
      </c>
      <c r="L89" s="32">
        <f t="shared" si="3"/>
        <v>25.742574257425744</v>
      </c>
      <c r="M89" s="32">
        <f t="shared" si="4"/>
        <v>30.868232214098803</v>
      </c>
    </row>
    <row r="90" spans="1:13" x14ac:dyDescent="0.25">
      <c r="A90" s="22" t="s">
        <v>256</v>
      </c>
      <c r="B90" s="12" t="s">
        <v>22</v>
      </c>
      <c r="C90" s="22" t="s">
        <v>450</v>
      </c>
      <c r="D90" s="22" t="s">
        <v>484</v>
      </c>
      <c r="E90" s="46" t="s">
        <v>206</v>
      </c>
      <c r="F90" s="22" t="s">
        <v>34</v>
      </c>
      <c r="G90" s="46">
        <f t="shared" si="5"/>
        <v>78</v>
      </c>
      <c r="H90" s="24">
        <v>70.297029702970292</v>
      </c>
      <c r="I90" s="25">
        <v>0</v>
      </c>
      <c r="J90" s="26">
        <v>29.702970297029704</v>
      </c>
      <c r="L90" s="32">
        <f t="shared" si="3"/>
        <v>14.851485148514852</v>
      </c>
      <c r="M90" s="32">
        <f t="shared" si="4"/>
        <v>25.723526845082336</v>
      </c>
    </row>
    <row r="91" spans="1:13" x14ac:dyDescent="0.25">
      <c r="A91" s="22" t="s">
        <v>257</v>
      </c>
      <c r="B91" s="12" t="s">
        <v>22</v>
      </c>
      <c r="C91" s="22" t="s">
        <v>450</v>
      </c>
      <c r="D91" s="22" t="s">
        <v>484</v>
      </c>
      <c r="E91" s="46" t="s">
        <v>206</v>
      </c>
      <c r="F91" s="22" t="s">
        <v>34</v>
      </c>
      <c r="G91" s="46">
        <f t="shared" si="5"/>
        <v>79</v>
      </c>
      <c r="H91" s="24">
        <v>75</v>
      </c>
      <c r="I91" s="25">
        <v>0</v>
      </c>
      <c r="J91" s="26">
        <v>25</v>
      </c>
      <c r="L91" s="32">
        <f t="shared" si="3"/>
        <v>12.5</v>
      </c>
      <c r="M91" s="32">
        <f t="shared" si="4"/>
        <v>21.650635094610966</v>
      </c>
    </row>
    <row r="92" spans="1:13" x14ac:dyDescent="0.25">
      <c r="A92" s="22" t="s">
        <v>258</v>
      </c>
      <c r="B92" s="12" t="s">
        <v>22</v>
      </c>
      <c r="C92" s="22" t="s">
        <v>450</v>
      </c>
      <c r="D92" s="22" t="s">
        <v>484</v>
      </c>
      <c r="E92" s="46" t="s">
        <v>206</v>
      </c>
      <c r="F92" s="22" t="s">
        <v>34</v>
      </c>
      <c r="G92" s="46">
        <f t="shared" si="5"/>
        <v>80</v>
      </c>
      <c r="H92" s="24">
        <v>40</v>
      </c>
      <c r="I92" s="25">
        <v>0</v>
      </c>
      <c r="J92" s="26">
        <v>60</v>
      </c>
      <c r="L92" s="32">
        <f t="shared" ref="L92:L155" si="6">IF(I92="", "", I92 +J92/2)</f>
        <v>30</v>
      </c>
      <c r="M92" s="32">
        <f t="shared" ref="M92:M155" si="7">IF(J92="", "", SQRT(3)/2*J92)</f>
        <v>51.961524227066313</v>
      </c>
    </row>
    <row r="93" spans="1:13" x14ac:dyDescent="0.25">
      <c r="A93" s="22" t="s">
        <v>259</v>
      </c>
      <c r="B93" s="12" t="s">
        <v>22</v>
      </c>
      <c r="C93" s="22" t="s">
        <v>450</v>
      </c>
      <c r="D93" s="22" t="s">
        <v>484</v>
      </c>
      <c r="E93" s="46" t="s">
        <v>206</v>
      </c>
      <c r="F93" s="22" t="s">
        <v>34</v>
      </c>
      <c r="G93" s="46">
        <f t="shared" si="5"/>
        <v>81</v>
      </c>
      <c r="H93" s="24">
        <v>35.643564356435647</v>
      </c>
      <c r="I93" s="25">
        <v>0</v>
      </c>
      <c r="J93" s="26">
        <v>64.356435643564353</v>
      </c>
      <c r="L93" s="32">
        <f t="shared" si="6"/>
        <v>32.178217821782177</v>
      </c>
      <c r="M93" s="32">
        <f t="shared" si="7"/>
        <v>55.734308164345059</v>
      </c>
    </row>
    <row r="94" spans="1:13" x14ac:dyDescent="0.25">
      <c r="A94" s="22" t="s">
        <v>260</v>
      </c>
      <c r="B94" s="12" t="s">
        <v>22</v>
      </c>
      <c r="C94" s="22" t="s">
        <v>450</v>
      </c>
      <c r="D94" s="22" t="s">
        <v>484</v>
      </c>
      <c r="E94" s="46" t="s">
        <v>206</v>
      </c>
      <c r="F94" s="22" t="s">
        <v>34</v>
      </c>
      <c r="G94" s="46">
        <f t="shared" si="5"/>
        <v>82</v>
      </c>
      <c r="H94" s="24">
        <v>75</v>
      </c>
      <c r="I94" s="25">
        <v>0</v>
      </c>
      <c r="J94" s="26">
        <v>25</v>
      </c>
      <c r="L94" s="32">
        <f t="shared" si="6"/>
        <v>12.5</v>
      </c>
      <c r="M94" s="32">
        <f t="shared" si="7"/>
        <v>21.650635094610966</v>
      </c>
    </row>
    <row r="95" spans="1:13" x14ac:dyDescent="0.25">
      <c r="A95" s="22" t="s">
        <v>261</v>
      </c>
      <c r="B95" s="12" t="s">
        <v>22</v>
      </c>
      <c r="C95" s="22" t="s">
        <v>450</v>
      </c>
      <c r="D95" s="22" t="s">
        <v>484</v>
      </c>
      <c r="E95" s="46" t="s">
        <v>206</v>
      </c>
      <c r="F95" s="22" t="s">
        <v>34</v>
      </c>
      <c r="G95" s="46">
        <f t="shared" si="5"/>
        <v>83</v>
      </c>
      <c r="H95" s="24">
        <v>37.623762376237622</v>
      </c>
      <c r="I95" s="25">
        <v>0</v>
      </c>
      <c r="J95" s="26">
        <v>62.376237623762378</v>
      </c>
      <c r="L95" s="32">
        <f t="shared" si="6"/>
        <v>31.188118811881189</v>
      </c>
      <c r="M95" s="32">
        <f t="shared" si="7"/>
        <v>54.019406374672904</v>
      </c>
    </row>
    <row r="96" spans="1:13" x14ac:dyDescent="0.25">
      <c r="A96" s="22" t="s">
        <v>262</v>
      </c>
      <c r="B96" s="12" t="s">
        <v>22</v>
      </c>
      <c r="C96" s="22" t="s">
        <v>450</v>
      </c>
      <c r="D96" s="22" t="s">
        <v>484</v>
      </c>
      <c r="E96" s="46" t="s">
        <v>206</v>
      </c>
      <c r="F96" s="22" t="s">
        <v>34</v>
      </c>
      <c r="G96" s="46">
        <f t="shared" si="5"/>
        <v>84</v>
      </c>
      <c r="H96" s="24">
        <v>70</v>
      </c>
      <c r="I96" s="25">
        <v>0</v>
      </c>
      <c r="J96" s="26">
        <v>30</v>
      </c>
      <c r="L96" s="32">
        <f t="shared" si="6"/>
        <v>15</v>
      </c>
      <c r="M96" s="32">
        <f t="shared" si="7"/>
        <v>25.980762113533157</v>
      </c>
    </row>
    <row r="97" spans="1:13" x14ac:dyDescent="0.25">
      <c r="A97" s="22" t="s">
        <v>263</v>
      </c>
      <c r="B97" s="12" t="s">
        <v>22</v>
      </c>
      <c r="C97" s="22" t="s">
        <v>450</v>
      </c>
      <c r="D97" s="22" t="s">
        <v>484</v>
      </c>
      <c r="E97" s="46" t="s">
        <v>206</v>
      </c>
      <c r="F97" s="22" t="s">
        <v>34</v>
      </c>
      <c r="G97" s="46">
        <f t="shared" si="5"/>
        <v>85</v>
      </c>
      <c r="H97" s="24">
        <v>48</v>
      </c>
      <c r="I97" s="25">
        <v>0</v>
      </c>
      <c r="J97" s="26">
        <v>52</v>
      </c>
      <c r="L97" s="32">
        <f t="shared" si="6"/>
        <v>26</v>
      </c>
      <c r="M97" s="32">
        <f t="shared" si="7"/>
        <v>45.033320996790806</v>
      </c>
    </row>
    <row r="98" spans="1:13" x14ac:dyDescent="0.25">
      <c r="A98" s="22" t="s">
        <v>264</v>
      </c>
      <c r="B98" s="12" t="s">
        <v>22</v>
      </c>
      <c r="C98" s="22" t="s">
        <v>450</v>
      </c>
      <c r="D98" s="22" t="s">
        <v>484</v>
      </c>
      <c r="E98" s="46" t="s">
        <v>206</v>
      </c>
      <c r="F98" s="22" t="s">
        <v>34</v>
      </c>
      <c r="G98" s="46">
        <f t="shared" si="5"/>
        <v>86</v>
      </c>
      <c r="H98" s="24">
        <v>23</v>
      </c>
      <c r="I98" s="25">
        <v>0</v>
      </c>
      <c r="J98" s="26">
        <v>77</v>
      </c>
      <c r="L98" s="32">
        <f t="shared" si="6"/>
        <v>38.5</v>
      </c>
      <c r="M98" s="32">
        <f t="shared" si="7"/>
        <v>66.683956091401768</v>
      </c>
    </row>
    <row r="99" spans="1:13" x14ac:dyDescent="0.25">
      <c r="A99" s="22" t="s">
        <v>265</v>
      </c>
      <c r="B99" s="12" t="s">
        <v>22</v>
      </c>
      <c r="C99" s="22" t="s">
        <v>450</v>
      </c>
      <c r="D99" s="22" t="s">
        <v>484</v>
      </c>
      <c r="E99" s="46" t="s">
        <v>206</v>
      </c>
      <c r="F99" s="22" t="s">
        <v>34</v>
      </c>
      <c r="G99" s="46">
        <f t="shared" si="5"/>
        <v>87</v>
      </c>
      <c r="H99" s="24">
        <v>62.62626262626263</v>
      </c>
      <c r="I99" s="25">
        <v>0</v>
      </c>
      <c r="J99" s="26">
        <v>37.373737373737377</v>
      </c>
      <c r="L99" s="32">
        <f t="shared" si="6"/>
        <v>18.686868686868689</v>
      </c>
      <c r="M99" s="32">
        <f t="shared" si="7"/>
        <v>32.366606000024476</v>
      </c>
    </row>
    <row r="100" spans="1:13" x14ac:dyDescent="0.25">
      <c r="A100" s="22" t="s">
        <v>266</v>
      </c>
      <c r="B100" s="12" t="s">
        <v>22</v>
      </c>
      <c r="C100" s="22" t="s">
        <v>450</v>
      </c>
      <c r="D100" s="22" t="s">
        <v>484</v>
      </c>
      <c r="E100" s="46" t="s">
        <v>206</v>
      </c>
      <c r="F100" s="22" t="s">
        <v>34</v>
      </c>
      <c r="G100" s="46">
        <f t="shared" si="5"/>
        <v>88</v>
      </c>
      <c r="H100" s="24">
        <v>45</v>
      </c>
      <c r="I100" s="25">
        <v>0</v>
      </c>
      <c r="J100" s="26">
        <v>55</v>
      </c>
      <c r="L100" s="32">
        <f t="shared" si="6"/>
        <v>27.5</v>
      </c>
      <c r="M100" s="32">
        <f t="shared" si="7"/>
        <v>47.631397208144122</v>
      </c>
    </row>
    <row r="101" spans="1:13" x14ac:dyDescent="0.25">
      <c r="A101" s="22" t="s">
        <v>267</v>
      </c>
      <c r="B101" s="12" t="s">
        <v>22</v>
      </c>
      <c r="C101" s="22" t="s">
        <v>450</v>
      </c>
      <c r="D101" s="22" t="s">
        <v>484</v>
      </c>
      <c r="E101" s="46" t="s">
        <v>206</v>
      </c>
      <c r="F101" s="22" t="s">
        <v>34</v>
      </c>
      <c r="G101" s="46">
        <f t="shared" si="5"/>
        <v>89</v>
      </c>
      <c r="H101" s="24">
        <v>67</v>
      </c>
      <c r="I101" s="25">
        <v>0</v>
      </c>
      <c r="J101" s="26">
        <v>33</v>
      </c>
      <c r="L101" s="32">
        <f t="shared" si="6"/>
        <v>16.5</v>
      </c>
      <c r="M101" s="32">
        <f t="shared" si="7"/>
        <v>28.578838324886473</v>
      </c>
    </row>
    <row r="102" spans="1:13" x14ac:dyDescent="0.25">
      <c r="A102" s="22" t="s">
        <v>268</v>
      </c>
      <c r="B102" s="12" t="s">
        <v>22</v>
      </c>
      <c r="C102" s="22" t="s">
        <v>450</v>
      </c>
      <c r="D102" s="22" t="s">
        <v>484</v>
      </c>
      <c r="E102" s="46" t="s">
        <v>206</v>
      </c>
      <c r="F102" s="22" t="s">
        <v>34</v>
      </c>
      <c r="G102" s="46">
        <f t="shared" si="5"/>
        <v>90</v>
      </c>
      <c r="H102" s="24">
        <v>53.465346534653463</v>
      </c>
      <c r="I102" s="25">
        <v>0</v>
      </c>
      <c r="J102" s="26">
        <v>46.534653465346537</v>
      </c>
      <c r="L102" s="32">
        <f t="shared" si="6"/>
        <v>23.267326732673268</v>
      </c>
      <c r="M102" s="32">
        <f t="shared" si="7"/>
        <v>40.300192057295661</v>
      </c>
    </row>
    <row r="103" spans="1:13" x14ac:dyDescent="0.25">
      <c r="A103" s="22" t="s">
        <v>269</v>
      </c>
      <c r="B103" s="12" t="s">
        <v>22</v>
      </c>
      <c r="C103" s="22" t="s">
        <v>450</v>
      </c>
      <c r="D103" s="22" t="s">
        <v>484</v>
      </c>
      <c r="E103" s="46" t="s">
        <v>206</v>
      </c>
      <c r="F103" s="22" t="s">
        <v>34</v>
      </c>
      <c r="G103" s="46">
        <f t="shared" si="5"/>
        <v>91</v>
      </c>
      <c r="H103" s="24">
        <v>49</v>
      </c>
      <c r="I103" s="25">
        <v>0</v>
      </c>
      <c r="J103" s="26">
        <v>51</v>
      </c>
      <c r="L103" s="32">
        <f t="shared" si="6"/>
        <v>25.5</v>
      </c>
      <c r="M103" s="32">
        <f t="shared" si="7"/>
        <v>44.167295593006365</v>
      </c>
    </row>
    <row r="104" spans="1:13" x14ac:dyDescent="0.25">
      <c r="A104" s="22" t="s">
        <v>352</v>
      </c>
      <c r="B104" s="12" t="s">
        <v>22</v>
      </c>
      <c r="C104" s="22" t="s">
        <v>450</v>
      </c>
      <c r="D104" s="22" t="s">
        <v>484</v>
      </c>
      <c r="E104" s="46" t="s">
        <v>206</v>
      </c>
      <c r="F104" s="22" t="s">
        <v>271</v>
      </c>
      <c r="G104" s="46">
        <f t="shared" si="5"/>
        <v>92</v>
      </c>
      <c r="H104" s="24">
        <v>63</v>
      </c>
      <c r="I104" s="25">
        <v>0</v>
      </c>
      <c r="J104" s="26">
        <v>37</v>
      </c>
      <c r="L104" s="32">
        <f t="shared" si="6"/>
        <v>18.5</v>
      </c>
      <c r="M104" s="32">
        <f t="shared" si="7"/>
        <v>32.042939940024226</v>
      </c>
    </row>
    <row r="105" spans="1:13" x14ac:dyDescent="0.25">
      <c r="A105" s="22" t="s">
        <v>353</v>
      </c>
      <c r="B105" s="12" t="s">
        <v>22</v>
      </c>
      <c r="C105" s="22" t="s">
        <v>450</v>
      </c>
      <c r="D105" s="22" t="s">
        <v>484</v>
      </c>
      <c r="E105" s="46" t="s">
        <v>206</v>
      </c>
      <c r="F105" s="22" t="s">
        <v>271</v>
      </c>
      <c r="G105" s="46">
        <f t="shared" si="5"/>
        <v>93</v>
      </c>
      <c r="H105" s="24">
        <v>71</v>
      </c>
      <c r="I105" s="25">
        <v>0</v>
      </c>
      <c r="J105" s="26">
        <v>29</v>
      </c>
      <c r="L105" s="32">
        <f t="shared" si="6"/>
        <v>14.5</v>
      </c>
      <c r="M105" s="32">
        <f t="shared" si="7"/>
        <v>25.114736709748719</v>
      </c>
    </row>
    <row r="106" spans="1:13" x14ac:dyDescent="0.25">
      <c r="A106" s="22" t="s">
        <v>354</v>
      </c>
      <c r="B106" s="12" t="s">
        <v>22</v>
      </c>
      <c r="C106" s="22" t="s">
        <v>450</v>
      </c>
      <c r="D106" s="22" t="s">
        <v>484</v>
      </c>
      <c r="E106" s="46" t="s">
        <v>206</v>
      </c>
      <c r="F106" s="22" t="s">
        <v>271</v>
      </c>
      <c r="G106" s="46">
        <f t="shared" si="5"/>
        <v>94</v>
      </c>
      <c r="H106" s="24">
        <v>56</v>
      </c>
      <c r="I106" s="25">
        <v>0</v>
      </c>
      <c r="J106" s="26">
        <v>44</v>
      </c>
      <c r="L106" s="32">
        <f t="shared" si="6"/>
        <v>22</v>
      </c>
      <c r="M106" s="32">
        <f t="shared" si="7"/>
        <v>38.105117766515299</v>
      </c>
    </row>
    <row r="107" spans="1:13" x14ac:dyDescent="0.25">
      <c r="A107" s="22" t="s">
        <v>355</v>
      </c>
      <c r="B107" s="12" t="s">
        <v>22</v>
      </c>
      <c r="C107" s="22" t="s">
        <v>450</v>
      </c>
      <c r="D107" s="22" t="s">
        <v>484</v>
      </c>
      <c r="E107" s="46" t="s">
        <v>206</v>
      </c>
      <c r="F107" s="22" t="s">
        <v>271</v>
      </c>
      <c r="G107" s="46">
        <f t="shared" si="5"/>
        <v>95</v>
      </c>
      <c r="H107" s="24">
        <v>38</v>
      </c>
      <c r="I107" s="25">
        <v>0</v>
      </c>
      <c r="J107" s="26">
        <v>62</v>
      </c>
      <c r="L107" s="32">
        <f t="shared" si="6"/>
        <v>31</v>
      </c>
      <c r="M107" s="32">
        <f t="shared" si="7"/>
        <v>53.693575034635195</v>
      </c>
    </row>
    <row r="108" spans="1:13" x14ac:dyDescent="0.25">
      <c r="A108" s="22" t="s">
        <v>356</v>
      </c>
      <c r="B108" s="12" t="s">
        <v>22</v>
      </c>
      <c r="C108" s="22" t="s">
        <v>450</v>
      </c>
      <c r="D108" s="22" t="s">
        <v>484</v>
      </c>
      <c r="E108" s="46" t="s">
        <v>206</v>
      </c>
      <c r="F108" s="22" t="s">
        <v>271</v>
      </c>
      <c r="G108" s="46">
        <f t="shared" si="5"/>
        <v>96</v>
      </c>
      <c r="H108" s="24">
        <v>60</v>
      </c>
      <c r="I108" s="25">
        <v>0</v>
      </c>
      <c r="J108" s="26">
        <v>40</v>
      </c>
      <c r="L108" s="32">
        <f t="shared" si="6"/>
        <v>20</v>
      </c>
      <c r="M108" s="32">
        <f t="shared" si="7"/>
        <v>34.641016151377542</v>
      </c>
    </row>
    <row r="109" spans="1:13" x14ac:dyDescent="0.25">
      <c r="A109" s="22" t="s">
        <v>357</v>
      </c>
      <c r="B109" s="12" t="s">
        <v>22</v>
      </c>
      <c r="C109" s="22" t="s">
        <v>450</v>
      </c>
      <c r="D109" t="s">
        <v>484</v>
      </c>
      <c r="E109" s="46" t="s">
        <v>206</v>
      </c>
      <c r="F109" s="22" t="s">
        <v>271</v>
      </c>
      <c r="G109" s="46">
        <f t="shared" si="5"/>
        <v>97</v>
      </c>
      <c r="H109" s="24">
        <v>68</v>
      </c>
      <c r="I109" s="25">
        <v>0</v>
      </c>
      <c r="J109" s="26">
        <v>32</v>
      </c>
      <c r="L109" s="32">
        <f t="shared" si="6"/>
        <v>16</v>
      </c>
      <c r="M109" s="32">
        <f t="shared" si="7"/>
        <v>27.712812921102035</v>
      </c>
    </row>
    <row r="110" spans="1:13" x14ac:dyDescent="0.25">
      <c r="A110" s="22" t="s">
        <v>358</v>
      </c>
      <c r="B110" s="12" t="s">
        <v>22</v>
      </c>
      <c r="C110" s="22" t="s">
        <v>450</v>
      </c>
      <c r="D110" t="s">
        <v>484</v>
      </c>
      <c r="E110" s="46" t="s">
        <v>206</v>
      </c>
      <c r="F110" s="22" t="s">
        <v>271</v>
      </c>
      <c r="G110" s="46">
        <f t="shared" si="5"/>
        <v>98</v>
      </c>
      <c r="H110" s="24">
        <v>71</v>
      </c>
      <c r="I110" s="25">
        <v>0</v>
      </c>
      <c r="J110" s="26">
        <v>29</v>
      </c>
      <c r="L110" s="32">
        <f t="shared" si="6"/>
        <v>14.5</v>
      </c>
      <c r="M110" s="32">
        <f t="shared" si="7"/>
        <v>25.114736709748719</v>
      </c>
    </row>
    <row r="111" spans="1:13" x14ac:dyDescent="0.25">
      <c r="A111" s="22" t="s">
        <v>359</v>
      </c>
      <c r="B111" s="12" t="s">
        <v>22</v>
      </c>
      <c r="C111" s="22" t="s">
        <v>450</v>
      </c>
      <c r="D111" t="s">
        <v>484</v>
      </c>
      <c r="E111" s="46" t="s">
        <v>206</v>
      </c>
      <c r="F111" s="22" t="s">
        <v>271</v>
      </c>
      <c r="G111" s="46">
        <f t="shared" si="5"/>
        <v>99</v>
      </c>
      <c r="H111" s="24">
        <v>67</v>
      </c>
      <c r="I111" s="25">
        <v>0</v>
      </c>
      <c r="J111" s="26">
        <v>33</v>
      </c>
      <c r="L111" s="32">
        <f t="shared" si="6"/>
        <v>16.5</v>
      </c>
      <c r="M111" s="32">
        <f t="shared" si="7"/>
        <v>28.578838324886473</v>
      </c>
    </row>
    <row r="112" spans="1:13" x14ac:dyDescent="0.25">
      <c r="A112" s="22" t="s">
        <v>360</v>
      </c>
      <c r="B112" s="12" t="s">
        <v>22</v>
      </c>
      <c r="C112" s="22" t="s">
        <v>450</v>
      </c>
      <c r="D112" t="s">
        <v>484</v>
      </c>
      <c r="E112" s="46" t="s">
        <v>206</v>
      </c>
      <c r="F112" s="22" t="s">
        <v>271</v>
      </c>
      <c r="G112" s="46">
        <f t="shared" si="5"/>
        <v>100</v>
      </c>
      <c r="H112" s="24">
        <v>63</v>
      </c>
      <c r="I112" s="25">
        <v>0</v>
      </c>
      <c r="J112" s="26">
        <v>37</v>
      </c>
      <c r="L112" s="32">
        <f t="shared" si="6"/>
        <v>18.5</v>
      </c>
      <c r="M112" s="32">
        <f t="shared" si="7"/>
        <v>32.042939940024226</v>
      </c>
    </row>
    <row r="113" spans="1:13" x14ac:dyDescent="0.25">
      <c r="A113" s="22" t="s">
        <v>361</v>
      </c>
      <c r="B113" s="12" t="s">
        <v>22</v>
      </c>
      <c r="C113" s="22" t="s">
        <v>450</v>
      </c>
      <c r="D113" t="s">
        <v>484</v>
      </c>
      <c r="E113" s="46" t="s">
        <v>206</v>
      </c>
      <c r="F113" s="22" t="s">
        <v>271</v>
      </c>
      <c r="G113" s="46">
        <f t="shared" si="5"/>
        <v>101</v>
      </c>
      <c r="H113" s="24">
        <v>52</v>
      </c>
      <c r="I113" s="25">
        <v>0</v>
      </c>
      <c r="J113" s="26">
        <v>48</v>
      </c>
      <c r="L113" s="32">
        <f t="shared" si="6"/>
        <v>24</v>
      </c>
      <c r="M113" s="32">
        <f t="shared" si="7"/>
        <v>41.569219381653056</v>
      </c>
    </row>
    <row r="114" spans="1:13" x14ac:dyDescent="0.25">
      <c r="A114" s="22" t="s">
        <v>362</v>
      </c>
      <c r="B114" s="12" t="s">
        <v>22</v>
      </c>
      <c r="C114" s="22" t="s">
        <v>450</v>
      </c>
      <c r="D114" t="s">
        <v>484</v>
      </c>
      <c r="E114" s="46" t="s">
        <v>206</v>
      </c>
      <c r="F114" s="22" t="s">
        <v>271</v>
      </c>
      <c r="G114" s="46">
        <f t="shared" si="5"/>
        <v>102</v>
      </c>
      <c r="H114" s="24">
        <v>35</v>
      </c>
      <c r="I114" s="25">
        <v>0</v>
      </c>
      <c r="J114" s="26">
        <v>65</v>
      </c>
      <c r="L114" s="32">
        <f t="shared" si="6"/>
        <v>32.5</v>
      </c>
      <c r="M114" s="32">
        <f t="shared" si="7"/>
        <v>56.291651245988511</v>
      </c>
    </row>
    <row r="115" spans="1:13" x14ac:dyDescent="0.25">
      <c r="A115" s="22" t="s">
        <v>363</v>
      </c>
      <c r="B115" s="12" t="s">
        <v>22</v>
      </c>
      <c r="C115" s="22" t="s">
        <v>450</v>
      </c>
      <c r="D115" t="s">
        <v>484</v>
      </c>
      <c r="E115" s="46" t="s">
        <v>206</v>
      </c>
      <c r="F115" s="22" t="s">
        <v>271</v>
      </c>
      <c r="G115" s="46">
        <f t="shared" si="5"/>
        <v>103</v>
      </c>
      <c r="H115" s="24">
        <v>36</v>
      </c>
      <c r="I115" s="25">
        <v>0</v>
      </c>
      <c r="J115" s="26">
        <v>64</v>
      </c>
      <c r="L115" s="32">
        <f t="shared" si="6"/>
        <v>32</v>
      </c>
      <c r="M115" s="32">
        <f t="shared" si="7"/>
        <v>55.42562584220407</v>
      </c>
    </row>
    <row r="116" spans="1:13" x14ac:dyDescent="0.25">
      <c r="A116" s="22" t="s">
        <v>294</v>
      </c>
      <c r="B116" s="12"/>
      <c r="C116" s="22" t="s">
        <v>451</v>
      </c>
      <c r="D116" t="s">
        <v>486</v>
      </c>
      <c r="E116" s="46" t="s">
        <v>206</v>
      </c>
      <c r="F116" s="22" t="s">
        <v>271</v>
      </c>
      <c r="G116" s="46">
        <f t="shared" si="5"/>
        <v>104</v>
      </c>
      <c r="H116" s="24">
        <v>71.599999999999994</v>
      </c>
      <c r="I116" s="25">
        <v>2.5</v>
      </c>
      <c r="J116" s="26">
        <v>25.9</v>
      </c>
      <c r="L116" s="32">
        <f t="shared" si="6"/>
        <v>15.45</v>
      </c>
      <c r="M116" s="32">
        <f t="shared" si="7"/>
        <v>22.43005795801696</v>
      </c>
    </row>
    <row r="117" spans="1:13" x14ac:dyDescent="0.25">
      <c r="A117" s="22" t="s">
        <v>294</v>
      </c>
      <c r="B117" s="12"/>
      <c r="C117" s="22" t="s">
        <v>451</v>
      </c>
      <c r="D117" t="s">
        <v>486</v>
      </c>
      <c r="E117" s="46" t="s">
        <v>206</v>
      </c>
      <c r="F117" s="22" t="s">
        <v>271</v>
      </c>
      <c r="G117" s="46">
        <f t="shared" si="5"/>
        <v>105</v>
      </c>
      <c r="H117" s="24">
        <v>64.400000000000006</v>
      </c>
      <c r="I117" s="25">
        <v>8.9</v>
      </c>
      <c r="J117" s="26">
        <v>26.7</v>
      </c>
      <c r="L117" s="32">
        <f t="shared" si="6"/>
        <v>22.25</v>
      </c>
      <c r="M117" s="32">
        <f t="shared" si="7"/>
        <v>23.12287828104451</v>
      </c>
    </row>
    <row r="118" spans="1:13" x14ac:dyDescent="0.25">
      <c r="A118" s="22" t="s">
        <v>294</v>
      </c>
      <c r="B118" s="12"/>
      <c r="C118" s="22" t="s">
        <v>451</v>
      </c>
      <c r="D118" t="s">
        <v>486</v>
      </c>
      <c r="E118" s="46" t="s">
        <v>206</v>
      </c>
      <c r="F118" s="22" t="s">
        <v>271</v>
      </c>
      <c r="G118" s="46">
        <f t="shared" si="5"/>
        <v>106</v>
      </c>
      <c r="H118" s="24">
        <v>61.7</v>
      </c>
      <c r="I118" s="25">
        <v>9</v>
      </c>
      <c r="J118" s="26">
        <v>29.3</v>
      </c>
      <c r="L118" s="32">
        <f t="shared" si="6"/>
        <v>23.65</v>
      </c>
      <c r="M118" s="32">
        <f t="shared" si="7"/>
        <v>25.374544330884053</v>
      </c>
    </row>
    <row r="119" spans="1:13" x14ac:dyDescent="0.25">
      <c r="A119" s="22" t="s">
        <v>294</v>
      </c>
      <c r="B119" s="12"/>
      <c r="C119" s="22" t="s">
        <v>451</v>
      </c>
      <c r="D119" t="s">
        <v>486</v>
      </c>
      <c r="E119" s="46" t="s">
        <v>206</v>
      </c>
      <c r="F119" s="22" t="s">
        <v>271</v>
      </c>
      <c r="G119" s="46">
        <f t="shared" si="5"/>
        <v>107</v>
      </c>
      <c r="H119" s="24">
        <v>62</v>
      </c>
      <c r="I119" s="25">
        <v>0</v>
      </c>
      <c r="J119" s="26">
        <v>38</v>
      </c>
      <c r="L119" s="32">
        <f t="shared" si="6"/>
        <v>19</v>
      </c>
      <c r="M119" s="32">
        <f t="shared" si="7"/>
        <v>32.908965343808667</v>
      </c>
    </row>
    <row r="120" spans="1:13" x14ac:dyDescent="0.25">
      <c r="A120" s="22" t="s">
        <v>294</v>
      </c>
      <c r="B120" s="12"/>
      <c r="C120" s="22" t="s">
        <v>451</v>
      </c>
      <c r="D120" t="s">
        <v>486</v>
      </c>
      <c r="E120" s="46" t="s">
        <v>206</v>
      </c>
      <c r="F120" s="22" t="s">
        <v>271</v>
      </c>
      <c r="G120" s="46">
        <f t="shared" si="5"/>
        <v>108</v>
      </c>
      <c r="H120" s="24">
        <v>50</v>
      </c>
      <c r="I120" s="25">
        <v>3.6</v>
      </c>
      <c r="J120" s="26">
        <v>46.4</v>
      </c>
      <c r="L120" s="32">
        <f t="shared" si="6"/>
        <v>26.8</v>
      </c>
      <c r="M120" s="32">
        <f t="shared" si="7"/>
        <v>40.183578735597948</v>
      </c>
    </row>
    <row r="121" spans="1:13" x14ac:dyDescent="0.25">
      <c r="A121" s="22" t="s">
        <v>294</v>
      </c>
      <c r="B121" s="12"/>
      <c r="C121" s="22" t="s">
        <v>451</v>
      </c>
      <c r="D121" t="s">
        <v>486</v>
      </c>
      <c r="E121" s="46" t="s">
        <v>206</v>
      </c>
      <c r="F121" s="22" t="s">
        <v>271</v>
      </c>
      <c r="G121" s="46">
        <f t="shared" si="5"/>
        <v>109</v>
      </c>
      <c r="H121" s="24">
        <v>45.35</v>
      </c>
      <c r="I121" s="25">
        <v>11.1</v>
      </c>
      <c r="J121" s="26">
        <v>43.55</v>
      </c>
      <c r="L121" s="32">
        <f t="shared" si="6"/>
        <v>32.875</v>
      </c>
      <c r="M121" s="32">
        <f t="shared" si="7"/>
        <v>37.7154063348123</v>
      </c>
    </row>
    <row r="122" spans="1:13" x14ac:dyDescent="0.25">
      <c r="A122" s="22" t="s">
        <v>294</v>
      </c>
      <c r="B122" s="12"/>
      <c r="C122" s="22" t="s">
        <v>451</v>
      </c>
      <c r="D122" t="s">
        <v>486</v>
      </c>
      <c r="E122" s="46" t="s">
        <v>206</v>
      </c>
      <c r="F122" s="22" t="s">
        <v>271</v>
      </c>
      <c r="G122" s="46">
        <f t="shared" si="5"/>
        <v>110</v>
      </c>
      <c r="H122" s="24">
        <v>46</v>
      </c>
      <c r="I122" s="25">
        <v>0</v>
      </c>
      <c r="J122" s="26">
        <v>54</v>
      </c>
      <c r="L122" s="32">
        <f t="shared" si="6"/>
        <v>27</v>
      </c>
      <c r="M122" s="32">
        <f t="shared" si="7"/>
        <v>46.765371804359681</v>
      </c>
    </row>
    <row r="123" spans="1:13" x14ac:dyDescent="0.25">
      <c r="A123" s="22" t="s">
        <v>294</v>
      </c>
      <c r="B123" s="12"/>
      <c r="C123" s="22" t="s">
        <v>451</v>
      </c>
      <c r="D123" t="s">
        <v>486</v>
      </c>
      <c r="E123" s="46" t="s">
        <v>206</v>
      </c>
      <c r="F123" s="22" t="s">
        <v>271</v>
      </c>
      <c r="G123" s="46">
        <f t="shared" si="5"/>
        <v>111</v>
      </c>
      <c r="H123" s="24">
        <v>42</v>
      </c>
      <c r="I123" s="25">
        <v>0</v>
      </c>
      <c r="J123" s="26">
        <v>58</v>
      </c>
      <c r="L123" s="32">
        <f t="shared" si="6"/>
        <v>29</v>
      </c>
      <c r="M123" s="32">
        <f t="shared" si="7"/>
        <v>50.229473419497438</v>
      </c>
    </row>
    <row r="124" spans="1:13" x14ac:dyDescent="0.25">
      <c r="A124" s="22" t="s">
        <v>294</v>
      </c>
      <c r="B124" s="23"/>
      <c r="C124" s="22" t="s">
        <v>451</v>
      </c>
      <c r="D124" t="s">
        <v>486</v>
      </c>
      <c r="E124" s="46" t="s">
        <v>206</v>
      </c>
      <c r="F124" s="22" t="s">
        <v>271</v>
      </c>
      <c r="G124" s="46">
        <f t="shared" si="5"/>
        <v>112</v>
      </c>
      <c r="H124" s="24">
        <v>41.5</v>
      </c>
      <c r="I124" s="25">
        <v>1</v>
      </c>
      <c r="J124" s="26">
        <v>57.5</v>
      </c>
      <c r="L124" s="32">
        <f t="shared" si="6"/>
        <v>29.75</v>
      </c>
      <c r="M124" s="32">
        <f t="shared" si="7"/>
        <v>49.796460717605221</v>
      </c>
    </row>
    <row r="125" spans="1:13" x14ac:dyDescent="0.25">
      <c r="A125" s="22" t="s">
        <v>294</v>
      </c>
      <c r="B125" s="23"/>
      <c r="C125" s="22" t="s">
        <v>451</v>
      </c>
      <c r="D125" t="s">
        <v>486</v>
      </c>
      <c r="E125" s="46" t="s">
        <v>206</v>
      </c>
      <c r="F125" s="22" t="s">
        <v>271</v>
      </c>
      <c r="G125" s="46">
        <f t="shared" si="5"/>
        <v>113</v>
      </c>
      <c r="H125" s="24">
        <v>39</v>
      </c>
      <c r="I125" s="25">
        <v>1</v>
      </c>
      <c r="J125" s="26">
        <v>60</v>
      </c>
      <c r="L125" s="32">
        <f t="shared" si="6"/>
        <v>31</v>
      </c>
      <c r="M125" s="32">
        <f t="shared" si="7"/>
        <v>51.961524227066313</v>
      </c>
    </row>
    <row r="126" spans="1:13" x14ac:dyDescent="0.25">
      <c r="A126" s="22" t="s">
        <v>294</v>
      </c>
      <c r="B126" s="23"/>
      <c r="C126" s="22" t="s">
        <v>451</v>
      </c>
      <c r="D126" t="s">
        <v>486</v>
      </c>
      <c r="E126" s="46" t="s">
        <v>206</v>
      </c>
      <c r="F126" s="22" t="s">
        <v>271</v>
      </c>
      <c r="G126" s="46">
        <f t="shared" si="5"/>
        <v>114</v>
      </c>
      <c r="H126" s="24">
        <v>27.900000000000006</v>
      </c>
      <c r="I126" s="25">
        <v>2.6</v>
      </c>
      <c r="J126" s="26">
        <v>69.5</v>
      </c>
      <c r="L126" s="32">
        <f t="shared" si="6"/>
        <v>37.35</v>
      </c>
      <c r="M126" s="32">
        <f t="shared" si="7"/>
        <v>60.188765563018485</v>
      </c>
    </row>
    <row r="127" spans="1:13" x14ac:dyDescent="0.25">
      <c r="L127" s="32" t="str">
        <f t="shared" si="6"/>
        <v/>
      </c>
      <c r="M127" s="32" t="str">
        <f t="shared" si="7"/>
        <v/>
      </c>
    </row>
    <row r="128" spans="1:13" x14ac:dyDescent="0.25">
      <c r="B128" s="22" t="s">
        <v>514</v>
      </c>
      <c r="C128" s="22" t="s">
        <v>513</v>
      </c>
      <c r="F128" s="22"/>
      <c r="G128" t="s">
        <v>364</v>
      </c>
      <c r="H128" s="31" t="s">
        <v>509</v>
      </c>
      <c r="I128" s="31" t="s">
        <v>510</v>
      </c>
      <c r="J128" s="31" t="s">
        <v>511</v>
      </c>
    </row>
    <row r="129" spans="2:13" x14ac:dyDescent="0.25">
      <c r="B129" s="2">
        <f>AVERAGE(B3:B126)</f>
        <v>0.28650769230769224</v>
      </c>
      <c r="C129">
        <f>COUNT(B13:B126)</f>
        <v>65</v>
      </c>
      <c r="G129" s="19">
        <f>G126</f>
        <v>114</v>
      </c>
      <c r="H129" s="74">
        <f>(AVERAGE(H13:H126))/100</f>
        <v>0.55210008556762702</v>
      </c>
      <c r="I129" s="75">
        <f>(AVERAGE(I13:I126))/100</f>
        <v>1.1858824297997594E-2</v>
      </c>
      <c r="J129" s="76">
        <f>(AVERAGE(J14:J126))/100</f>
        <v>0.43671402013556454</v>
      </c>
    </row>
    <row r="130" spans="2:13" x14ac:dyDescent="0.25">
      <c r="F130" s="72" t="s">
        <v>516</v>
      </c>
      <c r="G130" s="19">
        <f>G129</f>
        <v>114</v>
      </c>
      <c r="H130" s="73">
        <f>(_xlfn.STDEV.S(H13:H126))/100</f>
        <v>0.14588837460362031</v>
      </c>
      <c r="I130" s="73">
        <f>(_xlfn.STDEV.S(I13:I126))/100</f>
        <v>3.6174292101081557E-2</v>
      </c>
      <c r="J130" s="73">
        <f>(_xlfn.STDEV.S(J13:J126))/100</f>
        <v>0.14977236875921793</v>
      </c>
    </row>
    <row r="131" spans="2:13" x14ac:dyDescent="0.25">
      <c r="F131" s="72" t="s">
        <v>517</v>
      </c>
      <c r="G131" s="19">
        <f>G129</f>
        <v>114</v>
      </c>
      <c r="H131" s="74">
        <f>_xlfn.CONFIDENCE.NORM(0.05,H130,G129)</f>
        <v>2.6780356314405056E-2</v>
      </c>
      <c r="I131" s="75">
        <f>_xlfn.CONFIDENCE.NORM(0.05,I130,G129)</f>
        <v>6.6404224087111881E-3</v>
      </c>
      <c r="J131" s="76">
        <f>_xlfn.CONFIDENCE.NORM(0.05,J130,G131)</f>
        <v>2.7493331201489651E-2</v>
      </c>
    </row>
    <row r="132" spans="2:13" x14ac:dyDescent="0.25">
      <c r="L132" s="32" t="str">
        <f t="shared" si="6"/>
        <v/>
      </c>
      <c r="M132" s="32" t="str">
        <f t="shared" si="7"/>
        <v/>
      </c>
    </row>
    <row r="133" spans="2:13" x14ac:dyDescent="0.25">
      <c r="L133" s="32" t="str">
        <f t="shared" si="6"/>
        <v/>
      </c>
      <c r="M133" s="32" t="str">
        <f t="shared" si="7"/>
        <v/>
      </c>
    </row>
    <row r="134" spans="2:13" x14ac:dyDescent="0.25">
      <c r="L134" s="32" t="str">
        <f t="shared" si="6"/>
        <v/>
      </c>
      <c r="M134" s="32" t="str">
        <f t="shared" si="7"/>
        <v/>
      </c>
    </row>
    <row r="135" spans="2:13" x14ac:dyDescent="0.25">
      <c r="L135" s="32" t="str">
        <f t="shared" si="6"/>
        <v/>
      </c>
      <c r="M135" s="32" t="str">
        <f t="shared" si="7"/>
        <v/>
      </c>
    </row>
    <row r="136" spans="2:13" x14ac:dyDescent="0.25">
      <c r="L136" s="32" t="str">
        <f t="shared" si="6"/>
        <v/>
      </c>
      <c r="M136" s="32" t="str">
        <f t="shared" si="7"/>
        <v/>
      </c>
    </row>
    <row r="137" spans="2:13" x14ac:dyDescent="0.25">
      <c r="L137" s="32" t="str">
        <f t="shared" si="6"/>
        <v/>
      </c>
      <c r="M137" s="32" t="str">
        <f t="shared" si="7"/>
        <v/>
      </c>
    </row>
    <row r="138" spans="2:13" x14ac:dyDescent="0.25">
      <c r="L138" s="32" t="str">
        <f t="shared" si="6"/>
        <v/>
      </c>
      <c r="M138" s="32" t="str">
        <f t="shared" si="7"/>
        <v/>
      </c>
    </row>
    <row r="139" spans="2:13" x14ac:dyDescent="0.25">
      <c r="L139" s="32" t="str">
        <f t="shared" si="6"/>
        <v/>
      </c>
      <c r="M139" s="32" t="str">
        <f t="shared" si="7"/>
        <v/>
      </c>
    </row>
    <row r="140" spans="2:13" x14ac:dyDescent="0.25">
      <c r="L140" s="32" t="str">
        <f t="shared" si="6"/>
        <v/>
      </c>
      <c r="M140" s="32" t="str">
        <f t="shared" si="7"/>
        <v/>
      </c>
    </row>
    <row r="141" spans="2:13" x14ac:dyDescent="0.25">
      <c r="L141" s="32" t="str">
        <f t="shared" si="6"/>
        <v/>
      </c>
      <c r="M141" s="32" t="str">
        <f t="shared" si="7"/>
        <v/>
      </c>
    </row>
    <row r="142" spans="2:13" x14ac:dyDescent="0.25">
      <c r="L142" s="32" t="str">
        <f t="shared" si="6"/>
        <v/>
      </c>
      <c r="M142" s="32" t="str">
        <f t="shared" si="7"/>
        <v/>
      </c>
    </row>
    <row r="143" spans="2:13" x14ac:dyDescent="0.25">
      <c r="L143" s="32" t="str">
        <f t="shared" si="6"/>
        <v/>
      </c>
      <c r="M143" s="32" t="str">
        <f t="shared" si="7"/>
        <v/>
      </c>
    </row>
    <row r="144" spans="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F1F0-20E4-4D67-9A3D-995A9AAB3F47}">
  <dimension ref="A1:AB528"/>
  <sheetViews>
    <sheetView topLeftCell="J1" workbookViewId="0">
      <selection activeCell="Z12" sqref="Z12"/>
    </sheetView>
  </sheetViews>
  <sheetFormatPr defaultRowHeight="15" x14ac:dyDescent="0.25"/>
  <cols>
    <col min="1" max="1" width="14.140625" bestFit="1" customWidth="1"/>
    <col min="2" max="2" width="10.28515625" bestFit="1" customWidth="1"/>
    <col min="3" max="3" width="24" bestFit="1" customWidth="1"/>
    <col min="4" max="4" width="19.85546875" bestFit="1"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436</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0" t="s">
        <v>425</v>
      </c>
      <c r="I12" s="30" t="s">
        <v>426</v>
      </c>
      <c r="J12" s="30" t="s">
        <v>427</v>
      </c>
      <c r="K12" s="27"/>
      <c r="L12" s="33" t="s">
        <v>398</v>
      </c>
      <c r="M12" s="33" t="s">
        <v>399</v>
      </c>
    </row>
    <row r="13" spans="1:13" x14ac:dyDescent="0.25">
      <c r="A13" s="22" t="s">
        <v>273</v>
      </c>
      <c r="B13" s="12">
        <v>0.11</v>
      </c>
      <c r="C13" s="22" t="s">
        <v>450</v>
      </c>
      <c r="D13" s="22" t="s">
        <v>484</v>
      </c>
      <c r="E13" s="45" t="s">
        <v>33</v>
      </c>
      <c r="F13" s="22" t="s">
        <v>271</v>
      </c>
      <c r="G13" s="45">
        <v>1</v>
      </c>
      <c r="H13" s="24">
        <v>42.268041237113401</v>
      </c>
      <c r="I13" s="25">
        <v>30.927835051546392</v>
      </c>
      <c r="J13" s="26">
        <v>26.804123711340207</v>
      </c>
      <c r="K13" s="1"/>
      <c r="L13" s="32">
        <f t="shared" ref="L13:L25" si="0">IF(I13="", "", I13 +J13/2)</f>
        <v>44.329896907216494</v>
      </c>
      <c r="M13" s="32">
        <f t="shared" ref="M13:M25" si="1">IF(J13="", "", SQRT(3)/2*J13)</f>
        <v>23.213052060201449</v>
      </c>
    </row>
    <row r="14" spans="1:13" x14ac:dyDescent="0.25">
      <c r="A14" s="22" t="s">
        <v>274</v>
      </c>
      <c r="B14" s="12">
        <v>0.13</v>
      </c>
      <c r="C14" s="22" t="s">
        <v>450</v>
      </c>
      <c r="D14" s="22" t="s">
        <v>484</v>
      </c>
      <c r="E14" s="45" t="s">
        <v>33</v>
      </c>
      <c r="F14" s="22" t="s">
        <v>271</v>
      </c>
      <c r="G14" s="45">
        <f t="shared" ref="G14:G77" si="2">G13+1</f>
        <v>2</v>
      </c>
      <c r="H14" s="24">
        <v>20</v>
      </c>
      <c r="I14" s="25">
        <v>45</v>
      </c>
      <c r="J14" s="26">
        <v>35</v>
      </c>
      <c r="K14" s="1"/>
      <c r="L14" s="32">
        <f t="shared" si="0"/>
        <v>62.5</v>
      </c>
      <c r="M14" s="32">
        <f t="shared" si="1"/>
        <v>30.310889132455351</v>
      </c>
    </row>
    <row r="15" spans="1:13" x14ac:dyDescent="0.25">
      <c r="A15" s="22" t="s">
        <v>276</v>
      </c>
      <c r="B15" s="12">
        <v>0.17</v>
      </c>
      <c r="C15" s="22" t="s">
        <v>450</v>
      </c>
      <c r="D15" s="22" t="s">
        <v>484</v>
      </c>
      <c r="E15" s="45" t="s">
        <v>33</v>
      </c>
      <c r="F15" s="22" t="s">
        <v>271</v>
      </c>
      <c r="G15" s="45">
        <f t="shared" si="2"/>
        <v>3</v>
      </c>
      <c r="H15" s="24">
        <v>45</v>
      </c>
      <c r="I15" s="25">
        <v>41</v>
      </c>
      <c r="J15" s="26">
        <v>14</v>
      </c>
      <c r="K15" s="1"/>
      <c r="L15" s="32">
        <f t="shared" si="0"/>
        <v>48</v>
      </c>
      <c r="M15" s="32">
        <f t="shared" si="1"/>
        <v>12.124355652982141</v>
      </c>
    </row>
    <row r="16" spans="1:13" x14ac:dyDescent="0.25">
      <c r="A16" s="22" t="s">
        <v>35</v>
      </c>
      <c r="B16" s="12">
        <v>0.19</v>
      </c>
      <c r="C16" s="22" t="s">
        <v>450</v>
      </c>
      <c r="D16" s="22" t="s">
        <v>484</v>
      </c>
      <c r="E16" s="45" t="s">
        <v>33</v>
      </c>
      <c r="F16" s="22" t="s">
        <v>34</v>
      </c>
      <c r="G16" s="45">
        <f t="shared" si="2"/>
        <v>4</v>
      </c>
      <c r="H16" s="24">
        <v>5.3191489361702127</v>
      </c>
      <c r="I16" s="25">
        <v>71.276595744680861</v>
      </c>
      <c r="J16" s="26">
        <v>23.404255319148938</v>
      </c>
      <c r="K16" s="1"/>
      <c r="L16" s="32">
        <f t="shared" si="0"/>
        <v>82.978723404255334</v>
      </c>
      <c r="M16" s="32">
        <f t="shared" si="1"/>
        <v>20.268679663040054</v>
      </c>
    </row>
    <row r="17" spans="1:13" x14ac:dyDescent="0.25">
      <c r="A17" s="22" t="s">
        <v>277</v>
      </c>
      <c r="B17" s="12">
        <v>0.21</v>
      </c>
      <c r="C17" s="22" t="s">
        <v>450</v>
      </c>
      <c r="D17" s="22" t="s">
        <v>484</v>
      </c>
      <c r="E17" s="45" t="s">
        <v>33</v>
      </c>
      <c r="F17" s="22" t="s">
        <v>271</v>
      </c>
      <c r="G17" s="45">
        <f t="shared" si="2"/>
        <v>5</v>
      </c>
      <c r="H17" s="24">
        <v>3.0927835051546393</v>
      </c>
      <c r="I17" s="25">
        <v>75.257731958762889</v>
      </c>
      <c r="J17" s="26">
        <v>21.649484536082475</v>
      </c>
      <c r="K17" s="1"/>
      <c r="L17" s="32">
        <f t="shared" si="0"/>
        <v>86.082474226804123</v>
      </c>
      <c r="M17" s="32">
        <f t="shared" si="1"/>
        <v>18.749003587085785</v>
      </c>
    </row>
    <row r="18" spans="1:13" x14ac:dyDescent="0.25">
      <c r="A18" s="22" t="s">
        <v>278</v>
      </c>
      <c r="B18" s="12">
        <v>0.22</v>
      </c>
      <c r="C18" s="22" t="s">
        <v>450</v>
      </c>
      <c r="D18" s="22" t="s">
        <v>484</v>
      </c>
      <c r="E18" s="45" t="s">
        <v>33</v>
      </c>
      <c r="F18" s="22" t="s">
        <v>271</v>
      </c>
      <c r="G18" s="45">
        <f t="shared" si="2"/>
        <v>6</v>
      </c>
      <c r="H18" s="24">
        <v>24.742268041237114</v>
      </c>
      <c r="I18" s="25">
        <v>39.175257731958766</v>
      </c>
      <c r="J18" s="26">
        <v>36.082474226804123</v>
      </c>
      <c r="K18" s="1"/>
      <c r="L18" s="32">
        <f t="shared" si="0"/>
        <v>57.216494845360828</v>
      </c>
      <c r="M18" s="32">
        <f t="shared" si="1"/>
        <v>31.248339311809641</v>
      </c>
    </row>
    <row r="19" spans="1:13" x14ac:dyDescent="0.25">
      <c r="A19" s="22" t="s">
        <v>279</v>
      </c>
      <c r="B19" s="12">
        <v>0.22</v>
      </c>
      <c r="C19" s="22" t="s">
        <v>450</v>
      </c>
      <c r="D19" s="22" t="s">
        <v>484</v>
      </c>
      <c r="E19" s="45" t="s">
        <v>33</v>
      </c>
      <c r="F19" s="22" t="s">
        <v>271</v>
      </c>
      <c r="G19" s="45">
        <f t="shared" si="2"/>
        <v>7</v>
      </c>
      <c r="H19" s="24">
        <v>5.0505050505050502</v>
      </c>
      <c r="I19" s="25">
        <v>70.707070707070713</v>
      </c>
      <c r="J19" s="26">
        <v>24.242424242424242</v>
      </c>
      <c r="L19" s="32">
        <f t="shared" si="0"/>
        <v>82.828282828282838</v>
      </c>
      <c r="M19" s="32">
        <f t="shared" si="1"/>
        <v>20.994555243259118</v>
      </c>
    </row>
    <row r="20" spans="1:13" x14ac:dyDescent="0.25">
      <c r="A20" s="22" t="s">
        <v>36</v>
      </c>
      <c r="B20" s="12">
        <v>0.23</v>
      </c>
      <c r="C20" s="22" t="s">
        <v>450</v>
      </c>
      <c r="D20" s="22" t="s">
        <v>484</v>
      </c>
      <c r="E20" s="45" t="s">
        <v>33</v>
      </c>
      <c r="F20" s="22" t="s">
        <v>34</v>
      </c>
      <c r="G20" s="45">
        <f t="shared" si="2"/>
        <v>8</v>
      </c>
      <c r="H20" s="24">
        <v>26.530612244897959</v>
      </c>
      <c r="I20" s="25">
        <v>55.102040816326529</v>
      </c>
      <c r="J20" s="26">
        <v>18.367346938775512</v>
      </c>
      <c r="L20" s="32">
        <f t="shared" si="0"/>
        <v>64.285714285714278</v>
      </c>
      <c r="M20" s="32">
        <f t="shared" si="1"/>
        <v>15.906589049101935</v>
      </c>
    </row>
    <row r="21" spans="1:13" x14ac:dyDescent="0.25">
      <c r="A21" s="22" t="s">
        <v>88</v>
      </c>
      <c r="B21" s="12">
        <v>0.23</v>
      </c>
      <c r="C21" s="22" t="s">
        <v>450</v>
      </c>
      <c r="D21" s="22" t="s">
        <v>484</v>
      </c>
      <c r="E21" s="45" t="s">
        <v>33</v>
      </c>
      <c r="F21" s="22" t="s">
        <v>34</v>
      </c>
      <c r="G21" s="45">
        <f t="shared" si="2"/>
        <v>9</v>
      </c>
      <c r="H21" s="24">
        <v>38</v>
      </c>
      <c r="I21" s="25">
        <v>51</v>
      </c>
      <c r="J21" s="26">
        <v>11</v>
      </c>
      <c r="L21" s="32">
        <f t="shared" si="0"/>
        <v>56.5</v>
      </c>
      <c r="M21" s="32">
        <f t="shared" si="1"/>
        <v>9.5262794416288248</v>
      </c>
    </row>
    <row r="22" spans="1:13" x14ac:dyDescent="0.25">
      <c r="A22" s="22" t="s">
        <v>280</v>
      </c>
      <c r="B22" s="12">
        <v>0.23</v>
      </c>
      <c r="C22" s="22" t="s">
        <v>450</v>
      </c>
      <c r="D22" s="22" t="s">
        <v>484</v>
      </c>
      <c r="E22" s="45" t="s">
        <v>33</v>
      </c>
      <c r="F22" s="22" t="s">
        <v>271</v>
      </c>
      <c r="G22" s="45">
        <f t="shared" si="2"/>
        <v>10</v>
      </c>
      <c r="H22" s="24">
        <v>27.722772277227723</v>
      </c>
      <c r="I22" s="25">
        <v>49.504950495049506</v>
      </c>
      <c r="J22" s="26">
        <v>22.772277227722771</v>
      </c>
      <c r="L22" s="32">
        <f t="shared" si="0"/>
        <v>60.89108910891089</v>
      </c>
      <c r="M22" s="32">
        <f t="shared" si="1"/>
        <v>19.721370581229788</v>
      </c>
    </row>
    <row r="23" spans="1:13" x14ac:dyDescent="0.25">
      <c r="A23" s="22" t="s">
        <v>281</v>
      </c>
      <c r="B23" s="12">
        <v>0.24</v>
      </c>
      <c r="C23" s="22" t="s">
        <v>450</v>
      </c>
      <c r="D23" s="22" t="s">
        <v>484</v>
      </c>
      <c r="E23" s="45" t="s">
        <v>33</v>
      </c>
      <c r="F23" s="22" t="s">
        <v>271</v>
      </c>
      <c r="G23" s="45">
        <f t="shared" si="2"/>
        <v>11</v>
      </c>
      <c r="H23" s="24">
        <v>13.26530612244898</v>
      </c>
      <c r="I23" s="25">
        <v>59.183673469387756</v>
      </c>
      <c r="J23" s="26">
        <v>27.551020408163264</v>
      </c>
      <c r="L23" s="32">
        <f t="shared" si="0"/>
        <v>72.959183673469383</v>
      </c>
      <c r="M23" s="32">
        <f t="shared" si="1"/>
        <v>23.859883573652898</v>
      </c>
    </row>
    <row r="24" spans="1:13" x14ac:dyDescent="0.25">
      <c r="A24" s="22" t="s">
        <v>312</v>
      </c>
      <c r="B24" s="12">
        <v>0.25</v>
      </c>
      <c r="C24" s="22" t="s">
        <v>450</v>
      </c>
      <c r="D24" s="22" t="s">
        <v>484</v>
      </c>
      <c r="E24" s="45" t="s">
        <v>33</v>
      </c>
      <c r="F24" s="22" t="s">
        <v>271</v>
      </c>
      <c r="G24" s="45">
        <f t="shared" si="2"/>
        <v>12</v>
      </c>
      <c r="H24" s="24">
        <v>6.1224489795918364</v>
      </c>
      <c r="I24" s="25">
        <v>77.551020408163268</v>
      </c>
      <c r="J24" s="26">
        <v>16.326530612244898</v>
      </c>
      <c r="L24" s="32">
        <f t="shared" si="0"/>
        <v>85.714285714285722</v>
      </c>
      <c r="M24" s="32">
        <f t="shared" si="1"/>
        <v>14.139190265868386</v>
      </c>
    </row>
    <row r="25" spans="1:13" x14ac:dyDescent="0.25">
      <c r="A25" s="22">
        <v>4641.8999999999996</v>
      </c>
      <c r="B25" s="12">
        <v>0.253</v>
      </c>
      <c r="C25" s="22" t="s">
        <v>449</v>
      </c>
      <c r="D25" s="22" t="s">
        <v>484</v>
      </c>
      <c r="E25" s="45" t="s">
        <v>33</v>
      </c>
      <c r="F25" s="22" t="s">
        <v>271</v>
      </c>
      <c r="G25" s="45">
        <f t="shared" si="2"/>
        <v>13</v>
      </c>
      <c r="H25" s="24">
        <v>17.391304347826086</v>
      </c>
      <c r="I25" s="25">
        <v>69.565217391304344</v>
      </c>
      <c r="J25" s="26">
        <v>13.043478260869565</v>
      </c>
      <c r="L25" s="32">
        <f t="shared" si="0"/>
        <v>76.086956521739125</v>
      </c>
      <c r="M25" s="32">
        <f t="shared" si="1"/>
        <v>11.295983527623111</v>
      </c>
    </row>
    <row r="26" spans="1:13" x14ac:dyDescent="0.25">
      <c r="A26" s="22" t="s">
        <v>89</v>
      </c>
      <c r="B26" s="12">
        <v>0.26</v>
      </c>
      <c r="C26" s="22" t="s">
        <v>450</v>
      </c>
      <c r="D26" s="22" t="s">
        <v>484</v>
      </c>
      <c r="E26" s="45" t="s">
        <v>33</v>
      </c>
      <c r="F26" s="22" t="s">
        <v>34</v>
      </c>
      <c r="G26" s="45">
        <f t="shared" si="2"/>
        <v>14</v>
      </c>
      <c r="H26" s="24">
        <v>38</v>
      </c>
      <c r="I26" s="25">
        <v>50</v>
      </c>
      <c r="J26" s="26">
        <v>12</v>
      </c>
      <c r="K26" s="28"/>
      <c r="L26" s="32">
        <f t="shared" ref="L26:L89" si="3">IF(I26="", "", I26 +J26/2)</f>
        <v>56</v>
      </c>
      <c r="M26" s="32">
        <f t="shared" ref="M26:M89" si="4">IF(J26="", "", SQRT(3)/2*J26)</f>
        <v>10.392304845413264</v>
      </c>
    </row>
    <row r="27" spans="1:13" x14ac:dyDescent="0.25">
      <c r="A27" s="22" t="s">
        <v>282</v>
      </c>
      <c r="B27" s="12">
        <v>0.26</v>
      </c>
      <c r="C27" s="22" t="s">
        <v>450</v>
      </c>
      <c r="D27" s="22" t="s">
        <v>484</v>
      </c>
      <c r="E27" s="45" t="s">
        <v>33</v>
      </c>
      <c r="F27" s="22" t="s">
        <v>271</v>
      </c>
      <c r="G27" s="45">
        <f t="shared" si="2"/>
        <v>15</v>
      </c>
      <c r="H27" s="24">
        <v>6.3829787234042561</v>
      </c>
      <c r="I27" s="25">
        <v>67.021276595744681</v>
      </c>
      <c r="J27" s="26">
        <v>26.595744680851066</v>
      </c>
      <c r="L27" s="32">
        <f t="shared" si="3"/>
        <v>80.319148936170208</v>
      </c>
      <c r="M27" s="32">
        <f t="shared" si="4"/>
        <v>23.032590526181881</v>
      </c>
    </row>
    <row r="28" spans="1:13" x14ac:dyDescent="0.25">
      <c r="A28" s="22" t="s">
        <v>38</v>
      </c>
      <c r="B28" s="12">
        <v>0.27</v>
      </c>
      <c r="C28" s="22" t="s">
        <v>450</v>
      </c>
      <c r="D28" s="22" t="s">
        <v>484</v>
      </c>
      <c r="E28" s="45" t="s">
        <v>33</v>
      </c>
      <c r="F28" s="22" t="s">
        <v>34</v>
      </c>
      <c r="G28" s="45">
        <f t="shared" si="2"/>
        <v>16</v>
      </c>
      <c r="H28" s="24">
        <v>22</v>
      </c>
      <c r="I28" s="25">
        <v>43</v>
      </c>
      <c r="J28" s="26">
        <v>35</v>
      </c>
      <c r="L28" s="32">
        <f t="shared" si="3"/>
        <v>60.5</v>
      </c>
      <c r="M28" s="32">
        <f t="shared" si="4"/>
        <v>30.310889132455351</v>
      </c>
    </row>
    <row r="29" spans="1:13" x14ac:dyDescent="0.25">
      <c r="A29" s="22" t="s">
        <v>283</v>
      </c>
      <c r="B29" s="12">
        <v>0.27</v>
      </c>
      <c r="C29" s="22" t="s">
        <v>450</v>
      </c>
      <c r="D29" s="22" t="s">
        <v>484</v>
      </c>
      <c r="E29" s="45" t="s">
        <v>33</v>
      </c>
      <c r="F29" s="22" t="s">
        <v>271</v>
      </c>
      <c r="G29" s="45">
        <f t="shared" si="2"/>
        <v>17</v>
      </c>
      <c r="H29" s="24">
        <v>8.3333333333333339</v>
      </c>
      <c r="I29" s="25">
        <v>62.5</v>
      </c>
      <c r="J29" s="26">
        <v>29.166666666666668</v>
      </c>
      <c r="L29" s="32">
        <f t="shared" si="3"/>
        <v>77.083333333333329</v>
      </c>
      <c r="M29" s="32">
        <f t="shared" si="4"/>
        <v>25.259074277046128</v>
      </c>
    </row>
    <row r="30" spans="1:13" x14ac:dyDescent="0.25">
      <c r="A30" s="22" t="s">
        <v>39</v>
      </c>
      <c r="B30" s="12">
        <v>0.28000000000000003</v>
      </c>
      <c r="C30" s="22" t="s">
        <v>450</v>
      </c>
      <c r="D30" s="22" t="s">
        <v>484</v>
      </c>
      <c r="E30" s="45" t="s">
        <v>33</v>
      </c>
      <c r="F30" s="22" t="s">
        <v>34</v>
      </c>
      <c r="G30" s="45">
        <f t="shared" si="2"/>
        <v>18</v>
      </c>
      <c r="H30" s="24">
        <v>23.711340206185568</v>
      </c>
      <c r="I30" s="25">
        <v>45.360824742268044</v>
      </c>
      <c r="J30" s="26">
        <v>30.927835051546392</v>
      </c>
      <c r="L30" s="32">
        <f t="shared" si="3"/>
        <v>60.824742268041241</v>
      </c>
      <c r="M30" s="32">
        <f t="shared" si="4"/>
        <v>26.784290838693977</v>
      </c>
    </row>
    <row r="31" spans="1:13" x14ac:dyDescent="0.25">
      <c r="A31" s="22" t="s">
        <v>40</v>
      </c>
      <c r="B31" s="12">
        <v>0.28000000000000003</v>
      </c>
      <c r="C31" s="22" t="s">
        <v>450</v>
      </c>
      <c r="D31" s="22" t="s">
        <v>484</v>
      </c>
      <c r="E31" s="45" t="s">
        <v>33</v>
      </c>
      <c r="F31" s="22" t="s">
        <v>34</v>
      </c>
      <c r="G31" s="45">
        <f t="shared" si="2"/>
        <v>19</v>
      </c>
      <c r="H31" s="24">
        <v>25</v>
      </c>
      <c r="I31" s="25">
        <v>47.916666666666671</v>
      </c>
      <c r="J31" s="26">
        <v>27.083333333333336</v>
      </c>
      <c r="L31" s="32">
        <f t="shared" si="3"/>
        <v>61.458333333333343</v>
      </c>
      <c r="M31" s="32">
        <f t="shared" si="4"/>
        <v>23.454854685828547</v>
      </c>
    </row>
    <row r="32" spans="1:13" x14ac:dyDescent="0.25">
      <c r="A32" s="22">
        <v>40472.28</v>
      </c>
      <c r="B32" s="12">
        <v>0.28699999999999998</v>
      </c>
      <c r="C32" s="22" t="s">
        <v>447</v>
      </c>
      <c r="D32" s="22" t="s">
        <v>484</v>
      </c>
      <c r="E32" s="45" t="s">
        <v>33</v>
      </c>
      <c r="F32" s="22" t="s">
        <v>10</v>
      </c>
      <c r="G32" s="45">
        <f t="shared" si="2"/>
        <v>20</v>
      </c>
      <c r="H32" s="24">
        <v>15.862808145766348</v>
      </c>
      <c r="I32" s="25">
        <v>68.917470525187568</v>
      </c>
      <c r="J32" s="26">
        <v>15.219721329046088</v>
      </c>
      <c r="L32" s="32">
        <f t="shared" si="3"/>
        <v>76.527331189710608</v>
      </c>
      <c r="M32" s="32">
        <f t="shared" si="4"/>
        <v>13.18066530947377</v>
      </c>
    </row>
    <row r="33" spans="1:28" x14ac:dyDescent="0.25">
      <c r="A33" s="22" t="s">
        <v>41</v>
      </c>
      <c r="B33" s="12">
        <v>0.28999999999999998</v>
      </c>
      <c r="C33" s="22" t="s">
        <v>450</v>
      </c>
      <c r="D33" s="22" t="s">
        <v>484</v>
      </c>
      <c r="E33" s="45" t="s">
        <v>33</v>
      </c>
      <c r="F33" s="22" t="s">
        <v>34</v>
      </c>
      <c r="G33" s="45">
        <f t="shared" si="2"/>
        <v>21</v>
      </c>
      <c r="H33" s="24">
        <v>51.020408163265309</v>
      </c>
      <c r="I33" s="25">
        <v>25.510204081632654</v>
      </c>
      <c r="J33" s="26">
        <v>23.469387755102041</v>
      </c>
      <c r="L33" s="32">
        <f t="shared" si="3"/>
        <v>37.244897959183675</v>
      </c>
      <c r="M33" s="32">
        <f t="shared" si="4"/>
        <v>20.325086007185803</v>
      </c>
    </row>
    <row r="34" spans="1:28" x14ac:dyDescent="0.25">
      <c r="A34" s="22" t="s">
        <v>42</v>
      </c>
      <c r="B34" s="12">
        <v>0.28999999999999998</v>
      </c>
      <c r="C34" s="22" t="s">
        <v>450</v>
      </c>
      <c r="D34" s="22" t="s">
        <v>484</v>
      </c>
      <c r="E34" s="45" t="s">
        <v>33</v>
      </c>
      <c r="F34" s="22" t="s">
        <v>34</v>
      </c>
      <c r="G34" s="45">
        <f t="shared" si="2"/>
        <v>22</v>
      </c>
      <c r="H34" s="24">
        <v>45.360824742268044</v>
      </c>
      <c r="I34" s="25">
        <v>32.989690721649488</v>
      </c>
      <c r="J34" s="26">
        <v>21.649484536082475</v>
      </c>
      <c r="L34" s="32">
        <f t="shared" si="3"/>
        <v>43.814432989690729</v>
      </c>
      <c r="M34" s="32">
        <f t="shared" si="4"/>
        <v>18.749003587085785</v>
      </c>
    </row>
    <row r="35" spans="1:28" x14ac:dyDescent="0.25">
      <c r="A35" s="22" t="s">
        <v>43</v>
      </c>
      <c r="B35" s="12">
        <v>0.3</v>
      </c>
      <c r="C35" s="22" t="s">
        <v>450</v>
      </c>
      <c r="D35" s="22" t="s">
        <v>484</v>
      </c>
      <c r="E35" s="45" t="s">
        <v>33</v>
      </c>
      <c r="F35" s="22" t="s">
        <v>34</v>
      </c>
      <c r="G35" s="45">
        <f t="shared" si="2"/>
        <v>23</v>
      </c>
      <c r="H35" s="24">
        <v>13</v>
      </c>
      <c r="I35" s="25">
        <v>40</v>
      </c>
      <c r="J35" s="26">
        <v>47</v>
      </c>
      <c r="L35" s="32">
        <f t="shared" si="3"/>
        <v>63.5</v>
      </c>
      <c r="M35" s="32">
        <f t="shared" si="4"/>
        <v>40.703193977868615</v>
      </c>
      <c r="Z35">
        <v>75</v>
      </c>
      <c r="AA35" s="32">
        <v>43.301270189221931</v>
      </c>
      <c r="AB35" s="35">
        <v>0.5</v>
      </c>
    </row>
    <row r="36" spans="1:28" x14ac:dyDescent="0.25">
      <c r="A36" s="22" t="s">
        <v>284</v>
      </c>
      <c r="B36" s="12">
        <v>0.3</v>
      </c>
      <c r="C36" s="22" t="s">
        <v>450</v>
      </c>
      <c r="D36" s="22" t="s">
        <v>484</v>
      </c>
      <c r="E36" s="45" t="s">
        <v>33</v>
      </c>
      <c r="F36" s="22" t="s">
        <v>271</v>
      </c>
      <c r="G36" s="45">
        <f t="shared" si="2"/>
        <v>24</v>
      </c>
      <c r="H36" s="24">
        <v>34</v>
      </c>
      <c r="I36" s="25">
        <v>34</v>
      </c>
      <c r="J36" s="26">
        <v>32</v>
      </c>
      <c r="L36" s="32">
        <f t="shared" si="3"/>
        <v>50</v>
      </c>
      <c r="M36" s="32">
        <f t="shared" si="4"/>
        <v>27.712812921102035</v>
      </c>
      <c r="Z36">
        <v>25</v>
      </c>
      <c r="AA36" s="32">
        <v>43.301270189221931</v>
      </c>
      <c r="AB36" s="35">
        <v>0.5</v>
      </c>
    </row>
    <row r="37" spans="1:28" x14ac:dyDescent="0.25">
      <c r="A37" s="22" t="s">
        <v>44</v>
      </c>
      <c r="B37" s="12">
        <v>0.31</v>
      </c>
      <c r="C37" s="22" t="s">
        <v>450</v>
      </c>
      <c r="D37" s="22" t="s">
        <v>484</v>
      </c>
      <c r="E37" s="45" t="s">
        <v>33</v>
      </c>
      <c r="F37" s="22" t="s">
        <v>34</v>
      </c>
      <c r="G37" s="45">
        <f t="shared" si="2"/>
        <v>25</v>
      </c>
      <c r="H37" s="24">
        <v>5.4347826086956523</v>
      </c>
      <c r="I37" s="25">
        <v>71.739130434782609</v>
      </c>
      <c r="J37" s="26">
        <v>22.826086956521738</v>
      </c>
      <c r="L37" s="32">
        <f t="shared" si="3"/>
        <v>83.152173913043484</v>
      </c>
      <c r="M37" s="32">
        <f t="shared" si="4"/>
        <v>19.767971173340445</v>
      </c>
      <c r="Z37">
        <v>50</v>
      </c>
      <c r="AA37" s="32">
        <v>0</v>
      </c>
      <c r="AB37" s="35">
        <v>0.5</v>
      </c>
    </row>
    <row r="38" spans="1:28" x14ac:dyDescent="0.25">
      <c r="A38" s="22" t="s">
        <v>45</v>
      </c>
      <c r="B38" s="12">
        <v>0.31</v>
      </c>
      <c r="C38" s="22" t="s">
        <v>450</v>
      </c>
      <c r="D38" s="22" t="s">
        <v>484</v>
      </c>
      <c r="E38" s="45" t="s">
        <v>33</v>
      </c>
      <c r="F38" s="22" t="s">
        <v>34</v>
      </c>
      <c r="G38" s="45">
        <f t="shared" si="2"/>
        <v>26</v>
      </c>
      <c r="H38" s="24">
        <v>15</v>
      </c>
      <c r="I38" s="25">
        <v>44</v>
      </c>
      <c r="J38" s="26">
        <v>41</v>
      </c>
      <c r="L38" s="32">
        <f t="shared" si="3"/>
        <v>64.5</v>
      </c>
      <c r="M38" s="32">
        <f t="shared" si="4"/>
        <v>35.507041555161983</v>
      </c>
    </row>
    <row r="39" spans="1:28" x14ac:dyDescent="0.25">
      <c r="A39" s="22" t="s">
        <v>285</v>
      </c>
      <c r="B39" s="12">
        <v>0.31</v>
      </c>
      <c r="C39" s="22" t="s">
        <v>450</v>
      </c>
      <c r="D39" s="22" t="s">
        <v>484</v>
      </c>
      <c r="E39" s="45" t="s">
        <v>33</v>
      </c>
      <c r="F39" s="22" t="s">
        <v>271</v>
      </c>
      <c r="G39" s="45">
        <f t="shared" si="2"/>
        <v>27</v>
      </c>
      <c r="H39" s="24">
        <v>12.765957446808512</v>
      </c>
      <c r="I39" s="25">
        <v>40.425531914893618</v>
      </c>
      <c r="J39" s="26">
        <v>46.808510638297875</v>
      </c>
      <c r="L39" s="32">
        <f t="shared" si="3"/>
        <v>63.829787234042556</v>
      </c>
      <c r="M39" s="32">
        <f t="shared" si="4"/>
        <v>40.537359326080107</v>
      </c>
    </row>
    <row r="40" spans="1:28" x14ac:dyDescent="0.25">
      <c r="A40" s="22">
        <v>41744.26</v>
      </c>
      <c r="B40" s="12">
        <v>0.32</v>
      </c>
      <c r="C40" s="22" t="s">
        <v>447</v>
      </c>
      <c r="D40" s="22" t="s">
        <v>484</v>
      </c>
      <c r="E40" s="45" t="s">
        <v>33</v>
      </c>
      <c r="F40" s="22" t="s">
        <v>34</v>
      </c>
      <c r="G40" s="45">
        <f t="shared" si="2"/>
        <v>28</v>
      </c>
      <c r="H40" s="24">
        <v>54.842615012106535</v>
      </c>
      <c r="I40" s="25">
        <v>28.934624697336563</v>
      </c>
      <c r="J40" s="26">
        <v>16.222760290556902</v>
      </c>
      <c r="L40" s="32">
        <f t="shared" si="3"/>
        <v>37.046004842615012</v>
      </c>
      <c r="M40" s="32">
        <f t="shared" si="4"/>
        <v>14.049322531127698</v>
      </c>
    </row>
    <row r="41" spans="1:28" x14ac:dyDescent="0.25">
      <c r="A41" s="22" t="s">
        <v>46</v>
      </c>
      <c r="B41" s="12">
        <v>0.32</v>
      </c>
      <c r="C41" s="22" t="s">
        <v>450</v>
      </c>
      <c r="D41" s="22" t="s">
        <v>484</v>
      </c>
      <c r="E41" s="45" t="s">
        <v>33</v>
      </c>
      <c r="F41" s="22" t="s">
        <v>34</v>
      </c>
      <c r="G41" s="45">
        <f t="shared" si="2"/>
        <v>29</v>
      </c>
      <c r="H41" s="24">
        <v>26.136363636363637</v>
      </c>
      <c r="I41" s="25">
        <v>28.40909090909091</v>
      </c>
      <c r="J41" s="26">
        <v>45.454545454545453</v>
      </c>
      <c r="L41" s="32">
        <f t="shared" si="3"/>
        <v>51.13636363636364</v>
      </c>
      <c r="M41" s="32">
        <f t="shared" si="4"/>
        <v>39.364791081110845</v>
      </c>
    </row>
    <row r="42" spans="1:28" x14ac:dyDescent="0.25">
      <c r="A42" s="22" t="s">
        <v>121</v>
      </c>
      <c r="B42" s="12">
        <v>0.33</v>
      </c>
      <c r="C42" s="22" t="s">
        <v>450</v>
      </c>
      <c r="D42" s="22" t="s">
        <v>484</v>
      </c>
      <c r="E42" s="45" t="s">
        <v>33</v>
      </c>
      <c r="F42" s="22" t="s">
        <v>34</v>
      </c>
      <c r="G42" s="45">
        <f t="shared" si="2"/>
        <v>30</v>
      </c>
      <c r="H42" s="24">
        <v>3.0612244897959182</v>
      </c>
      <c r="I42" s="25">
        <v>80.612244897959187</v>
      </c>
      <c r="J42" s="26">
        <v>16.326530612244898</v>
      </c>
      <c r="L42" s="32">
        <f t="shared" si="3"/>
        <v>88.775510204081641</v>
      </c>
      <c r="M42" s="32">
        <f t="shared" si="4"/>
        <v>14.139190265868386</v>
      </c>
    </row>
    <row r="43" spans="1:28" x14ac:dyDescent="0.25">
      <c r="A43" s="22" t="s">
        <v>47</v>
      </c>
      <c r="B43" s="12">
        <v>0.33</v>
      </c>
      <c r="C43" s="22" t="s">
        <v>450</v>
      </c>
      <c r="D43" s="22" t="s">
        <v>484</v>
      </c>
      <c r="E43" s="45" t="s">
        <v>33</v>
      </c>
      <c r="F43" s="22" t="s">
        <v>34</v>
      </c>
      <c r="G43" s="45">
        <f t="shared" si="2"/>
        <v>31</v>
      </c>
      <c r="H43" s="24">
        <v>6.6666666666666661</v>
      </c>
      <c r="I43" s="25">
        <v>65.555555555555557</v>
      </c>
      <c r="J43" s="26">
        <v>27.777777777777779</v>
      </c>
      <c r="L43" s="32">
        <f t="shared" si="3"/>
        <v>79.444444444444443</v>
      </c>
      <c r="M43" s="32">
        <f t="shared" si="4"/>
        <v>24.056261216234407</v>
      </c>
    </row>
    <row r="44" spans="1:28" x14ac:dyDescent="0.25">
      <c r="A44" s="22" t="s">
        <v>48</v>
      </c>
      <c r="B44" s="12">
        <v>0.33</v>
      </c>
      <c r="C44" s="22" t="s">
        <v>450</v>
      </c>
      <c r="D44" s="22" t="s">
        <v>484</v>
      </c>
      <c r="E44" s="45" t="s">
        <v>33</v>
      </c>
      <c r="F44" s="22" t="s">
        <v>34</v>
      </c>
      <c r="G44" s="45">
        <f t="shared" si="2"/>
        <v>32</v>
      </c>
      <c r="H44" s="24">
        <v>9.4117647058823533</v>
      </c>
      <c r="I44" s="25">
        <v>40</v>
      </c>
      <c r="J44" s="26">
        <v>50.588235294117645</v>
      </c>
      <c r="L44" s="32">
        <f t="shared" si="3"/>
        <v>65.294117647058826</v>
      </c>
      <c r="M44" s="32">
        <f t="shared" si="4"/>
        <v>43.810696897330423</v>
      </c>
    </row>
    <row r="45" spans="1:28" x14ac:dyDescent="0.25">
      <c r="A45" s="22" t="s">
        <v>49</v>
      </c>
      <c r="B45" s="12">
        <v>0.33</v>
      </c>
      <c r="C45" s="22" t="s">
        <v>450</v>
      </c>
      <c r="D45" s="22" t="s">
        <v>484</v>
      </c>
      <c r="E45" s="45" t="s">
        <v>33</v>
      </c>
      <c r="F45" s="22" t="s">
        <v>34</v>
      </c>
      <c r="G45" s="45">
        <f t="shared" si="2"/>
        <v>33</v>
      </c>
      <c r="H45" s="24">
        <v>22.448979591836736</v>
      </c>
      <c r="I45" s="25">
        <v>50</v>
      </c>
      <c r="J45" s="26">
        <v>27.551020408163264</v>
      </c>
      <c r="L45" s="32">
        <f t="shared" si="3"/>
        <v>63.775510204081634</v>
      </c>
      <c r="M45" s="32">
        <f t="shared" si="4"/>
        <v>23.859883573652898</v>
      </c>
    </row>
    <row r="46" spans="1:28" x14ac:dyDescent="0.25">
      <c r="A46" s="22" t="s">
        <v>50</v>
      </c>
      <c r="B46" s="12">
        <v>0.33</v>
      </c>
      <c r="C46" s="22" t="s">
        <v>450</v>
      </c>
      <c r="D46" s="22" t="s">
        <v>484</v>
      </c>
      <c r="E46" s="45" t="s">
        <v>33</v>
      </c>
      <c r="F46" s="22" t="s">
        <v>34</v>
      </c>
      <c r="G46" s="45">
        <f t="shared" si="2"/>
        <v>34</v>
      </c>
      <c r="H46" s="24">
        <v>31</v>
      </c>
      <c r="I46" s="25">
        <v>34</v>
      </c>
      <c r="J46" s="26">
        <v>35</v>
      </c>
      <c r="L46" s="32">
        <f t="shared" si="3"/>
        <v>51.5</v>
      </c>
      <c r="M46" s="32">
        <f t="shared" si="4"/>
        <v>30.310889132455351</v>
      </c>
    </row>
    <row r="47" spans="1:28" x14ac:dyDescent="0.25">
      <c r="A47" s="22" t="s">
        <v>51</v>
      </c>
      <c r="B47" s="12">
        <v>0.34</v>
      </c>
      <c r="C47" s="22" t="s">
        <v>450</v>
      </c>
      <c r="D47" s="22" t="s">
        <v>484</v>
      </c>
      <c r="E47" s="45" t="s">
        <v>33</v>
      </c>
      <c r="F47" s="22" t="s">
        <v>34</v>
      </c>
      <c r="G47" s="45">
        <f t="shared" si="2"/>
        <v>35</v>
      </c>
      <c r="H47" s="24">
        <v>54</v>
      </c>
      <c r="I47" s="25">
        <v>33</v>
      </c>
      <c r="J47" s="26">
        <v>13</v>
      </c>
      <c r="L47" s="32">
        <f t="shared" si="3"/>
        <v>39.5</v>
      </c>
      <c r="M47" s="32">
        <f t="shared" si="4"/>
        <v>11.258330249197702</v>
      </c>
    </row>
    <row r="48" spans="1:28" x14ac:dyDescent="0.25">
      <c r="A48" s="22" t="s">
        <v>158</v>
      </c>
      <c r="B48" s="12">
        <v>0.34</v>
      </c>
      <c r="C48" s="22" t="s">
        <v>450</v>
      </c>
      <c r="D48" s="22" t="s">
        <v>484</v>
      </c>
      <c r="E48" s="45" t="s">
        <v>33</v>
      </c>
      <c r="F48" s="22" t="s">
        <v>34</v>
      </c>
      <c r="G48" s="45">
        <f t="shared" si="2"/>
        <v>36</v>
      </c>
      <c r="H48" s="24">
        <v>59.405940594059409</v>
      </c>
      <c r="I48" s="25">
        <v>23.762376237623762</v>
      </c>
      <c r="J48" s="26">
        <v>16.831683168316832</v>
      </c>
      <c r="L48" s="32">
        <f t="shared" si="3"/>
        <v>32.178217821782177</v>
      </c>
      <c r="M48" s="32">
        <f t="shared" si="4"/>
        <v>14.576665212213323</v>
      </c>
    </row>
    <row r="49" spans="1:13" x14ac:dyDescent="0.25">
      <c r="A49" s="22" t="s">
        <v>52</v>
      </c>
      <c r="B49" s="12">
        <v>0.35</v>
      </c>
      <c r="C49" s="22" t="s">
        <v>450</v>
      </c>
      <c r="D49" s="22" t="s">
        <v>484</v>
      </c>
      <c r="E49" s="45" t="s">
        <v>33</v>
      </c>
      <c r="F49" s="22" t="s">
        <v>34</v>
      </c>
      <c r="G49" s="45">
        <f t="shared" si="2"/>
        <v>37</v>
      </c>
      <c r="H49" s="24">
        <v>14</v>
      </c>
      <c r="I49" s="25">
        <v>53</v>
      </c>
      <c r="J49" s="26">
        <v>33</v>
      </c>
      <c r="L49" s="32">
        <f t="shared" si="3"/>
        <v>69.5</v>
      </c>
      <c r="M49" s="32">
        <f t="shared" si="4"/>
        <v>28.578838324886473</v>
      </c>
    </row>
    <row r="50" spans="1:13" x14ac:dyDescent="0.25">
      <c r="A50" s="22">
        <v>41744.15</v>
      </c>
      <c r="B50" s="12">
        <v>0.35000000000000003</v>
      </c>
      <c r="C50" s="22" t="s">
        <v>447</v>
      </c>
      <c r="D50" s="22" t="s">
        <v>484</v>
      </c>
      <c r="E50" s="45" t="s">
        <v>33</v>
      </c>
      <c r="F50" s="22" t="s">
        <v>34</v>
      </c>
      <c r="G50" s="45">
        <f t="shared" si="2"/>
        <v>38</v>
      </c>
      <c r="H50" s="24">
        <v>42.669845053635271</v>
      </c>
      <c r="I50" s="25">
        <v>43.027413587604286</v>
      </c>
      <c r="J50" s="26">
        <v>14.302741358760427</v>
      </c>
      <c r="L50" s="32">
        <f t="shared" si="3"/>
        <v>50.178784266984501</v>
      </c>
      <c r="M50" s="32">
        <f t="shared" si="4"/>
        <v>12.386537360444889</v>
      </c>
    </row>
    <row r="51" spans="1:13" x14ac:dyDescent="0.25">
      <c r="A51" s="22" t="s">
        <v>53</v>
      </c>
      <c r="B51" s="12">
        <v>0.36</v>
      </c>
      <c r="C51" s="22" t="s">
        <v>450</v>
      </c>
      <c r="D51" s="22" t="s">
        <v>484</v>
      </c>
      <c r="E51" s="45" t="s">
        <v>33</v>
      </c>
      <c r="F51" s="22" t="s">
        <v>34</v>
      </c>
      <c r="G51" s="45">
        <f t="shared" si="2"/>
        <v>39</v>
      </c>
      <c r="H51" s="24">
        <v>52.475247524752476</v>
      </c>
      <c r="I51" s="25">
        <v>23.762376237623762</v>
      </c>
      <c r="J51" s="26">
        <v>23.762376237623762</v>
      </c>
      <c r="L51" s="32">
        <f t="shared" si="3"/>
        <v>35.643564356435647</v>
      </c>
      <c r="M51" s="32">
        <f t="shared" si="4"/>
        <v>20.578821476065869</v>
      </c>
    </row>
    <row r="52" spans="1:13" x14ac:dyDescent="0.25">
      <c r="A52" s="22" t="s">
        <v>54</v>
      </c>
      <c r="B52" s="12">
        <v>0.36</v>
      </c>
      <c r="C52" s="22" t="s">
        <v>450</v>
      </c>
      <c r="D52" s="22" t="s">
        <v>484</v>
      </c>
      <c r="E52" s="45" t="s">
        <v>33</v>
      </c>
      <c r="F52" s="22" t="s">
        <v>34</v>
      </c>
      <c r="G52" s="45">
        <f t="shared" si="2"/>
        <v>40</v>
      </c>
      <c r="H52" s="24">
        <v>33.333333333333336</v>
      </c>
      <c r="I52" s="25">
        <v>40.404040404040401</v>
      </c>
      <c r="J52" s="26">
        <v>26.262626262626263</v>
      </c>
      <c r="L52" s="32">
        <f t="shared" si="3"/>
        <v>53.535353535353536</v>
      </c>
      <c r="M52" s="32">
        <f t="shared" si="4"/>
        <v>22.744101513530712</v>
      </c>
    </row>
    <row r="53" spans="1:13" x14ac:dyDescent="0.25">
      <c r="A53" s="22" t="s">
        <v>55</v>
      </c>
      <c r="B53" s="12">
        <v>0.36</v>
      </c>
      <c r="C53" s="22" t="s">
        <v>450</v>
      </c>
      <c r="D53" s="22" t="s">
        <v>484</v>
      </c>
      <c r="E53" s="45" t="s">
        <v>33</v>
      </c>
      <c r="F53" s="22" t="s">
        <v>34</v>
      </c>
      <c r="G53" s="45">
        <f t="shared" si="2"/>
        <v>41</v>
      </c>
      <c r="H53" s="24">
        <v>11</v>
      </c>
      <c r="I53" s="25">
        <v>49</v>
      </c>
      <c r="J53" s="26">
        <v>40</v>
      </c>
      <c r="L53" s="32">
        <f t="shared" si="3"/>
        <v>69</v>
      </c>
      <c r="M53" s="32">
        <f t="shared" si="4"/>
        <v>34.641016151377542</v>
      </c>
    </row>
    <row r="54" spans="1:13" x14ac:dyDescent="0.25">
      <c r="A54" s="22" t="s">
        <v>56</v>
      </c>
      <c r="B54" s="12">
        <v>0.37</v>
      </c>
      <c r="C54" s="22" t="s">
        <v>450</v>
      </c>
      <c r="D54" s="22" t="s">
        <v>484</v>
      </c>
      <c r="E54" s="45" t="s">
        <v>33</v>
      </c>
      <c r="F54" s="22" t="s">
        <v>34</v>
      </c>
      <c r="G54" s="45">
        <f t="shared" si="2"/>
        <v>42</v>
      </c>
      <c r="H54" s="24">
        <v>54.455445544554458</v>
      </c>
      <c r="I54" s="25">
        <v>23.762376237623762</v>
      </c>
      <c r="J54" s="26">
        <v>21.782178217821784</v>
      </c>
      <c r="L54" s="32">
        <f t="shared" si="3"/>
        <v>34.653465346534652</v>
      </c>
      <c r="M54" s="32">
        <f t="shared" si="4"/>
        <v>18.863919686393714</v>
      </c>
    </row>
    <row r="55" spans="1:13" x14ac:dyDescent="0.25">
      <c r="A55" s="22" t="s">
        <v>57</v>
      </c>
      <c r="B55" s="12">
        <v>0.37</v>
      </c>
      <c r="C55" s="22" t="s">
        <v>450</v>
      </c>
      <c r="D55" s="22" t="s">
        <v>484</v>
      </c>
      <c r="E55" s="45" t="s">
        <v>33</v>
      </c>
      <c r="F55" s="22" t="s">
        <v>34</v>
      </c>
      <c r="G55" s="45">
        <f t="shared" si="2"/>
        <v>43</v>
      </c>
      <c r="H55" s="24">
        <v>7.9207920792079207</v>
      </c>
      <c r="I55" s="25">
        <v>44.554455445544555</v>
      </c>
      <c r="J55" s="26">
        <v>47.524752475247524</v>
      </c>
      <c r="L55" s="32">
        <f t="shared" si="3"/>
        <v>68.316831683168317</v>
      </c>
      <c r="M55" s="32">
        <f t="shared" si="4"/>
        <v>41.157642952131738</v>
      </c>
    </row>
    <row r="56" spans="1:13" x14ac:dyDescent="0.25">
      <c r="A56" s="22" t="s">
        <v>58</v>
      </c>
      <c r="B56" s="12">
        <v>0.37</v>
      </c>
      <c r="C56" s="22" t="s">
        <v>450</v>
      </c>
      <c r="D56" s="22" t="s">
        <v>484</v>
      </c>
      <c r="E56" s="45" t="s">
        <v>33</v>
      </c>
      <c r="F56" s="22" t="s">
        <v>34</v>
      </c>
      <c r="G56" s="45">
        <f t="shared" si="2"/>
        <v>44</v>
      </c>
      <c r="H56" s="24">
        <v>16</v>
      </c>
      <c r="I56" s="25">
        <v>63</v>
      </c>
      <c r="J56" s="26">
        <v>21</v>
      </c>
      <c r="L56" s="32">
        <f t="shared" si="3"/>
        <v>73.5</v>
      </c>
      <c r="M56" s="32">
        <f t="shared" si="4"/>
        <v>18.186533479473212</v>
      </c>
    </row>
    <row r="57" spans="1:13" x14ac:dyDescent="0.25">
      <c r="A57" s="22" t="s">
        <v>161</v>
      </c>
      <c r="B57" s="12">
        <v>0.37</v>
      </c>
      <c r="C57" s="22" t="s">
        <v>450</v>
      </c>
      <c r="D57" s="22" t="s">
        <v>484</v>
      </c>
      <c r="E57" s="45" t="s">
        <v>33</v>
      </c>
      <c r="F57" s="22" t="s">
        <v>34</v>
      </c>
      <c r="G57" s="45">
        <f t="shared" si="2"/>
        <v>45</v>
      </c>
      <c r="H57" s="24">
        <v>64</v>
      </c>
      <c r="I57" s="25">
        <v>20</v>
      </c>
      <c r="J57" s="26">
        <v>16</v>
      </c>
      <c r="L57" s="32">
        <f t="shared" si="3"/>
        <v>28</v>
      </c>
      <c r="M57" s="32">
        <f t="shared" si="4"/>
        <v>13.856406460551018</v>
      </c>
    </row>
    <row r="58" spans="1:13" x14ac:dyDescent="0.25">
      <c r="A58" s="22">
        <v>40472.1</v>
      </c>
      <c r="B58" s="12">
        <v>0.373</v>
      </c>
      <c r="C58" s="22" t="s">
        <v>447</v>
      </c>
      <c r="D58" s="22" t="s">
        <v>484</v>
      </c>
      <c r="E58" s="45" t="s">
        <v>33</v>
      </c>
      <c r="F58" s="22" t="s">
        <v>34</v>
      </c>
      <c r="G58" s="45">
        <f t="shared" si="2"/>
        <v>46</v>
      </c>
      <c r="H58" s="24">
        <v>62.486126526082124</v>
      </c>
      <c r="I58" s="25">
        <v>24.195338512763595</v>
      </c>
      <c r="J58" s="26">
        <v>13.31853496115427</v>
      </c>
      <c r="L58" s="32">
        <f t="shared" si="3"/>
        <v>30.85460599334073</v>
      </c>
      <c r="M58" s="32">
        <f t="shared" si="4"/>
        <v>11.534189617550789</v>
      </c>
    </row>
    <row r="59" spans="1:13" x14ac:dyDescent="0.25">
      <c r="A59" s="22" t="s">
        <v>162</v>
      </c>
      <c r="B59" s="12">
        <v>0.38</v>
      </c>
      <c r="C59" s="22" t="s">
        <v>450</v>
      </c>
      <c r="D59" s="22" t="s">
        <v>484</v>
      </c>
      <c r="E59" s="45" t="s">
        <v>33</v>
      </c>
      <c r="F59" s="22" t="s">
        <v>34</v>
      </c>
      <c r="G59" s="45">
        <f t="shared" si="2"/>
        <v>47</v>
      </c>
      <c r="H59" s="24">
        <v>56</v>
      </c>
      <c r="I59" s="25">
        <v>26</v>
      </c>
      <c r="J59" s="26">
        <v>18</v>
      </c>
      <c r="L59" s="32">
        <f t="shared" si="3"/>
        <v>35</v>
      </c>
      <c r="M59" s="32">
        <f t="shared" si="4"/>
        <v>15.588457268119894</v>
      </c>
    </row>
    <row r="60" spans="1:13" x14ac:dyDescent="0.25">
      <c r="A60" s="22" t="s">
        <v>163</v>
      </c>
      <c r="B60" s="12">
        <v>0.38</v>
      </c>
      <c r="C60" s="22" t="s">
        <v>450</v>
      </c>
      <c r="D60" s="22" t="s">
        <v>484</v>
      </c>
      <c r="E60" s="45" t="s">
        <v>33</v>
      </c>
      <c r="F60" s="22" t="s">
        <v>34</v>
      </c>
      <c r="G60" s="45">
        <f t="shared" si="2"/>
        <v>48</v>
      </c>
      <c r="H60" s="24">
        <v>52.475247524752476</v>
      </c>
      <c r="I60" s="25">
        <v>26.732673267326732</v>
      </c>
      <c r="J60" s="26">
        <v>20.792079207920793</v>
      </c>
      <c r="L60" s="32">
        <f t="shared" si="3"/>
        <v>37.128712871287128</v>
      </c>
      <c r="M60" s="32">
        <f t="shared" si="4"/>
        <v>18.006468791557634</v>
      </c>
    </row>
    <row r="61" spans="1:13" x14ac:dyDescent="0.25">
      <c r="A61" s="22" t="s">
        <v>164</v>
      </c>
      <c r="B61" s="12">
        <v>0.38</v>
      </c>
      <c r="C61" s="22" t="s">
        <v>450</v>
      </c>
      <c r="D61" s="22" t="s">
        <v>484</v>
      </c>
      <c r="E61" s="45" t="s">
        <v>33</v>
      </c>
      <c r="F61" s="22" t="s">
        <v>34</v>
      </c>
      <c r="G61" s="45">
        <f t="shared" si="2"/>
        <v>49</v>
      </c>
      <c r="H61" s="24">
        <v>59</v>
      </c>
      <c r="I61" s="25">
        <v>24</v>
      </c>
      <c r="J61" s="26">
        <v>17</v>
      </c>
      <c r="L61" s="32">
        <f t="shared" si="3"/>
        <v>32.5</v>
      </c>
      <c r="M61" s="32">
        <f t="shared" si="4"/>
        <v>14.722431864335457</v>
      </c>
    </row>
    <row r="62" spans="1:13" x14ac:dyDescent="0.25">
      <c r="A62" s="22" t="s">
        <v>59</v>
      </c>
      <c r="B62" s="12">
        <v>0.39</v>
      </c>
      <c r="C62" s="22" t="s">
        <v>450</v>
      </c>
      <c r="D62" s="22" t="s">
        <v>484</v>
      </c>
      <c r="E62" s="45" t="s">
        <v>33</v>
      </c>
      <c r="F62" s="22" t="s">
        <v>34</v>
      </c>
      <c r="G62" s="45">
        <f t="shared" si="2"/>
        <v>50</v>
      </c>
      <c r="H62" s="24">
        <v>3.333333333333333</v>
      </c>
      <c r="I62" s="25">
        <v>57.777777777777779</v>
      </c>
      <c r="J62" s="26">
        <v>38.888888888888886</v>
      </c>
      <c r="L62" s="32">
        <f t="shared" si="3"/>
        <v>77.222222222222229</v>
      </c>
      <c r="M62" s="32">
        <f t="shared" si="4"/>
        <v>33.678765702728164</v>
      </c>
    </row>
    <row r="63" spans="1:13" x14ac:dyDescent="0.25">
      <c r="A63" s="22" t="s">
        <v>60</v>
      </c>
      <c r="B63" s="12">
        <v>0.39</v>
      </c>
      <c r="C63" s="22" t="s">
        <v>450</v>
      </c>
      <c r="D63" s="22" t="s">
        <v>484</v>
      </c>
      <c r="E63" s="45" t="s">
        <v>33</v>
      </c>
      <c r="F63" s="22" t="s">
        <v>34</v>
      </c>
      <c r="G63" s="45">
        <f t="shared" si="2"/>
        <v>51</v>
      </c>
      <c r="H63" s="24">
        <v>26.732673267326732</v>
      </c>
      <c r="I63" s="25">
        <v>24.752475247524753</v>
      </c>
      <c r="J63" s="26">
        <v>48.514851485148512</v>
      </c>
      <c r="L63" s="32">
        <f t="shared" si="3"/>
        <v>49.009900990099013</v>
      </c>
      <c r="M63" s="32">
        <f t="shared" si="4"/>
        <v>42.015093846967808</v>
      </c>
    </row>
    <row r="64" spans="1:13" x14ac:dyDescent="0.25">
      <c r="A64" s="22" t="s">
        <v>90</v>
      </c>
      <c r="B64" s="12">
        <v>0.39</v>
      </c>
      <c r="C64" s="22" t="s">
        <v>450</v>
      </c>
      <c r="D64" s="22" t="s">
        <v>484</v>
      </c>
      <c r="E64" s="45" t="s">
        <v>33</v>
      </c>
      <c r="F64" s="22" t="s">
        <v>34</v>
      </c>
      <c r="G64" s="45">
        <f t="shared" si="2"/>
        <v>52</v>
      </c>
      <c r="H64" s="24">
        <v>25</v>
      </c>
      <c r="I64" s="25">
        <v>59</v>
      </c>
      <c r="J64" s="26">
        <v>16</v>
      </c>
      <c r="L64" s="32">
        <f t="shared" si="3"/>
        <v>67</v>
      </c>
      <c r="M64" s="32">
        <f t="shared" si="4"/>
        <v>13.856406460551018</v>
      </c>
    </row>
    <row r="65" spans="1:13" x14ac:dyDescent="0.25">
      <c r="A65" s="22" t="s">
        <v>165</v>
      </c>
      <c r="B65" s="12">
        <v>0.4</v>
      </c>
      <c r="C65" s="22" t="s">
        <v>450</v>
      </c>
      <c r="D65" s="22" t="s">
        <v>484</v>
      </c>
      <c r="E65" s="45" t="s">
        <v>33</v>
      </c>
      <c r="F65" s="22" t="s">
        <v>34</v>
      </c>
      <c r="G65" s="45">
        <f t="shared" si="2"/>
        <v>53</v>
      </c>
      <c r="H65" s="24">
        <v>53</v>
      </c>
      <c r="I65" s="25">
        <v>27</v>
      </c>
      <c r="J65" s="26">
        <v>20</v>
      </c>
      <c r="L65" s="32">
        <f t="shared" si="3"/>
        <v>37</v>
      </c>
      <c r="M65" s="32">
        <f t="shared" si="4"/>
        <v>17.320508075688771</v>
      </c>
    </row>
    <row r="66" spans="1:13" x14ac:dyDescent="0.25">
      <c r="A66" s="22" t="s">
        <v>61</v>
      </c>
      <c r="B66" s="12">
        <v>0.41</v>
      </c>
      <c r="C66" s="22" t="s">
        <v>450</v>
      </c>
      <c r="D66" s="22" t="s">
        <v>484</v>
      </c>
      <c r="E66" s="45" t="s">
        <v>33</v>
      </c>
      <c r="F66" s="22" t="s">
        <v>34</v>
      </c>
      <c r="G66" s="45">
        <f t="shared" si="2"/>
        <v>54</v>
      </c>
      <c r="H66" s="24">
        <v>12.345679012345679</v>
      </c>
      <c r="I66" s="25">
        <v>46.913580246913575</v>
      </c>
      <c r="J66" s="26">
        <v>40.74074074074074</v>
      </c>
      <c r="L66" s="32">
        <f t="shared" si="3"/>
        <v>67.283950617283949</v>
      </c>
      <c r="M66" s="32">
        <f t="shared" si="4"/>
        <v>35.282516450477125</v>
      </c>
    </row>
    <row r="67" spans="1:13" x14ac:dyDescent="0.25">
      <c r="A67" s="22" t="s">
        <v>62</v>
      </c>
      <c r="B67" s="12">
        <v>0.41</v>
      </c>
      <c r="C67" s="22" t="s">
        <v>450</v>
      </c>
      <c r="D67" s="22" t="s">
        <v>484</v>
      </c>
      <c r="E67" s="45" t="s">
        <v>33</v>
      </c>
      <c r="F67" s="22" t="s">
        <v>34</v>
      </c>
      <c r="G67" s="45">
        <f t="shared" si="2"/>
        <v>55</v>
      </c>
      <c r="H67" s="24">
        <v>5.2631578947368425</v>
      </c>
      <c r="I67" s="25">
        <v>72.631578947368425</v>
      </c>
      <c r="J67" s="26">
        <v>22.105263157894736</v>
      </c>
      <c r="L67" s="32">
        <f t="shared" si="3"/>
        <v>83.684210526315795</v>
      </c>
      <c r="M67" s="32">
        <f t="shared" si="4"/>
        <v>19.143719452077065</v>
      </c>
    </row>
    <row r="68" spans="1:13" x14ac:dyDescent="0.25">
      <c r="A68" s="22" t="s">
        <v>63</v>
      </c>
      <c r="B68" s="12">
        <v>0.41</v>
      </c>
      <c r="C68" s="22" t="s">
        <v>450</v>
      </c>
      <c r="D68" s="22" t="s">
        <v>484</v>
      </c>
      <c r="E68" s="45" t="s">
        <v>33</v>
      </c>
      <c r="F68" s="22" t="s">
        <v>34</v>
      </c>
      <c r="G68" s="45">
        <f t="shared" si="2"/>
        <v>56</v>
      </c>
      <c r="H68" s="24">
        <v>25.510204081632654</v>
      </c>
      <c r="I68" s="25">
        <v>33.673469387755105</v>
      </c>
      <c r="J68" s="26">
        <v>40.816326530612244</v>
      </c>
      <c r="L68" s="32">
        <f t="shared" si="3"/>
        <v>54.081632653061227</v>
      </c>
      <c r="M68" s="32">
        <f t="shared" si="4"/>
        <v>35.347975664670962</v>
      </c>
    </row>
    <row r="69" spans="1:13" x14ac:dyDescent="0.25">
      <c r="A69" s="22">
        <v>40701.300000000003</v>
      </c>
      <c r="B69" s="12">
        <v>0.42299999999999999</v>
      </c>
      <c r="C69" s="22" t="s">
        <v>447</v>
      </c>
      <c r="D69" s="22" t="s">
        <v>484</v>
      </c>
      <c r="E69" s="45" t="s">
        <v>33</v>
      </c>
      <c r="F69" s="22" t="s">
        <v>34</v>
      </c>
      <c r="G69" s="45">
        <f t="shared" si="2"/>
        <v>57</v>
      </c>
      <c r="H69" s="24">
        <v>32.059186189889026</v>
      </c>
      <c r="I69" s="25">
        <v>44.26633785450062</v>
      </c>
      <c r="J69" s="26">
        <v>23.674475955610355</v>
      </c>
      <c r="L69" s="32">
        <f t="shared" si="3"/>
        <v>56.103575832305793</v>
      </c>
      <c r="M69" s="32">
        <f t="shared" si="4"/>
        <v>20.502697598842442</v>
      </c>
    </row>
    <row r="70" spans="1:13" x14ac:dyDescent="0.25">
      <c r="A70" s="22" t="s">
        <v>65</v>
      </c>
      <c r="B70" s="12">
        <v>0.43</v>
      </c>
      <c r="C70" s="22" t="s">
        <v>450</v>
      </c>
      <c r="D70" s="22" t="s">
        <v>484</v>
      </c>
      <c r="E70" s="45" t="s">
        <v>33</v>
      </c>
      <c r="F70" s="22" t="s">
        <v>34</v>
      </c>
      <c r="G70" s="45">
        <f t="shared" si="2"/>
        <v>58</v>
      </c>
      <c r="H70" s="24">
        <v>13.186813186813186</v>
      </c>
      <c r="I70" s="25">
        <v>54.945054945054942</v>
      </c>
      <c r="J70" s="26">
        <v>31.868131868131869</v>
      </c>
      <c r="L70" s="32">
        <f t="shared" si="3"/>
        <v>70.879120879120876</v>
      </c>
      <c r="M70" s="32">
        <f t="shared" si="4"/>
        <v>27.598611768954637</v>
      </c>
    </row>
    <row r="71" spans="1:13" x14ac:dyDescent="0.25">
      <c r="A71" s="22" t="s">
        <v>66</v>
      </c>
      <c r="B71" s="12">
        <v>0.43</v>
      </c>
      <c r="C71" s="22" t="s">
        <v>450</v>
      </c>
      <c r="D71" s="22" t="s">
        <v>484</v>
      </c>
      <c r="E71" s="45" t="s">
        <v>33</v>
      </c>
      <c r="F71" s="22" t="s">
        <v>34</v>
      </c>
      <c r="G71" s="45">
        <f t="shared" si="2"/>
        <v>59</v>
      </c>
      <c r="H71" s="24">
        <v>24.468085106382979</v>
      </c>
      <c r="I71" s="25">
        <v>45.744680851063833</v>
      </c>
      <c r="J71" s="26">
        <v>29.787234042553195</v>
      </c>
      <c r="L71" s="32">
        <f t="shared" si="3"/>
        <v>60.638297872340431</v>
      </c>
      <c r="M71" s="32">
        <f t="shared" si="4"/>
        <v>25.796501389323705</v>
      </c>
    </row>
    <row r="72" spans="1:13" x14ac:dyDescent="0.25">
      <c r="A72" s="22" t="s">
        <v>67</v>
      </c>
      <c r="B72" s="12">
        <v>0.43</v>
      </c>
      <c r="C72" s="22" t="s">
        <v>450</v>
      </c>
      <c r="D72" s="22" t="s">
        <v>484</v>
      </c>
      <c r="E72" s="45" t="s">
        <v>33</v>
      </c>
      <c r="F72" s="22" t="s">
        <v>34</v>
      </c>
      <c r="G72" s="45">
        <f t="shared" si="2"/>
        <v>60</v>
      </c>
      <c r="H72" s="24">
        <v>24</v>
      </c>
      <c r="I72" s="25">
        <v>49</v>
      </c>
      <c r="J72" s="26">
        <v>27</v>
      </c>
      <c r="L72" s="32">
        <f t="shared" si="3"/>
        <v>62.5</v>
      </c>
      <c r="M72" s="32">
        <f t="shared" si="4"/>
        <v>23.382685902179841</v>
      </c>
    </row>
    <row r="73" spans="1:13" x14ac:dyDescent="0.25">
      <c r="A73" s="22" t="s">
        <v>68</v>
      </c>
      <c r="B73" s="12">
        <v>0.43</v>
      </c>
      <c r="C73" s="22" t="s">
        <v>450</v>
      </c>
      <c r="D73" s="22" t="s">
        <v>484</v>
      </c>
      <c r="E73" s="45" t="s">
        <v>33</v>
      </c>
      <c r="F73" s="22" t="s">
        <v>34</v>
      </c>
      <c r="G73" s="45">
        <f t="shared" si="2"/>
        <v>61</v>
      </c>
      <c r="H73" s="24">
        <v>5.376344086021505</v>
      </c>
      <c r="I73" s="25">
        <v>72.043010752688161</v>
      </c>
      <c r="J73" s="26">
        <v>22.58064516129032</v>
      </c>
      <c r="L73" s="32">
        <f t="shared" si="3"/>
        <v>83.333333333333314</v>
      </c>
      <c r="M73" s="32">
        <f t="shared" si="4"/>
        <v>19.555412343519578</v>
      </c>
    </row>
    <row r="74" spans="1:13" x14ac:dyDescent="0.25">
      <c r="A74" s="22" t="s">
        <v>70</v>
      </c>
      <c r="B74" s="12">
        <v>0.44</v>
      </c>
      <c r="C74" s="22" t="s">
        <v>450</v>
      </c>
      <c r="D74" s="22" t="s">
        <v>484</v>
      </c>
      <c r="E74" s="45" t="s">
        <v>33</v>
      </c>
      <c r="F74" s="22" t="s">
        <v>34</v>
      </c>
      <c r="G74" s="45">
        <f t="shared" si="2"/>
        <v>62</v>
      </c>
      <c r="H74" s="24">
        <v>22.680412371134022</v>
      </c>
      <c r="I74" s="25">
        <v>50.515463917525771</v>
      </c>
      <c r="J74" s="26">
        <v>26.804123711340207</v>
      </c>
      <c r="L74" s="32">
        <f t="shared" si="3"/>
        <v>63.917525773195877</v>
      </c>
      <c r="M74" s="32">
        <f t="shared" si="4"/>
        <v>23.213052060201449</v>
      </c>
    </row>
    <row r="75" spans="1:13" x14ac:dyDescent="0.25">
      <c r="A75" s="22" t="s">
        <v>71</v>
      </c>
      <c r="B75" s="12">
        <v>0.46</v>
      </c>
      <c r="C75" s="22" t="s">
        <v>450</v>
      </c>
      <c r="D75" s="22" t="s">
        <v>484</v>
      </c>
      <c r="E75" s="45" t="s">
        <v>33</v>
      </c>
      <c r="F75" s="22" t="s">
        <v>34</v>
      </c>
      <c r="G75" s="45">
        <f t="shared" si="2"/>
        <v>63</v>
      </c>
      <c r="H75" s="24">
        <v>34</v>
      </c>
      <c r="I75" s="25">
        <v>40</v>
      </c>
      <c r="J75" s="26">
        <v>26</v>
      </c>
      <c r="L75" s="32">
        <f t="shared" si="3"/>
        <v>53</v>
      </c>
      <c r="M75" s="32">
        <f t="shared" si="4"/>
        <v>22.516660498395403</v>
      </c>
    </row>
    <row r="76" spans="1:13" x14ac:dyDescent="0.25">
      <c r="A76" s="22" t="s">
        <v>72</v>
      </c>
      <c r="B76" s="12">
        <v>0.47</v>
      </c>
      <c r="C76" s="22" t="s">
        <v>450</v>
      </c>
      <c r="D76" s="22" t="s">
        <v>484</v>
      </c>
      <c r="E76" s="45" t="s">
        <v>33</v>
      </c>
      <c r="F76" s="22" t="s">
        <v>34</v>
      </c>
      <c r="G76" s="45">
        <f t="shared" si="2"/>
        <v>64</v>
      </c>
      <c r="H76" s="24">
        <v>11.111111111111111</v>
      </c>
      <c r="I76" s="25">
        <v>52.525252525252526</v>
      </c>
      <c r="J76" s="26">
        <v>36.363636363636367</v>
      </c>
      <c r="L76" s="32">
        <f t="shared" si="3"/>
        <v>70.707070707070713</v>
      </c>
      <c r="M76" s="32">
        <f t="shared" si="4"/>
        <v>31.491832864888679</v>
      </c>
    </row>
    <row r="77" spans="1:13" x14ac:dyDescent="0.25">
      <c r="A77" s="22" t="s">
        <v>73</v>
      </c>
      <c r="B77" s="12">
        <v>0.5</v>
      </c>
      <c r="C77" s="22" t="s">
        <v>450</v>
      </c>
      <c r="D77" s="22" t="s">
        <v>484</v>
      </c>
      <c r="E77" s="45" t="s">
        <v>33</v>
      </c>
      <c r="F77" s="22" t="s">
        <v>34</v>
      </c>
      <c r="G77" s="45">
        <f t="shared" si="2"/>
        <v>65</v>
      </c>
      <c r="H77" s="24">
        <v>8.5106382978723403</v>
      </c>
      <c r="I77" s="25">
        <v>42.553191489361701</v>
      </c>
      <c r="J77" s="26">
        <v>48.936170212765958</v>
      </c>
      <c r="L77" s="32">
        <f t="shared" si="3"/>
        <v>67.021276595744681</v>
      </c>
      <c r="M77" s="32">
        <f t="shared" si="4"/>
        <v>42.379966568174659</v>
      </c>
    </row>
    <row r="78" spans="1:13" x14ac:dyDescent="0.25">
      <c r="A78" s="22" t="s">
        <v>77</v>
      </c>
      <c r="B78" s="12" t="s">
        <v>22</v>
      </c>
      <c r="C78" s="22" t="s">
        <v>450</v>
      </c>
      <c r="D78" s="22" t="s">
        <v>484</v>
      </c>
      <c r="E78" s="45" t="s">
        <v>33</v>
      </c>
      <c r="F78" s="22" t="s">
        <v>34</v>
      </c>
      <c r="G78" s="45">
        <f t="shared" ref="G78:G107" si="5">G77+1</f>
        <v>66</v>
      </c>
      <c r="H78" s="24">
        <v>4.8192771084337354</v>
      </c>
      <c r="I78" s="25">
        <v>37.349397590361448</v>
      </c>
      <c r="J78" s="26">
        <v>57.831325301204821</v>
      </c>
      <c r="L78" s="32">
        <f t="shared" si="3"/>
        <v>66.265060240963862</v>
      </c>
      <c r="M78" s="32">
        <f t="shared" si="4"/>
        <v>50.083396845365122</v>
      </c>
    </row>
    <row r="79" spans="1:13" x14ac:dyDescent="0.25">
      <c r="A79" s="22" t="s">
        <v>78</v>
      </c>
      <c r="B79" s="12" t="s">
        <v>22</v>
      </c>
      <c r="C79" s="22" t="s">
        <v>450</v>
      </c>
      <c r="D79" s="22" t="s">
        <v>484</v>
      </c>
      <c r="E79" s="45" t="s">
        <v>33</v>
      </c>
      <c r="F79" s="22" t="s">
        <v>34</v>
      </c>
      <c r="G79" s="45">
        <f t="shared" si="5"/>
        <v>67</v>
      </c>
      <c r="H79" s="24">
        <v>21.276595744680851</v>
      </c>
      <c r="I79" s="25">
        <v>47.872340425531917</v>
      </c>
      <c r="J79" s="26">
        <v>30.851063829787236</v>
      </c>
      <c r="L79" s="32">
        <f t="shared" si="3"/>
        <v>63.297872340425535</v>
      </c>
      <c r="M79" s="32">
        <f t="shared" si="4"/>
        <v>26.717805010370981</v>
      </c>
    </row>
    <row r="80" spans="1:13" x14ac:dyDescent="0.25">
      <c r="A80" s="22" t="s">
        <v>79</v>
      </c>
      <c r="B80" s="12" t="s">
        <v>22</v>
      </c>
      <c r="C80" s="22" t="s">
        <v>450</v>
      </c>
      <c r="D80" s="22" t="s">
        <v>484</v>
      </c>
      <c r="E80" s="45" t="s">
        <v>33</v>
      </c>
      <c r="F80" s="22" t="s">
        <v>34</v>
      </c>
      <c r="G80" s="45">
        <f t="shared" si="5"/>
        <v>68</v>
      </c>
      <c r="H80" s="24">
        <v>39</v>
      </c>
      <c r="I80" s="25">
        <v>27</v>
      </c>
      <c r="J80" s="26">
        <v>34</v>
      </c>
      <c r="L80" s="32">
        <f t="shared" si="3"/>
        <v>44</v>
      </c>
      <c r="M80" s="32">
        <f t="shared" si="4"/>
        <v>29.444863728670914</v>
      </c>
    </row>
    <row r="81" spans="1:13" x14ac:dyDescent="0.25">
      <c r="A81" s="22" t="s">
        <v>80</v>
      </c>
      <c r="B81" s="12" t="s">
        <v>22</v>
      </c>
      <c r="C81" s="22" t="s">
        <v>450</v>
      </c>
      <c r="D81" s="22" t="s">
        <v>484</v>
      </c>
      <c r="E81" s="45" t="s">
        <v>33</v>
      </c>
      <c r="F81" s="22" t="s">
        <v>34</v>
      </c>
      <c r="G81" s="45">
        <f t="shared" si="5"/>
        <v>69</v>
      </c>
      <c r="H81" s="24">
        <v>5.2083333333333339</v>
      </c>
      <c r="I81" s="25">
        <v>66.666666666666671</v>
      </c>
      <c r="J81" s="26">
        <v>28.125</v>
      </c>
      <c r="L81" s="32">
        <f t="shared" si="3"/>
        <v>80.729166666666671</v>
      </c>
      <c r="M81" s="32">
        <f t="shared" si="4"/>
        <v>24.356964481437334</v>
      </c>
    </row>
    <row r="82" spans="1:13" x14ac:dyDescent="0.25">
      <c r="A82" s="22" t="s">
        <v>81</v>
      </c>
      <c r="B82" s="12" t="s">
        <v>22</v>
      </c>
      <c r="C82" s="22" t="s">
        <v>450</v>
      </c>
      <c r="D82" s="22" t="s">
        <v>484</v>
      </c>
      <c r="E82" s="45" t="s">
        <v>33</v>
      </c>
      <c r="F82" s="22" t="s">
        <v>34</v>
      </c>
      <c r="G82" s="45">
        <f t="shared" si="5"/>
        <v>70</v>
      </c>
      <c r="H82" s="24">
        <v>27</v>
      </c>
      <c r="I82" s="25">
        <v>52</v>
      </c>
      <c r="J82" s="26">
        <v>21</v>
      </c>
      <c r="L82" s="32">
        <f t="shared" si="3"/>
        <v>62.5</v>
      </c>
      <c r="M82" s="32">
        <f t="shared" si="4"/>
        <v>18.186533479473212</v>
      </c>
    </row>
    <row r="83" spans="1:13" x14ac:dyDescent="0.25">
      <c r="A83" s="22" t="s">
        <v>82</v>
      </c>
      <c r="B83" s="12" t="s">
        <v>22</v>
      </c>
      <c r="C83" s="22" t="s">
        <v>450</v>
      </c>
      <c r="D83" s="22" t="s">
        <v>484</v>
      </c>
      <c r="E83" s="45" t="s">
        <v>33</v>
      </c>
      <c r="F83" s="22" t="s">
        <v>34</v>
      </c>
      <c r="G83" s="45">
        <f t="shared" si="5"/>
        <v>71</v>
      </c>
      <c r="H83" s="24">
        <v>46</v>
      </c>
      <c r="I83" s="25">
        <v>38</v>
      </c>
      <c r="J83" s="26">
        <v>16</v>
      </c>
      <c r="L83" s="32">
        <f t="shared" si="3"/>
        <v>46</v>
      </c>
      <c r="M83" s="32">
        <f t="shared" si="4"/>
        <v>13.856406460551018</v>
      </c>
    </row>
    <row r="84" spans="1:13" x14ac:dyDescent="0.25">
      <c r="A84" s="22" t="s">
        <v>83</v>
      </c>
      <c r="B84" s="12" t="s">
        <v>22</v>
      </c>
      <c r="C84" s="22" t="s">
        <v>450</v>
      </c>
      <c r="D84" s="22" t="s">
        <v>484</v>
      </c>
      <c r="E84" s="45" t="s">
        <v>33</v>
      </c>
      <c r="F84" s="22" t="s">
        <v>34</v>
      </c>
      <c r="G84" s="45">
        <f t="shared" si="5"/>
        <v>72</v>
      </c>
      <c r="H84" s="24">
        <v>47</v>
      </c>
      <c r="I84" s="25">
        <v>37</v>
      </c>
      <c r="J84" s="26">
        <v>16</v>
      </c>
      <c r="L84" s="32">
        <f t="shared" si="3"/>
        <v>45</v>
      </c>
      <c r="M84" s="32">
        <f t="shared" si="4"/>
        <v>13.856406460551018</v>
      </c>
    </row>
    <row r="85" spans="1:13" x14ac:dyDescent="0.25">
      <c r="A85" s="22" t="s">
        <v>84</v>
      </c>
      <c r="B85" s="12" t="s">
        <v>22</v>
      </c>
      <c r="C85" s="22" t="s">
        <v>450</v>
      </c>
      <c r="D85" s="22" t="s">
        <v>484</v>
      </c>
      <c r="E85" s="45" t="s">
        <v>33</v>
      </c>
      <c r="F85" s="22" t="s">
        <v>34</v>
      </c>
      <c r="G85" s="45">
        <f t="shared" si="5"/>
        <v>73</v>
      </c>
      <c r="H85" s="24">
        <v>25.555555555555554</v>
      </c>
      <c r="I85" s="25">
        <v>54.444444444444443</v>
      </c>
      <c r="J85" s="26">
        <v>20</v>
      </c>
      <c r="L85" s="32">
        <f t="shared" si="3"/>
        <v>64.444444444444443</v>
      </c>
      <c r="M85" s="32">
        <f t="shared" si="4"/>
        <v>17.320508075688771</v>
      </c>
    </row>
    <row r="86" spans="1:13" x14ac:dyDescent="0.25">
      <c r="A86" s="22" t="s">
        <v>286</v>
      </c>
      <c r="B86" s="12" t="s">
        <v>22</v>
      </c>
      <c r="C86" s="22" t="s">
        <v>450</v>
      </c>
      <c r="D86" s="22" t="s">
        <v>484</v>
      </c>
      <c r="E86" s="45" t="s">
        <v>33</v>
      </c>
      <c r="F86" s="22" t="s">
        <v>271</v>
      </c>
      <c r="G86" s="45">
        <f t="shared" si="5"/>
        <v>74</v>
      </c>
      <c r="H86" s="24">
        <v>45</v>
      </c>
      <c r="I86" s="25">
        <v>30</v>
      </c>
      <c r="J86" s="26">
        <v>25</v>
      </c>
      <c r="L86" s="32">
        <f t="shared" si="3"/>
        <v>42.5</v>
      </c>
      <c r="M86" s="32">
        <f t="shared" si="4"/>
        <v>21.650635094610966</v>
      </c>
    </row>
    <row r="87" spans="1:13" x14ac:dyDescent="0.25">
      <c r="A87" s="22" t="s">
        <v>287</v>
      </c>
      <c r="B87" s="12" t="s">
        <v>22</v>
      </c>
      <c r="C87" s="22" t="s">
        <v>450</v>
      </c>
      <c r="D87" s="22" t="s">
        <v>484</v>
      </c>
      <c r="E87" s="45" t="s">
        <v>33</v>
      </c>
      <c r="F87" s="22" t="s">
        <v>271</v>
      </c>
      <c r="G87" s="45">
        <f t="shared" si="5"/>
        <v>75</v>
      </c>
      <c r="H87" s="24">
        <v>27.551020408163264</v>
      </c>
      <c r="I87" s="25">
        <v>53.061224489795919</v>
      </c>
      <c r="J87" s="26">
        <v>19.387755102040817</v>
      </c>
      <c r="L87" s="32">
        <f t="shared" si="3"/>
        <v>62.755102040816325</v>
      </c>
      <c r="M87" s="32">
        <f t="shared" si="4"/>
        <v>16.790288440718708</v>
      </c>
    </row>
    <row r="88" spans="1:13" x14ac:dyDescent="0.25">
      <c r="A88" s="22" t="s">
        <v>288</v>
      </c>
      <c r="B88" s="12" t="s">
        <v>22</v>
      </c>
      <c r="C88" s="22" t="s">
        <v>450</v>
      </c>
      <c r="D88" s="22" t="s">
        <v>484</v>
      </c>
      <c r="E88" s="45" t="s">
        <v>33</v>
      </c>
      <c r="F88" s="22" t="s">
        <v>271</v>
      </c>
      <c r="G88" s="45">
        <f t="shared" si="5"/>
        <v>76</v>
      </c>
      <c r="H88" s="24">
        <v>10.526315789473685</v>
      </c>
      <c r="I88" s="25">
        <v>72.631578947368425</v>
      </c>
      <c r="J88" s="26">
        <v>16.842105263157894</v>
      </c>
      <c r="L88" s="32">
        <f t="shared" si="3"/>
        <v>81.05263157894737</v>
      </c>
      <c r="M88" s="32">
        <f t="shared" si="4"/>
        <v>14.585691011106334</v>
      </c>
    </row>
    <row r="89" spans="1:13" x14ac:dyDescent="0.25">
      <c r="A89" s="22" t="s">
        <v>289</v>
      </c>
      <c r="B89" s="12" t="s">
        <v>22</v>
      </c>
      <c r="C89" s="22" t="s">
        <v>450</v>
      </c>
      <c r="D89" s="22" t="s">
        <v>484</v>
      </c>
      <c r="E89" s="45" t="s">
        <v>33</v>
      </c>
      <c r="F89" s="22" t="s">
        <v>271</v>
      </c>
      <c r="G89" s="45">
        <f t="shared" si="5"/>
        <v>77</v>
      </c>
      <c r="H89" s="24">
        <v>18.811881188118811</v>
      </c>
      <c r="I89" s="25">
        <v>57.425742574257427</v>
      </c>
      <c r="J89" s="26">
        <v>23.762376237623762</v>
      </c>
      <c r="L89" s="32">
        <f t="shared" si="3"/>
        <v>69.306930693069305</v>
      </c>
      <c r="M89" s="32">
        <f t="shared" si="4"/>
        <v>20.578821476065869</v>
      </c>
    </row>
    <row r="90" spans="1:13" x14ac:dyDescent="0.25">
      <c r="A90" s="22" t="s">
        <v>290</v>
      </c>
      <c r="B90" s="12" t="s">
        <v>22</v>
      </c>
      <c r="C90" s="22" t="s">
        <v>450</v>
      </c>
      <c r="D90" s="22" t="s">
        <v>484</v>
      </c>
      <c r="E90" s="45" t="s">
        <v>33</v>
      </c>
      <c r="F90" s="22" t="s">
        <v>271</v>
      </c>
      <c r="G90" s="45">
        <f t="shared" si="5"/>
        <v>78</v>
      </c>
      <c r="H90" s="24">
        <v>18.811881188118811</v>
      </c>
      <c r="I90" s="25">
        <v>54.455445544554458</v>
      </c>
      <c r="J90" s="26">
        <v>26.732673267326732</v>
      </c>
      <c r="L90" s="32">
        <f t="shared" ref="L90:L152" si="6">IF(I90="", "", I90 +J90/2)</f>
        <v>67.821782178217831</v>
      </c>
      <c r="M90" s="32">
        <f t="shared" ref="M90:M152" si="7">IF(J90="", "", SQRT(3)/2*J90)</f>
        <v>23.151174160574101</v>
      </c>
    </row>
    <row r="91" spans="1:13" x14ac:dyDescent="0.25">
      <c r="A91" s="22" t="s">
        <v>291</v>
      </c>
      <c r="B91" s="12" t="s">
        <v>22</v>
      </c>
      <c r="C91" s="22" t="s">
        <v>450</v>
      </c>
      <c r="D91" s="22" t="s">
        <v>484</v>
      </c>
      <c r="E91" s="45" t="s">
        <v>33</v>
      </c>
      <c r="F91" s="22" t="s">
        <v>271</v>
      </c>
      <c r="G91" s="45">
        <f t="shared" si="5"/>
        <v>79</v>
      </c>
      <c r="H91" s="24">
        <v>19</v>
      </c>
      <c r="I91" s="25">
        <v>46</v>
      </c>
      <c r="J91" s="26">
        <v>35</v>
      </c>
      <c r="L91" s="32">
        <f t="shared" si="6"/>
        <v>63.5</v>
      </c>
      <c r="M91" s="32">
        <f t="shared" si="7"/>
        <v>30.310889132455351</v>
      </c>
    </row>
    <row r="92" spans="1:13" x14ac:dyDescent="0.25">
      <c r="A92" s="22" t="s">
        <v>292</v>
      </c>
      <c r="B92" s="12" t="s">
        <v>22</v>
      </c>
      <c r="C92" s="22" t="s">
        <v>450</v>
      </c>
      <c r="D92" s="22" t="s">
        <v>484</v>
      </c>
      <c r="E92" s="45" t="s">
        <v>33</v>
      </c>
      <c r="F92" s="22" t="s">
        <v>271</v>
      </c>
      <c r="G92" s="45">
        <f t="shared" si="5"/>
        <v>80</v>
      </c>
      <c r="H92" s="24">
        <v>16</v>
      </c>
      <c r="I92" s="25">
        <v>59</v>
      </c>
      <c r="J92" s="26">
        <v>25</v>
      </c>
      <c r="L92" s="32">
        <f t="shared" si="6"/>
        <v>71.5</v>
      </c>
      <c r="M92" s="32">
        <f t="shared" si="7"/>
        <v>21.650635094610966</v>
      </c>
    </row>
    <row r="93" spans="1:13" x14ac:dyDescent="0.25">
      <c r="A93" s="22" t="s">
        <v>85</v>
      </c>
      <c r="B93" s="12"/>
      <c r="C93" s="22" t="s">
        <v>450</v>
      </c>
      <c r="D93" s="22" t="s">
        <v>484</v>
      </c>
      <c r="E93" s="45" t="s">
        <v>33</v>
      </c>
      <c r="F93" s="22" t="s">
        <v>34</v>
      </c>
      <c r="G93" s="45">
        <f t="shared" si="5"/>
        <v>81</v>
      </c>
      <c r="H93" s="24">
        <v>41</v>
      </c>
      <c r="I93" s="25">
        <v>30</v>
      </c>
      <c r="J93" s="26">
        <v>29</v>
      </c>
      <c r="L93" s="32">
        <f t="shared" si="6"/>
        <v>44.5</v>
      </c>
      <c r="M93" s="32">
        <f t="shared" si="7"/>
        <v>25.114736709748719</v>
      </c>
    </row>
    <row r="94" spans="1:13" x14ac:dyDescent="0.25">
      <c r="A94" s="22" t="s">
        <v>86</v>
      </c>
      <c r="B94" s="12"/>
      <c r="C94" s="22" t="s">
        <v>450</v>
      </c>
      <c r="D94" s="22" t="s">
        <v>484</v>
      </c>
      <c r="E94" s="45" t="s">
        <v>33</v>
      </c>
      <c r="F94" s="22" t="s">
        <v>34</v>
      </c>
      <c r="G94" s="45">
        <f t="shared" si="5"/>
        <v>82</v>
      </c>
      <c r="H94" s="24">
        <v>30</v>
      </c>
      <c r="I94" s="25">
        <v>37</v>
      </c>
      <c r="J94" s="26">
        <v>33</v>
      </c>
      <c r="L94" s="32">
        <f t="shared" si="6"/>
        <v>53.5</v>
      </c>
      <c r="M94" s="32">
        <f t="shared" si="7"/>
        <v>28.578838324886473</v>
      </c>
    </row>
    <row r="95" spans="1:13" x14ac:dyDescent="0.25">
      <c r="A95" s="22" t="s">
        <v>87</v>
      </c>
      <c r="B95" s="12"/>
      <c r="C95" s="22" t="s">
        <v>450</v>
      </c>
      <c r="D95" s="22" t="s">
        <v>484</v>
      </c>
      <c r="E95" s="45" t="s">
        <v>33</v>
      </c>
      <c r="F95" s="22" t="s">
        <v>34</v>
      </c>
      <c r="G95" s="45">
        <f t="shared" si="5"/>
        <v>83</v>
      </c>
      <c r="H95" s="24">
        <v>23</v>
      </c>
      <c r="I95" s="25">
        <v>40</v>
      </c>
      <c r="J95" s="26">
        <v>37</v>
      </c>
      <c r="L95" s="32">
        <f t="shared" si="6"/>
        <v>58.5</v>
      </c>
      <c r="M95" s="32">
        <f t="shared" si="7"/>
        <v>32.042939940024226</v>
      </c>
    </row>
    <row r="96" spans="1:13" x14ac:dyDescent="0.25">
      <c r="A96" s="22" t="s">
        <v>294</v>
      </c>
      <c r="B96" s="12"/>
      <c r="C96" s="22" t="s">
        <v>451</v>
      </c>
      <c r="D96" s="22" t="s">
        <v>486</v>
      </c>
      <c r="E96" s="45" t="s">
        <v>33</v>
      </c>
      <c r="F96" s="22" t="s">
        <v>271</v>
      </c>
      <c r="G96" s="45">
        <f t="shared" si="5"/>
        <v>84</v>
      </c>
      <c r="H96" s="24">
        <v>54.2</v>
      </c>
      <c r="I96" s="25">
        <v>31.6</v>
      </c>
      <c r="J96" s="26">
        <v>14.2</v>
      </c>
      <c r="L96" s="32">
        <f t="shared" si="6"/>
        <v>38.700000000000003</v>
      </c>
      <c r="M96" s="32">
        <f t="shared" si="7"/>
        <v>12.297560733739028</v>
      </c>
    </row>
    <row r="97" spans="1:13" x14ac:dyDescent="0.25">
      <c r="A97" s="22" t="s">
        <v>294</v>
      </c>
      <c r="B97" s="12"/>
      <c r="C97" s="22" t="s">
        <v>451</v>
      </c>
      <c r="D97" s="22" t="s">
        <v>486</v>
      </c>
      <c r="E97" s="45" t="s">
        <v>33</v>
      </c>
      <c r="F97" s="22" t="s">
        <v>271</v>
      </c>
      <c r="G97" s="45">
        <f t="shared" si="5"/>
        <v>85</v>
      </c>
      <c r="H97" s="24">
        <v>55</v>
      </c>
      <c r="I97" s="25">
        <v>33.4</v>
      </c>
      <c r="J97" s="26">
        <v>11.6</v>
      </c>
      <c r="L97" s="32">
        <f t="shared" si="6"/>
        <v>39.199999999999996</v>
      </c>
      <c r="M97" s="32">
        <f t="shared" si="7"/>
        <v>10.045894683899487</v>
      </c>
    </row>
    <row r="98" spans="1:13" x14ac:dyDescent="0.25">
      <c r="A98" s="22" t="s">
        <v>294</v>
      </c>
      <c r="B98" s="12"/>
      <c r="C98" s="22" t="s">
        <v>451</v>
      </c>
      <c r="D98" s="22" t="s">
        <v>486</v>
      </c>
      <c r="E98" s="45" t="s">
        <v>33</v>
      </c>
      <c r="F98" s="22" t="s">
        <v>271</v>
      </c>
      <c r="G98" s="45">
        <f t="shared" si="5"/>
        <v>86</v>
      </c>
      <c r="H98" s="24">
        <v>54.1</v>
      </c>
      <c r="I98" s="25">
        <v>34</v>
      </c>
      <c r="J98" s="26">
        <v>11.9</v>
      </c>
      <c r="L98" s="32">
        <f t="shared" si="6"/>
        <v>39.950000000000003</v>
      </c>
      <c r="M98" s="32">
        <f t="shared" si="7"/>
        <v>10.305702305034819</v>
      </c>
    </row>
    <row r="99" spans="1:13" x14ac:dyDescent="0.25">
      <c r="A99" s="22" t="s">
        <v>294</v>
      </c>
      <c r="B99" s="12"/>
      <c r="C99" s="22" t="s">
        <v>451</v>
      </c>
      <c r="D99" s="22" t="s">
        <v>486</v>
      </c>
      <c r="E99" s="45" t="s">
        <v>33</v>
      </c>
      <c r="F99" s="22" t="s">
        <v>271</v>
      </c>
      <c r="G99" s="45">
        <f t="shared" si="5"/>
        <v>87</v>
      </c>
      <c r="H99" s="24">
        <v>39.44</v>
      </c>
      <c r="I99" s="25">
        <v>45.9</v>
      </c>
      <c r="J99" s="26">
        <v>14.66</v>
      </c>
      <c r="L99" s="32">
        <f t="shared" si="6"/>
        <v>53.23</v>
      </c>
      <c r="M99" s="32">
        <f t="shared" si="7"/>
        <v>12.69593241947987</v>
      </c>
    </row>
    <row r="100" spans="1:13" x14ac:dyDescent="0.25">
      <c r="A100" s="22" t="s">
        <v>294</v>
      </c>
      <c r="B100" s="12"/>
      <c r="C100" s="22" t="s">
        <v>451</v>
      </c>
      <c r="D100" s="22" t="s">
        <v>486</v>
      </c>
      <c r="E100" s="45" t="s">
        <v>33</v>
      </c>
      <c r="F100" s="22" t="s">
        <v>271</v>
      </c>
      <c r="G100" s="45">
        <f t="shared" si="5"/>
        <v>88</v>
      </c>
      <c r="H100" s="24">
        <v>47.6</v>
      </c>
      <c r="I100" s="25">
        <v>37</v>
      </c>
      <c r="J100" s="26">
        <v>15.4</v>
      </c>
      <c r="L100" s="32">
        <f t="shared" si="6"/>
        <v>44.7</v>
      </c>
      <c r="M100" s="32">
        <f t="shared" si="7"/>
        <v>13.336791218280355</v>
      </c>
    </row>
    <row r="101" spans="1:13" x14ac:dyDescent="0.25">
      <c r="A101" s="22" t="s">
        <v>294</v>
      </c>
      <c r="B101" s="12"/>
      <c r="C101" s="22" t="s">
        <v>451</v>
      </c>
      <c r="D101" s="22" t="s">
        <v>486</v>
      </c>
      <c r="E101" s="45" t="s">
        <v>33</v>
      </c>
      <c r="F101" s="22" t="s">
        <v>271</v>
      </c>
      <c r="G101" s="45">
        <f t="shared" si="5"/>
        <v>89</v>
      </c>
      <c r="H101" s="24">
        <v>32.599999999999994</v>
      </c>
      <c r="I101" s="25">
        <v>48.7</v>
      </c>
      <c r="J101" s="26">
        <v>18.7</v>
      </c>
      <c r="L101" s="32">
        <f t="shared" si="6"/>
        <v>58.050000000000004</v>
      </c>
      <c r="M101" s="32">
        <f t="shared" si="7"/>
        <v>16.194675050769</v>
      </c>
    </row>
    <row r="102" spans="1:13" x14ac:dyDescent="0.25">
      <c r="A102" s="22" t="s">
        <v>294</v>
      </c>
      <c r="B102" s="12"/>
      <c r="C102" s="22" t="s">
        <v>451</v>
      </c>
      <c r="D102" s="22" t="s">
        <v>486</v>
      </c>
      <c r="E102" s="45" t="s">
        <v>33</v>
      </c>
      <c r="F102" s="22" t="s">
        <v>271</v>
      </c>
      <c r="G102" s="45">
        <f t="shared" si="5"/>
        <v>90</v>
      </c>
      <c r="H102" s="24">
        <v>29.200000000000003</v>
      </c>
      <c r="I102" s="25">
        <v>50.6</v>
      </c>
      <c r="J102" s="26">
        <v>20.2</v>
      </c>
      <c r="L102" s="32">
        <f t="shared" si="6"/>
        <v>60.7</v>
      </c>
      <c r="M102" s="32">
        <f t="shared" si="7"/>
        <v>17.493713156445658</v>
      </c>
    </row>
    <row r="103" spans="1:13" x14ac:dyDescent="0.25">
      <c r="A103" s="22" t="s">
        <v>294</v>
      </c>
      <c r="B103" s="12"/>
      <c r="C103" s="22" t="s">
        <v>451</v>
      </c>
      <c r="D103" s="22" t="s">
        <v>486</v>
      </c>
      <c r="E103" s="45" t="s">
        <v>33</v>
      </c>
      <c r="F103" s="22" t="s">
        <v>271</v>
      </c>
      <c r="G103" s="45">
        <f t="shared" si="5"/>
        <v>91</v>
      </c>
      <c r="H103" s="24">
        <v>34.099999999999994</v>
      </c>
      <c r="I103" s="25">
        <v>41.6</v>
      </c>
      <c r="J103" s="26">
        <v>24.3</v>
      </c>
      <c r="L103" s="32">
        <f t="shared" si="6"/>
        <v>53.75</v>
      </c>
      <c r="M103" s="32">
        <f t="shared" si="7"/>
        <v>21.044417311961858</v>
      </c>
    </row>
    <row r="104" spans="1:13" x14ac:dyDescent="0.25">
      <c r="A104" s="22" t="s">
        <v>294</v>
      </c>
      <c r="B104" s="12"/>
      <c r="C104" s="22" t="s">
        <v>451</v>
      </c>
      <c r="D104" s="22" t="s">
        <v>486</v>
      </c>
      <c r="E104" s="45" t="s">
        <v>33</v>
      </c>
      <c r="F104" s="22" t="s">
        <v>271</v>
      </c>
      <c r="G104" s="45">
        <f t="shared" si="5"/>
        <v>92</v>
      </c>
      <c r="H104" s="24">
        <v>40.700000000000003</v>
      </c>
      <c r="I104" s="25">
        <v>34.1</v>
      </c>
      <c r="J104" s="26">
        <v>25.2</v>
      </c>
      <c r="L104" s="32">
        <f t="shared" si="6"/>
        <v>46.7</v>
      </c>
      <c r="M104" s="32">
        <f t="shared" si="7"/>
        <v>21.823840175367852</v>
      </c>
    </row>
    <row r="105" spans="1:13" x14ac:dyDescent="0.25">
      <c r="A105" s="22" t="s">
        <v>294</v>
      </c>
      <c r="B105" s="12"/>
      <c r="C105" s="22" t="s">
        <v>451</v>
      </c>
      <c r="D105" s="22" t="s">
        <v>486</v>
      </c>
      <c r="E105" s="45" t="s">
        <v>33</v>
      </c>
      <c r="F105" s="22" t="s">
        <v>271</v>
      </c>
      <c r="G105" s="45">
        <f t="shared" si="5"/>
        <v>93</v>
      </c>
      <c r="H105" s="24">
        <v>38.299999999999997</v>
      </c>
      <c r="I105" s="25">
        <v>26.5</v>
      </c>
      <c r="J105" s="26">
        <v>35.200000000000003</v>
      </c>
      <c r="L105" s="32">
        <f t="shared" si="6"/>
        <v>44.1</v>
      </c>
      <c r="M105" s="32">
        <f t="shared" si="7"/>
        <v>30.484094213212241</v>
      </c>
    </row>
    <row r="106" spans="1:13" x14ac:dyDescent="0.25">
      <c r="A106" s="22" t="s">
        <v>294</v>
      </c>
      <c r="B106" s="12"/>
      <c r="C106" s="22" t="s">
        <v>451</v>
      </c>
      <c r="D106" t="s">
        <v>486</v>
      </c>
      <c r="E106" s="45" t="s">
        <v>33</v>
      </c>
      <c r="F106" s="22" t="s">
        <v>271</v>
      </c>
      <c r="G106" s="45">
        <f t="shared" si="5"/>
        <v>94</v>
      </c>
      <c r="H106" s="24">
        <v>20.200000000000003</v>
      </c>
      <c r="I106" s="25">
        <v>59.3</v>
      </c>
      <c r="J106" s="26">
        <v>20.5</v>
      </c>
      <c r="L106" s="32">
        <f t="shared" si="6"/>
        <v>69.55</v>
      </c>
      <c r="M106" s="32">
        <f t="shared" si="7"/>
        <v>17.753520777580992</v>
      </c>
    </row>
    <row r="107" spans="1:13" x14ac:dyDescent="0.25">
      <c r="A107" s="22" t="s">
        <v>294</v>
      </c>
      <c r="B107" s="12"/>
      <c r="C107" s="22" t="s">
        <v>451</v>
      </c>
      <c r="D107" t="s">
        <v>486</v>
      </c>
      <c r="E107" s="45" t="s">
        <v>33</v>
      </c>
      <c r="F107" s="22" t="s">
        <v>271</v>
      </c>
      <c r="G107" s="45">
        <f t="shared" si="5"/>
        <v>95</v>
      </c>
      <c r="H107" s="24">
        <v>11.099999999999994</v>
      </c>
      <c r="I107" s="25">
        <v>73.2</v>
      </c>
      <c r="J107" s="26">
        <v>15.7</v>
      </c>
      <c r="L107" s="32">
        <f t="shared" si="6"/>
        <v>81.05</v>
      </c>
      <c r="M107" s="32">
        <f t="shared" si="7"/>
        <v>13.596598839415686</v>
      </c>
    </row>
    <row r="108" spans="1:13" x14ac:dyDescent="0.25">
      <c r="L108" s="32" t="str">
        <f t="shared" si="6"/>
        <v/>
      </c>
      <c r="M108" s="32" t="str">
        <f t="shared" si="7"/>
        <v/>
      </c>
    </row>
    <row r="109" spans="1:13" x14ac:dyDescent="0.25">
      <c r="B109" s="22" t="s">
        <v>514</v>
      </c>
      <c r="C109" s="22" t="s">
        <v>513</v>
      </c>
      <c r="F109" s="22"/>
      <c r="G109" t="s">
        <v>364</v>
      </c>
      <c r="H109" s="31" t="s">
        <v>509</v>
      </c>
      <c r="I109" s="31" t="s">
        <v>510</v>
      </c>
      <c r="J109" s="31" t="s">
        <v>511</v>
      </c>
    </row>
    <row r="110" spans="1:13" x14ac:dyDescent="0.25">
      <c r="B110" s="2">
        <f>AVERAGE(B13:B107)</f>
        <v>0.32701538461538449</v>
      </c>
      <c r="C110">
        <f>COUNT(B13:B107)</f>
        <v>65</v>
      </c>
      <c r="G110" s="19">
        <f>G107</f>
        <v>95</v>
      </c>
      <c r="H110" s="74">
        <f>(AVERAGE(H13:H107)/100)</f>
        <v>0.27703639101572702</v>
      </c>
      <c r="I110" s="75">
        <f t="shared" ref="I110:J110" si="8">(AVERAGE(I13:I107)/100)</f>
        <v>0.46142036527083574</v>
      </c>
      <c r="J110" s="76">
        <f t="shared" si="8"/>
        <v>0.2615432437134374</v>
      </c>
    </row>
    <row r="111" spans="1:13" x14ac:dyDescent="0.25">
      <c r="F111" s="72" t="s">
        <v>516</v>
      </c>
      <c r="G111" s="19">
        <f>G110</f>
        <v>95</v>
      </c>
      <c r="H111" s="73">
        <f>(_xlfn.STDEV.S(H13:H107))/100</f>
        <v>0.17090358527320107</v>
      </c>
      <c r="I111" s="73">
        <f t="shared" ref="I111:J111" si="9">(_xlfn.STDEV.S(I13:I107))/100</f>
        <v>0.1516833675105099</v>
      </c>
      <c r="J111" s="73">
        <f t="shared" si="9"/>
        <v>0.10401422604449077</v>
      </c>
    </row>
    <row r="112" spans="1:13" x14ac:dyDescent="0.25">
      <c r="F112" s="72" t="s">
        <v>517</v>
      </c>
      <c r="G112" s="19">
        <f>G110</f>
        <v>95</v>
      </c>
      <c r="H112" s="74">
        <f>_xlfn.CONFIDENCE.NORM(0.05,H111,G110)</f>
        <v>3.4366670734428971E-2</v>
      </c>
      <c r="I112" s="75">
        <f>_xlfn.CONFIDENCE.NORM(0.05,I111,G110)</f>
        <v>3.0501714395224498E-2</v>
      </c>
      <c r="J112" s="76">
        <f>_xlfn.CONFIDENCE.NORM(0.05,J111,G112)</f>
        <v>2.0916019125363589E-2</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ref="L153:L216" si="10">IF(I153="", "", I153 +J153/2)</f>
        <v/>
      </c>
      <c r="M153" s="32" t="str">
        <f t="shared" ref="M153:M216" si="11">IF(J153="", "", SQRT(3)/2*J153)</f>
        <v/>
      </c>
    </row>
    <row r="154" spans="12:13" x14ac:dyDescent="0.25">
      <c r="L154" s="32" t="str">
        <f t="shared" si="10"/>
        <v/>
      </c>
      <c r="M154" s="32" t="str">
        <f t="shared" si="11"/>
        <v/>
      </c>
    </row>
    <row r="155" spans="12:13" x14ac:dyDescent="0.25">
      <c r="L155" s="32" t="str">
        <f t="shared" si="10"/>
        <v/>
      </c>
      <c r="M155" s="32" t="str">
        <f t="shared" si="11"/>
        <v/>
      </c>
    </row>
    <row r="156" spans="12:13" x14ac:dyDescent="0.25">
      <c r="L156" s="32" t="str">
        <f t="shared" si="10"/>
        <v/>
      </c>
      <c r="M156" s="32" t="str">
        <f t="shared" si="11"/>
        <v/>
      </c>
    </row>
    <row r="157" spans="12:13" x14ac:dyDescent="0.25">
      <c r="L157" s="32" t="str">
        <f t="shared" si="10"/>
        <v/>
      </c>
      <c r="M157" s="32" t="str">
        <f t="shared" si="11"/>
        <v/>
      </c>
    </row>
    <row r="158" spans="12:13" x14ac:dyDescent="0.25">
      <c r="L158" s="32" t="str">
        <f t="shared" si="10"/>
        <v/>
      </c>
      <c r="M158" s="32" t="str">
        <f t="shared" si="11"/>
        <v/>
      </c>
    </row>
    <row r="159" spans="12:13" x14ac:dyDescent="0.25">
      <c r="L159" s="32" t="str">
        <f t="shared" si="10"/>
        <v/>
      </c>
      <c r="M159" s="32" t="str">
        <f t="shared" si="11"/>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ref="L217:L280" si="12">IF(I217="", "", I217 +J217/2)</f>
        <v/>
      </c>
      <c r="M217" s="32" t="str">
        <f t="shared" ref="M217:M280" si="13">IF(J217="", "", SQRT(3)/2*J217)</f>
        <v/>
      </c>
    </row>
    <row r="218" spans="12:13" x14ac:dyDescent="0.25">
      <c r="L218" s="32" t="str">
        <f t="shared" si="12"/>
        <v/>
      </c>
      <c r="M218" s="32" t="str">
        <f t="shared" si="13"/>
        <v/>
      </c>
    </row>
    <row r="219" spans="12:13" x14ac:dyDescent="0.25">
      <c r="L219" s="32" t="str">
        <f t="shared" si="12"/>
        <v/>
      </c>
      <c r="M219" s="32" t="str">
        <f t="shared" si="13"/>
        <v/>
      </c>
    </row>
    <row r="220" spans="12:13" x14ac:dyDescent="0.25">
      <c r="L220" s="32" t="str">
        <f t="shared" si="12"/>
        <v/>
      </c>
      <c r="M220" s="32" t="str">
        <f t="shared" si="13"/>
        <v/>
      </c>
    </row>
    <row r="221" spans="12:13" x14ac:dyDescent="0.25">
      <c r="L221" s="32" t="str">
        <f t="shared" si="12"/>
        <v/>
      </c>
      <c r="M221" s="32" t="str">
        <f t="shared" si="13"/>
        <v/>
      </c>
    </row>
    <row r="222" spans="12:13" x14ac:dyDescent="0.25">
      <c r="L222" s="32" t="str">
        <f t="shared" si="12"/>
        <v/>
      </c>
      <c r="M222" s="32" t="str">
        <f t="shared" si="13"/>
        <v/>
      </c>
    </row>
    <row r="223" spans="12:13" x14ac:dyDescent="0.25">
      <c r="L223" s="32" t="str">
        <f t="shared" si="12"/>
        <v/>
      </c>
      <c r="M223" s="32" t="str">
        <f t="shared" si="13"/>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ref="L281:L344" si="14">IF(I281="", "", I281 +J281/2)</f>
        <v/>
      </c>
      <c r="M281" s="32" t="str">
        <f t="shared" ref="M281:M344" si="15">IF(J281="", "", SQRT(3)/2*J281)</f>
        <v/>
      </c>
    </row>
    <row r="282" spans="12:13" x14ac:dyDescent="0.25">
      <c r="L282" s="32" t="str">
        <f t="shared" si="14"/>
        <v/>
      </c>
      <c r="M282" s="32" t="str">
        <f t="shared" si="15"/>
        <v/>
      </c>
    </row>
    <row r="283" spans="12:13" x14ac:dyDescent="0.25">
      <c r="L283" s="32" t="str">
        <f t="shared" si="14"/>
        <v/>
      </c>
      <c r="M283" s="32" t="str">
        <f t="shared" si="15"/>
        <v/>
      </c>
    </row>
    <row r="284" spans="12:13" x14ac:dyDescent="0.25">
      <c r="L284" s="32" t="str">
        <f t="shared" si="14"/>
        <v/>
      </c>
      <c r="M284" s="32" t="str">
        <f t="shared" si="15"/>
        <v/>
      </c>
    </row>
    <row r="285" spans="12:13" x14ac:dyDescent="0.25">
      <c r="L285" s="32" t="str">
        <f t="shared" si="14"/>
        <v/>
      </c>
      <c r="M285" s="32" t="str">
        <f t="shared" si="15"/>
        <v/>
      </c>
    </row>
    <row r="286" spans="12:13" x14ac:dyDescent="0.25">
      <c r="L286" s="32" t="str">
        <f t="shared" si="14"/>
        <v/>
      </c>
      <c r="M286" s="32" t="str">
        <f t="shared" si="15"/>
        <v/>
      </c>
    </row>
    <row r="287" spans="12:13" x14ac:dyDescent="0.25">
      <c r="L287" s="32" t="str">
        <f t="shared" si="14"/>
        <v/>
      </c>
      <c r="M287" s="32" t="str">
        <f t="shared" si="15"/>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ref="L345:L408" si="16">IF(I345="", "", I345 +J345/2)</f>
        <v/>
      </c>
      <c r="M345" s="32" t="str">
        <f t="shared" ref="M345:M408" si="17">IF(J345="", "", SQRT(3)/2*J345)</f>
        <v/>
      </c>
    </row>
    <row r="346" spans="12:13" x14ac:dyDescent="0.25">
      <c r="L346" s="32" t="str">
        <f t="shared" si="16"/>
        <v/>
      </c>
      <c r="M346" s="32" t="str">
        <f t="shared" si="17"/>
        <v/>
      </c>
    </row>
    <row r="347" spans="12:13" x14ac:dyDescent="0.25">
      <c r="L347" s="32" t="str">
        <f t="shared" si="16"/>
        <v/>
      </c>
      <c r="M347" s="32" t="str">
        <f t="shared" si="17"/>
        <v/>
      </c>
    </row>
    <row r="348" spans="12:13" x14ac:dyDescent="0.25">
      <c r="L348" s="32" t="str">
        <f t="shared" si="16"/>
        <v/>
      </c>
      <c r="M348" s="32" t="str">
        <f t="shared" si="17"/>
        <v/>
      </c>
    </row>
    <row r="349" spans="12:13" x14ac:dyDescent="0.25">
      <c r="L349" s="32" t="str">
        <f t="shared" si="16"/>
        <v/>
      </c>
      <c r="M349" s="32" t="str">
        <f t="shared" si="17"/>
        <v/>
      </c>
    </row>
    <row r="350" spans="12:13" x14ac:dyDescent="0.25">
      <c r="L350" s="32" t="str">
        <f t="shared" si="16"/>
        <v/>
      </c>
      <c r="M350" s="32" t="str">
        <f t="shared" si="17"/>
        <v/>
      </c>
    </row>
    <row r="351" spans="12:13" x14ac:dyDescent="0.25">
      <c r="L351" s="32" t="str">
        <f t="shared" si="16"/>
        <v/>
      </c>
      <c r="M351" s="32" t="str">
        <f t="shared" si="17"/>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ref="L409:L472" si="18">IF(I409="", "", I409 +J409/2)</f>
        <v/>
      </c>
      <c r="M409" s="32" t="str">
        <f t="shared" ref="M409:M472" si="19">IF(J409="", "", SQRT(3)/2*J409)</f>
        <v/>
      </c>
    </row>
    <row r="410" spans="12:13" x14ac:dyDescent="0.25">
      <c r="L410" s="32" t="str">
        <f t="shared" si="18"/>
        <v/>
      </c>
      <c r="M410" s="32" t="str">
        <f t="shared" si="19"/>
        <v/>
      </c>
    </row>
    <row r="411" spans="12:13" x14ac:dyDescent="0.25">
      <c r="L411" s="32" t="str">
        <f t="shared" si="18"/>
        <v/>
      </c>
      <c r="M411" s="32" t="str">
        <f t="shared" si="19"/>
        <v/>
      </c>
    </row>
    <row r="412" spans="12:13" x14ac:dyDescent="0.25">
      <c r="L412" s="32" t="str">
        <f t="shared" si="18"/>
        <v/>
      </c>
      <c r="M412" s="32" t="str">
        <f t="shared" si="19"/>
        <v/>
      </c>
    </row>
    <row r="413" spans="12:13" x14ac:dyDescent="0.25">
      <c r="L413" s="32" t="str">
        <f t="shared" si="18"/>
        <v/>
      </c>
      <c r="M413" s="32" t="str">
        <f t="shared" si="19"/>
        <v/>
      </c>
    </row>
    <row r="414" spans="12:13" x14ac:dyDescent="0.25">
      <c r="L414" s="32" t="str">
        <f t="shared" si="18"/>
        <v/>
      </c>
      <c r="M414" s="32" t="str">
        <f t="shared" si="19"/>
        <v/>
      </c>
    </row>
    <row r="415" spans="12:13" x14ac:dyDescent="0.25">
      <c r="L415" s="32" t="str">
        <f t="shared" si="18"/>
        <v/>
      </c>
      <c r="M415" s="32" t="str">
        <f t="shared" si="19"/>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ref="L473:L528" si="20">IF(I473="", "", I473 +J473/2)</f>
        <v/>
      </c>
      <c r="M473" s="32" t="str">
        <f t="shared" ref="M473:M528" si="21">IF(J473="", "", SQRT(3)/2*J473)</f>
        <v/>
      </c>
    </row>
    <row r="474" spans="12:13" x14ac:dyDescent="0.25">
      <c r="L474" s="32" t="str">
        <f t="shared" si="20"/>
        <v/>
      </c>
      <c r="M474" s="32" t="str">
        <f t="shared" si="21"/>
        <v/>
      </c>
    </row>
    <row r="475" spans="12:13" x14ac:dyDescent="0.25">
      <c r="L475" s="32" t="str">
        <f t="shared" si="20"/>
        <v/>
      </c>
      <c r="M475" s="32" t="str">
        <f t="shared" si="21"/>
        <v/>
      </c>
    </row>
    <row r="476" spans="12:13" x14ac:dyDescent="0.25">
      <c r="L476" s="32" t="str">
        <f t="shared" si="20"/>
        <v/>
      </c>
      <c r="M476" s="32" t="str">
        <f t="shared" si="21"/>
        <v/>
      </c>
    </row>
    <row r="477" spans="12:13" x14ac:dyDescent="0.25">
      <c r="L477" s="32" t="str">
        <f t="shared" si="20"/>
        <v/>
      </c>
      <c r="M477" s="32" t="str">
        <f t="shared" si="21"/>
        <v/>
      </c>
    </row>
    <row r="478" spans="12:13" x14ac:dyDescent="0.25">
      <c r="L478" s="32" t="str">
        <f t="shared" si="20"/>
        <v/>
      </c>
      <c r="M478" s="32" t="str">
        <f t="shared" si="21"/>
        <v/>
      </c>
    </row>
    <row r="479" spans="12:13" x14ac:dyDescent="0.25">
      <c r="L479" s="32" t="str">
        <f t="shared" si="20"/>
        <v/>
      </c>
      <c r="M479" s="32" t="str">
        <f t="shared" si="21"/>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Explanation</vt:lpstr>
      <vt:lpstr>2) References</vt:lpstr>
      <vt:lpstr>3) Porosity_Comp_Data</vt:lpstr>
      <vt:lpstr>4) All_Data_Tern</vt:lpstr>
      <vt:lpstr>5) Chert_Tern</vt:lpstr>
      <vt:lpstr>6) Dolo_Tern</vt:lpstr>
      <vt:lpstr>7) Porc_Tern</vt:lpstr>
      <vt:lpstr>8) SilMud_Tern</vt:lpstr>
      <vt:lpstr>9) Cal_Mud_Tern</vt:lpstr>
      <vt:lpstr>10) OrgMud_Tern</vt:lpstr>
      <vt:lpstr>11) Diatom_Term</vt:lpstr>
      <vt:lpstr>12) PorBoxPlots</vt:lpstr>
      <vt:lpstr>13) Cumulative_NormDist</vt:lpstr>
      <vt:lpstr>14)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dcterms:created xsi:type="dcterms:W3CDTF">2020-01-19T20:04:37Z</dcterms:created>
  <dcterms:modified xsi:type="dcterms:W3CDTF">2021-07-23T18:13:01Z</dcterms:modified>
</cp:coreProperties>
</file>