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John Desktop\Documents\Mountjoy_3\Mountjoy3_Statistical_Graphs_Presentation\Github_Uploads\Linear_Regression_Workbooks\"/>
    </mc:Choice>
  </mc:AlternateContent>
  <xr:revisionPtr revIDLastSave="0" documentId="13_ncr:1_{3CB49E4D-8947-4016-B724-35C8375A3ED0}" xr6:coauthVersionLast="47" xr6:coauthVersionMax="47" xr10:uidLastSave="{00000000-0000-0000-0000-000000000000}"/>
  <bookViews>
    <workbookView xWindow="7050" yWindow="1185" windowWidth="19635" windowHeight="13920" tabRatio="799" activeTab="1" xr2:uid="{FB3B9868-FA67-433E-AFBB-B2DF1721C1A6}"/>
  </bookViews>
  <sheets>
    <sheet name="Sand_LinPor_LogPerm" sheetId="7" r:id="rId1"/>
    <sheet name="Carb_LinPor_LogPerm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1" i="7" l="1"/>
  <c r="AF7" i="8"/>
  <c r="AE7" i="7"/>
  <c r="AE12" i="7" s="1"/>
  <c r="AF12" i="8" l="1"/>
  <c r="Y31" i="7" l="1"/>
  <c r="X31" i="7"/>
  <c r="U31" i="7"/>
  <c r="T31" i="7"/>
  <c r="U28" i="7"/>
  <c r="T28" i="7"/>
  <c r="G7" i="7"/>
  <c r="G6" i="7"/>
  <c r="G5" i="7"/>
  <c r="G9" i="7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Y29" i="8"/>
  <c r="X29" i="8"/>
  <c r="U29" i="8"/>
  <c r="T29" i="8"/>
  <c r="U26" i="8"/>
  <c r="T26" i="8"/>
  <c r="G7" i="8"/>
  <c r="G6" i="8"/>
  <c r="G5" i="8"/>
  <c r="G9" i="8" s="1"/>
  <c r="I4" i="8"/>
  <c r="I5" i="8" s="1"/>
  <c r="I6" i="8" s="1"/>
  <c r="I54" i="7" l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7" i="8"/>
  <c r="I128" i="7" l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8" i="8"/>
  <c r="I9" i="8" l="1"/>
  <c r="I10" i="8" l="1"/>
  <c r="I11" i="8" l="1"/>
  <c r="I12" i="8" l="1"/>
  <c r="I13" i="8" l="1"/>
  <c r="I14" i="8" l="1"/>
  <c r="I15" i="8" l="1"/>
  <c r="I16" i="8" l="1"/>
  <c r="I17" i="8" l="1"/>
  <c r="I18" i="8" l="1"/>
  <c r="I19" i="8" l="1"/>
  <c r="I20" i="8" l="1"/>
  <c r="I21" i="8" l="1"/>
  <c r="I22" i="8" l="1"/>
  <c r="I23" i="8" l="1"/>
  <c r="I24" i="8" l="1"/>
  <c r="I25" i="8" l="1"/>
  <c r="I26" i="8" l="1"/>
  <c r="I27" i="8" l="1"/>
  <c r="I28" i="8" l="1"/>
  <c r="I29" i="8" l="1"/>
  <c r="I30" i="8" l="1"/>
  <c r="I31" i="8" l="1"/>
  <c r="I32" i="8" l="1"/>
  <c r="I33" i="8" l="1"/>
  <c r="I34" i="8" l="1"/>
  <c r="I35" i="8" l="1"/>
  <c r="I36" i="8" l="1"/>
  <c r="I37" i="8" l="1"/>
  <c r="I38" i="8" l="1"/>
  <c r="I39" i="8" l="1"/>
  <c r="I40" i="8" l="1"/>
  <c r="I41" i="8" l="1"/>
  <c r="I42" i="8" l="1"/>
  <c r="I43" i="8" l="1"/>
  <c r="I44" i="8" l="1"/>
  <c r="I45" i="8" l="1"/>
  <c r="I46" i="8" l="1"/>
  <c r="I47" i="8" l="1"/>
  <c r="I48" i="8" l="1"/>
  <c r="I49" i="8" l="1"/>
  <c r="I50" i="8" l="1"/>
  <c r="I51" i="8" l="1"/>
  <c r="I52" i="8" l="1"/>
  <c r="I53" i="8" l="1"/>
  <c r="I54" i="8" l="1"/>
  <c r="I55" i="8" l="1"/>
  <c r="I56" i="8" l="1"/>
  <c r="I57" i="8" l="1"/>
  <c r="I58" i="8" l="1"/>
  <c r="I59" i="8" l="1"/>
  <c r="I60" i="8" l="1"/>
  <c r="I61" i="8" l="1"/>
  <c r="I62" i="8" l="1"/>
  <c r="I63" i="8" l="1"/>
  <c r="I64" i="8" l="1"/>
  <c r="I65" i="8" l="1"/>
  <c r="I66" i="8" l="1"/>
  <c r="I67" i="8" l="1"/>
  <c r="I68" i="8" l="1"/>
  <c r="I69" i="8" l="1"/>
  <c r="I70" i="8" l="1"/>
  <c r="I71" i="8" l="1"/>
  <c r="I72" i="8" l="1"/>
  <c r="I73" i="8" l="1"/>
  <c r="I74" i="8" l="1"/>
  <c r="I75" i="8" l="1"/>
  <c r="I76" i="8" l="1"/>
  <c r="I77" i="8" l="1"/>
  <c r="I78" i="8" l="1"/>
  <c r="I79" i="8" l="1"/>
  <c r="I80" i="8" l="1"/>
  <c r="I81" i="8" l="1"/>
  <c r="I82" i="8" l="1"/>
  <c r="I83" i="8" l="1"/>
  <c r="I84" i="8" l="1"/>
  <c r="I85" i="8" l="1"/>
  <c r="I86" i="8" l="1"/>
  <c r="I87" i="8" l="1"/>
  <c r="I88" i="8" l="1"/>
  <c r="I89" i="8" l="1"/>
  <c r="I90" i="8" l="1"/>
  <c r="I91" i="8" l="1"/>
  <c r="I92" i="8" l="1"/>
  <c r="I93" i="8" l="1"/>
  <c r="I94" i="8" l="1"/>
  <c r="I95" i="8" l="1"/>
  <c r="I96" i="8" l="1"/>
  <c r="I97" i="8" l="1"/>
  <c r="I98" i="8" l="1"/>
  <c r="I99" i="8" l="1"/>
  <c r="I100" i="8" l="1"/>
  <c r="I101" i="8" l="1"/>
  <c r="I102" i="8" l="1"/>
  <c r="I103" i="8" l="1"/>
  <c r="I104" i="8" l="1"/>
  <c r="I105" i="8" l="1"/>
  <c r="I106" i="8" l="1"/>
  <c r="I107" i="8" l="1"/>
  <c r="I108" i="8" l="1"/>
  <c r="I109" i="8" l="1"/>
  <c r="I110" i="8" l="1"/>
  <c r="I111" i="8" l="1"/>
  <c r="I112" i="8" l="1"/>
  <c r="I113" i="8" l="1"/>
  <c r="I114" i="8" l="1"/>
  <c r="I115" i="8" l="1"/>
  <c r="I116" i="8" l="1"/>
  <c r="I117" i="8" l="1"/>
  <c r="I118" i="8" l="1"/>
  <c r="I119" i="8" l="1"/>
  <c r="I120" i="8" l="1"/>
  <c r="I121" i="8" l="1"/>
  <c r="I122" i="8" l="1"/>
  <c r="I123" i="8" l="1"/>
  <c r="I124" i="8" l="1"/>
  <c r="I125" i="8" l="1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AL249" i="8"/>
  <c r="C249" i="8"/>
  <c r="C248" i="8"/>
  <c r="AN247" i="8"/>
  <c r="AM247" i="8"/>
  <c r="C247" i="8"/>
  <c r="AM246" i="8"/>
  <c r="C246" i="8"/>
  <c r="C245" i="8"/>
  <c r="AN244" i="8"/>
  <c r="AM244" i="8"/>
  <c r="C244" i="8"/>
  <c r="AM243" i="8"/>
  <c r="C243" i="8"/>
  <c r="C242" i="8"/>
  <c r="AN241" i="8"/>
  <c r="AM241" i="8"/>
  <c r="C241" i="8"/>
  <c r="AM240" i="8"/>
  <c r="C240" i="8"/>
  <c r="C239" i="8"/>
  <c r="AN238" i="8"/>
  <c r="AM238" i="8"/>
  <c r="C238" i="8"/>
  <c r="AM237" i="8"/>
  <c r="C237" i="8"/>
  <c r="C236" i="8"/>
  <c r="AN235" i="8"/>
  <c r="AM235" i="8"/>
  <c r="C235" i="8"/>
  <c r="AM234" i="8"/>
  <c r="C234" i="8"/>
  <c r="C233" i="8"/>
  <c r="AN232" i="8"/>
  <c r="AM232" i="8"/>
  <c r="C232" i="8"/>
  <c r="AM231" i="8"/>
  <c r="C231" i="8"/>
  <c r="C230" i="8"/>
  <c r="AN229" i="8"/>
  <c r="AM229" i="8"/>
  <c r="C229" i="8"/>
  <c r="AM228" i="8"/>
  <c r="C228" i="8"/>
  <c r="C227" i="8"/>
  <c r="AN226" i="8"/>
  <c r="AM226" i="8"/>
  <c r="C226" i="8"/>
  <c r="AM225" i="8"/>
  <c r="C225" i="8"/>
  <c r="C224" i="8"/>
  <c r="AN223" i="8"/>
  <c r="AM223" i="8"/>
  <c r="C223" i="8"/>
  <c r="AM222" i="8"/>
  <c r="C222" i="8"/>
  <c r="C221" i="8"/>
  <c r="AN220" i="8"/>
  <c r="AM220" i="8"/>
  <c r="C220" i="8"/>
  <c r="AM219" i="8"/>
  <c r="C219" i="8"/>
  <c r="C218" i="8"/>
  <c r="AN217" i="8"/>
  <c r="AM217" i="8"/>
  <c r="C217" i="8"/>
  <c r="AM216" i="8"/>
  <c r="C216" i="8"/>
  <c r="C215" i="8"/>
  <c r="AN214" i="8"/>
  <c r="AM214" i="8"/>
  <c r="C214" i="8"/>
  <c r="AM213" i="8"/>
  <c r="C213" i="8"/>
  <c r="C212" i="8"/>
  <c r="AN211" i="8"/>
  <c r="AM211" i="8"/>
  <c r="C211" i="8"/>
  <c r="AN210" i="8"/>
  <c r="AM210" i="8"/>
  <c r="C210" i="8"/>
  <c r="C209" i="8"/>
  <c r="AN208" i="8"/>
  <c r="AM208" i="8"/>
  <c r="C208" i="8"/>
  <c r="AM207" i="8"/>
  <c r="C207" i="8"/>
  <c r="C206" i="8"/>
  <c r="AN205" i="8"/>
  <c r="AM205" i="8"/>
  <c r="C205" i="8"/>
  <c r="AN204" i="8"/>
  <c r="AM204" i="8"/>
  <c r="C204" i="8"/>
  <c r="C203" i="8"/>
  <c r="AN202" i="8"/>
  <c r="AM202" i="8"/>
  <c r="C202" i="8"/>
  <c r="AN201" i="8"/>
  <c r="AM201" i="8"/>
  <c r="C201" i="8"/>
  <c r="C200" i="8"/>
  <c r="AN199" i="8"/>
  <c r="AM199" i="8"/>
  <c r="C199" i="8"/>
  <c r="AM198" i="8"/>
  <c r="C198" i="8"/>
  <c r="C197" i="8"/>
  <c r="AN196" i="8"/>
  <c r="AM196" i="8"/>
  <c r="C196" i="8"/>
  <c r="AM195" i="8"/>
  <c r="C195" i="8"/>
  <c r="C194" i="8"/>
  <c r="AN193" i="8"/>
  <c r="AM193" i="8"/>
  <c r="C193" i="8"/>
  <c r="AM192" i="8"/>
  <c r="C192" i="8"/>
  <c r="C191" i="8"/>
  <c r="AN190" i="8"/>
  <c r="AM190" i="8"/>
  <c r="C190" i="8"/>
  <c r="AM189" i="8"/>
  <c r="C189" i="8"/>
  <c r="C188" i="8"/>
  <c r="AN187" i="8"/>
  <c r="AM187" i="8"/>
  <c r="C187" i="8"/>
  <c r="AN186" i="8"/>
  <c r="AM186" i="8"/>
  <c r="C186" i="8"/>
  <c r="C185" i="8"/>
  <c r="AN184" i="8"/>
  <c r="AM184" i="8"/>
  <c r="C184" i="8"/>
  <c r="AM183" i="8"/>
  <c r="C183" i="8"/>
  <c r="C182" i="8"/>
  <c r="AN181" i="8"/>
  <c r="AM181" i="8"/>
  <c r="C181" i="8"/>
  <c r="AN180" i="8"/>
  <c r="AM180" i="8"/>
  <c r="C180" i="8"/>
  <c r="C179" i="8"/>
  <c r="AN178" i="8"/>
  <c r="AM178" i="8"/>
  <c r="C178" i="8"/>
  <c r="AN177" i="8"/>
  <c r="AM177" i="8"/>
  <c r="C177" i="8"/>
  <c r="C176" i="8"/>
  <c r="AN175" i="8"/>
  <c r="AM175" i="8"/>
  <c r="C175" i="8"/>
  <c r="AM174" i="8"/>
  <c r="C174" i="8"/>
  <c r="C173" i="8"/>
  <c r="AN172" i="8"/>
  <c r="AM172" i="8"/>
  <c r="C172" i="8"/>
  <c r="AM171" i="8"/>
  <c r="C171" i="8"/>
  <c r="C170" i="8"/>
  <c r="AN169" i="8"/>
  <c r="AM169" i="8"/>
  <c r="C169" i="8"/>
  <c r="AM168" i="8"/>
  <c r="C168" i="8"/>
  <c r="C167" i="8"/>
  <c r="AN166" i="8"/>
  <c r="AM166" i="8"/>
  <c r="C166" i="8"/>
  <c r="AM165" i="8"/>
  <c r="C165" i="8"/>
  <c r="C164" i="8"/>
  <c r="AN163" i="8"/>
  <c r="AM163" i="8"/>
  <c r="C163" i="8"/>
  <c r="AN162" i="8"/>
  <c r="AM162" i="8"/>
  <c r="C162" i="8"/>
  <c r="C161" i="8"/>
  <c r="AN160" i="8"/>
  <c r="AM160" i="8"/>
  <c r="C160" i="8"/>
  <c r="AM159" i="8"/>
  <c r="C159" i="8"/>
  <c r="C158" i="8"/>
  <c r="AN157" i="8"/>
  <c r="AM157" i="8"/>
  <c r="C157" i="8"/>
  <c r="AN156" i="8"/>
  <c r="AM156" i="8"/>
  <c r="C156" i="8"/>
  <c r="C155" i="8"/>
  <c r="AN154" i="8"/>
  <c r="AM154" i="8"/>
  <c r="C154" i="8"/>
  <c r="AN153" i="8"/>
  <c r="AM153" i="8"/>
  <c r="C153" i="8"/>
  <c r="C152" i="8"/>
  <c r="AN151" i="8"/>
  <c r="AM151" i="8"/>
  <c r="C151" i="8"/>
  <c r="AM150" i="8"/>
  <c r="C150" i="8"/>
  <c r="C149" i="8"/>
  <c r="AN148" i="8"/>
  <c r="AM148" i="8"/>
  <c r="C148" i="8"/>
  <c r="AM147" i="8"/>
  <c r="C147" i="8"/>
  <c r="C146" i="8"/>
  <c r="AN145" i="8"/>
  <c r="AM145" i="8"/>
  <c r="C145" i="8"/>
  <c r="AM144" i="8"/>
  <c r="C144" i="8"/>
  <c r="C143" i="8"/>
  <c r="AN142" i="8"/>
  <c r="AM142" i="8"/>
  <c r="C142" i="8"/>
  <c r="AM141" i="8"/>
  <c r="C141" i="8"/>
  <c r="C140" i="8"/>
  <c r="AN139" i="8"/>
  <c r="AM139" i="8"/>
  <c r="C139" i="8"/>
  <c r="AN138" i="8"/>
  <c r="AM138" i="8"/>
  <c r="C138" i="8"/>
  <c r="C137" i="8"/>
  <c r="AN136" i="8"/>
  <c r="AM136" i="8"/>
  <c r="C136" i="8"/>
  <c r="AM135" i="8"/>
  <c r="C135" i="8"/>
  <c r="C134" i="8"/>
  <c r="AN133" i="8"/>
  <c r="AM133" i="8"/>
  <c r="C133" i="8"/>
  <c r="AN132" i="8"/>
  <c r="AM132" i="8"/>
  <c r="C132" i="8"/>
  <c r="C131" i="8"/>
  <c r="AN130" i="8"/>
  <c r="AM130" i="8"/>
  <c r="C130" i="8"/>
  <c r="AN129" i="8"/>
  <c r="AM129" i="8"/>
  <c r="C129" i="8"/>
  <c r="C128" i="8"/>
  <c r="AN127" i="8"/>
  <c r="AM127" i="8"/>
  <c r="C127" i="8"/>
  <c r="AM126" i="8"/>
  <c r="C126" i="8"/>
  <c r="C125" i="8"/>
  <c r="AN124" i="8"/>
  <c r="AM124" i="8"/>
  <c r="C124" i="8"/>
  <c r="AM123" i="8"/>
  <c r="C123" i="8"/>
  <c r="C122" i="8"/>
  <c r="AN121" i="8"/>
  <c r="AM121" i="8"/>
  <c r="C121" i="8"/>
  <c r="AM120" i="8"/>
  <c r="C120" i="8"/>
  <c r="C119" i="8"/>
  <c r="AN118" i="8"/>
  <c r="AM118" i="8"/>
  <c r="C118" i="8"/>
  <c r="AM117" i="8"/>
  <c r="C117" i="8"/>
  <c r="C116" i="8"/>
  <c r="AN115" i="8"/>
  <c r="AM115" i="8"/>
  <c r="C115" i="8"/>
  <c r="AN114" i="8"/>
  <c r="AM114" i="8"/>
  <c r="C114" i="8"/>
  <c r="C113" i="8"/>
  <c r="AN112" i="8"/>
  <c r="AM112" i="8"/>
  <c r="C112" i="8"/>
  <c r="AM111" i="8"/>
  <c r="C111" i="8"/>
  <c r="C110" i="8"/>
  <c r="AN109" i="8"/>
  <c r="AM109" i="8"/>
  <c r="C109" i="8"/>
  <c r="AN108" i="8"/>
  <c r="AM108" i="8"/>
  <c r="C108" i="8"/>
  <c r="C107" i="8"/>
  <c r="AN106" i="8"/>
  <c r="AM106" i="8"/>
  <c r="C106" i="8"/>
  <c r="AN105" i="8"/>
  <c r="AM105" i="8"/>
  <c r="C105" i="8"/>
  <c r="C104" i="8"/>
  <c r="AN103" i="8"/>
  <c r="AM103" i="8"/>
  <c r="C103" i="8"/>
  <c r="AM102" i="8"/>
  <c r="C102" i="8"/>
  <c r="C101" i="8"/>
  <c r="AN100" i="8"/>
  <c r="AM100" i="8"/>
  <c r="C100" i="8"/>
  <c r="AM99" i="8"/>
  <c r="C99" i="8"/>
  <c r="C98" i="8"/>
  <c r="AN97" i="8"/>
  <c r="AM97" i="8"/>
  <c r="C97" i="8"/>
  <c r="AM96" i="8"/>
  <c r="C96" i="8"/>
  <c r="C95" i="8"/>
  <c r="AN94" i="8"/>
  <c r="AM94" i="8"/>
  <c r="C94" i="8"/>
  <c r="AM93" i="8"/>
  <c r="C93" i="8"/>
  <c r="C92" i="8"/>
  <c r="AN91" i="8"/>
  <c r="AM91" i="8"/>
  <c r="C91" i="8"/>
  <c r="AN90" i="8"/>
  <c r="AM90" i="8"/>
  <c r="C90" i="8"/>
  <c r="C89" i="8"/>
  <c r="AN88" i="8"/>
  <c r="AM88" i="8"/>
  <c r="C88" i="8"/>
  <c r="AM87" i="8"/>
  <c r="C87" i="8"/>
  <c r="C86" i="8"/>
  <c r="AN85" i="8"/>
  <c r="AM85" i="8"/>
  <c r="C85" i="8"/>
  <c r="AN84" i="8"/>
  <c r="AM84" i="8"/>
  <c r="C84" i="8"/>
  <c r="C83" i="8"/>
  <c r="AN82" i="8"/>
  <c r="AM82" i="8"/>
  <c r="C82" i="8"/>
  <c r="AN81" i="8"/>
  <c r="AM81" i="8"/>
  <c r="C81" i="8"/>
  <c r="C80" i="8"/>
  <c r="AN79" i="8"/>
  <c r="AM79" i="8"/>
  <c r="C79" i="8"/>
  <c r="AM78" i="8"/>
  <c r="C78" i="8"/>
  <c r="C77" i="8"/>
  <c r="AN76" i="8"/>
  <c r="AM76" i="8"/>
  <c r="C76" i="8"/>
  <c r="AM75" i="8"/>
  <c r="C75" i="8"/>
  <c r="C74" i="8"/>
  <c r="AN73" i="8"/>
  <c r="AM73" i="8"/>
  <c r="C73" i="8"/>
  <c r="AM72" i="8"/>
  <c r="C72" i="8"/>
  <c r="C71" i="8"/>
  <c r="AN70" i="8"/>
  <c r="AM70" i="8"/>
  <c r="C70" i="8"/>
  <c r="AM69" i="8"/>
  <c r="C69" i="8"/>
  <c r="C68" i="8"/>
  <c r="AN67" i="8"/>
  <c r="AM67" i="8"/>
  <c r="C67" i="8"/>
  <c r="AN66" i="8"/>
  <c r="AM66" i="8"/>
  <c r="C66" i="8"/>
  <c r="C65" i="8"/>
  <c r="AN64" i="8"/>
  <c r="AM64" i="8"/>
  <c r="C64" i="8"/>
  <c r="AM63" i="8"/>
  <c r="C63" i="8"/>
  <c r="C62" i="8"/>
  <c r="AN61" i="8"/>
  <c r="AM61" i="8"/>
  <c r="C61" i="8"/>
  <c r="AN60" i="8"/>
  <c r="AM60" i="8"/>
  <c r="C60" i="8"/>
  <c r="C59" i="8"/>
  <c r="AN58" i="8"/>
  <c r="AM58" i="8"/>
  <c r="C58" i="8"/>
  <c r="AN57" i="8"/>
  <c r="AM57" i="8"/>
  <c r="C57" i="8"/>
  <c r="C56" i="8"/>
  <c r="AN55" i="8"/>
  <c r="AM55" i="8"/>
  <c r="C55" i="8"/>
  <c r="AM54" i="8"/>
  <c r="C54" i="8"/>
  <c r="C53" i="8"/>
  <c r="AN52" i="8"/>
  <c r="AM52" i="8"/>
  <c r="C52" i="8"/>
  <c r="AM51" i="8"/>
  <c r="C51" i="8"/>
  <c r="C50" i="8"/>
  <c r="AN49" i="8"/>
  <c r="AM49" i="8"/>
  <c r="C49" i="8"/>
  <c r="AM48" i="8"/>
  <c r="C48" i="8"/>
  <c r="C47" i="8"/>
  <c r="AN46" i="8"/>
  <c r="AM46" i="8"/>
  <c r="C46" i="8"/>
  <c r="AN45" i="8"/>
  <c r="AM45" i="8"/>
  <c r="C45" i="8"/>
  <c r="C44" i="8"/>
  <c r="AN43" i="8"/>
  <c r="AM43" i="8"/>
  <c r="C43" i="8"/>
  <c r="AN42" i="8"/>
  <c r="AM42" i="8"/>
  <c r="C42" i="8"/>
  <c r="C41" i="8"/>
  <c r="AN40" i="8"/>
  <c r="AM40" i="8"/>
  <c r="C40" i="8"/>
  <c r="AM39" i="8"/>
  <c r="C39" i="8"/>
  <c r="C38" i="8"/>
  <c r="AN37" i="8"/>
  <c r="AM37" i="8"/>
  <c r="C37" i="8"/>
  <c r="AN36" i="8"/>
  <c r="AM36" i="8"/>
  <c r="C36" i="8"/>
  <c r="C35" i="8"/>
  <c r="AS34" i="8"/>
  <c r="AQ34" i="8"/>
  <c r="AN34" i="8"/>
  <c r="AM34" i="8"/>
  <c r="C34" i="8"/>
  <c r="AS33" i="8"/>
  <c r="AR33" i="8"/>
  <c r="AM33" i="8"/>
  <c r="C33" i="8"/>
  <c r="C32" i="8"/>
  <c r="AS31" i="8"/>
  <c r="AR31" i="8"/>
  <c r="AQ31" i="8"/>
  <c r="AT31" i="8" s="1"/>
  <c r="AN31" i="8"/>
  <c r="AM31" i="8"/>
  <c r="C31" i="8"/>
  <c r="AS30" i="8"/>
  <c r="AR30" i="8"/>
  <c r="AN30" i="8"/>
  <c r="AM30" i="8"/>
  <c r="C30" i="8"/>
  <c r="AN213" i="8"/>
  <c r="C29" i="8"/>
  <c r="AS28" i="8"/>
  <c r="AQ28" i="8"/>
  <c r="AR28" i="8" s="1"/>
  <c r="AN28" i="8"/>
  <c r="AM28" i="8"/>
  <c r="C28" i="8"/>
  <c r="AS27" i="8"/>
  <c r="AR27" i="8"/>
  <c r="AN27" i="8"/>
  <c r="AM27" i="8"/>
  <c r="C27" i="8"/>
  <c r="C26" i="8"/>
  <c r="AS25" i="8"/>
  <c r="AQ25" i="8"/>
  <c r="AT25" i="8" s="1"/>
  <c r="AN25" i="8"/>
  <c r="AM25" i="8"/>
  <c r="C25" i="8"/>
  <c r="AS24" i="8"/>
  <c r="AR24" i="8"/>
  <c r="AN24" i="8"/>
  <c r="AM24" i="8"/>
  <c r="C24" i="8"/>
  <c r="C23" i="8"/>
  <c r="AT22" i="8"/>
  <c r="AS22" i="8"/>
  <c r="AR22" i="8"/>
  <c r="AQ22" i="8"/>
  <c r="AN22" i="8"/>
  <c r="AM22" i="8"/>
  <c r="C22" i="8"/>
  <c r="AS21" i="8"/>
  <c r="AR21" i="8"/>
  <c r="AN21" i="8"/>
  <c r="AM21" i="8"/>
  <c r="C21" i="8"/>
  <c r="C20" i="8"/>
  <c r="AS19" i="8"/>
  <c r="AQ19" i="8"/>
  <c r="AT19" i="8" s="1"/>
  <c r="AN19" i="8"/>
  <c r="AM19" i="8"/>
  <c r="C19" i="8"/>
  <c r="AS18" i="8"/>
  <c r="AR18" i="8"/>
  <c r="AN18" i="8"/>
  <c r="AM18" i="8"/>
  <c r="C18" i="8"/>
  <c r="C17" i="8"/>
  <c r="AT16" i="8"/>
  <c r="AS16" i="8"/>
  <c r="AR16" i="8"/>
  <c r="AQ16" i="8"/>
  <c r="AN16" i="8"/>
  <c r="AM16" i="8"/>
  <c r="C16" i="8"/>
  <c r="AS15" i="8"/>
  <c r="AR15" i="8"/>
  <c r="AN15" i="8"/>
  <c r="AM15" i="8"/>
  <c r="C15" i="8"/>
  <c r="C14" i="8"/>
  <c r="AS13" i="8"/>
  <c r="AQ13" i="8"/>
  <c r="AT13" i="8" s="1"/>
  <c r="AN13" i="8"/>
  <c r="AM13" i="8"/>
  <c r="C13" i="8"/>
  <c r="AS12" i="8"/>
  <c r="AR12" i="8"/>
  <c r="AN12" i="8"/>
  <c r="AM12" i="8"/>
  <c r="C12" i="8"/>
  <c r="C11" i="8"/>
  <c r="AS10" i="8"/>
  <c r="AQ10" i="8"/>
  <c r="AR10" i="8" s="1"/>
  <c r="AN10" i="8"/>
  <c r="AM10" i="8"/>
  <c r="C10" i="8"/>
  <c r="AS9" i="8"/>
  <c r="AR9" i="8"/>
  <c r="AN9" i="8"/>
  <c r="AM9" i="8"/>
  <c r="C9" i="8"/>
  <c r="C8" i="8"/>
  <c r="AS7" i="8"/>
  <c r="AQ7" i="8"/>
  <c r="AT7" i="8" s="1"/>
  <c r="AN7" i="8"/>
  <c r="AM7" i="8"/>
  <c r="C7" i="8"/>
  <c r="AS6" i="8"/>
  <c r="AR6" i="8"/>
  <c r="AN6" i="8"/>
  <c r="AM6" i="8"/>
  <c r="C6" i="8"/>
  <c r="C5" i="8"/>
  <c r="AT4" i="8"/>
  <c r="AS4" i="8"/>
  <c r="AR4" i="8"/>
  <c r="AN4" i="8"/>
  <c r="AM4" i="8"/>
  <c r="C4" i="8"/>
  <c r="AS3" i="8"/>
  <c r="AR3" i="8"/>
  <c r="AN3" i="8"/>
  <c r="AM3" i="8"/>
  <c r="C3" i="8"/>
  <c r="AF5" i="8" s="1"/>
  <c r="AT10" i="8" l="1"/>
  <c r="AT28" i="8"/>
  <c r="AR7" i="8"/>
  <c r="AR13" i="8"/>
  <c r="AR25" i="8"/>
  <c r="G3" i="8"/>
  <c r="G2" i="8"/>
  <c r="G8" i="8"/>
  <c r="T35" i="8"/>
  <c r="U35" i="8"/>
  <c r="I126" i="8"/>
  <c r="AT34" i="8"/>
  <c r="AR34" i="8"/>
  <c r="AL250" i="8"/>
  <c r="AM249" i="8"/>
  <c r="AL252" i="8"/>
  <c r="AN39" i="8"/>
  <c r="AN63" i="8"/>
  <c r="AN87" i="8"/>
  <c r="AN111" i="8"/>
  <c r="AN135" i="8"/>
  <c r="AN159" i="8"/>
  <c r="AN183" i="8"/>
  <c r="AN207" i="8"/>
  <c r="AN54" i="8"/>
  <c r="AN78" i="8"/>
  <c r="AN102" i="8"/>
  <c r="AN126" i="8"/>
  <c r="AN150" i="8"/>
  <c r="AN174" i="8"/>
  <c r="AN198" i="8"/>
  <c r="AN222" i="8"/>
  <c r="AN225" i="8"/>
  <c r="AN228" i="8"/>
  <c r="AN231" i="8"/>
  <c r="AN234" i="8"/>
  <c r="AN237" i="8"/>
  <c r="AN240" i="8"/>
  <c r="AN243" i="8"/>
  <c r="AN246" i="8"/>
  <c r="AR19" i="8"/>
  <c r="AN33" i="8"/>
  <c r="AN51" i="8"/>
  <c r="AN75" i="8"/>
  <c r="AN99" i="8"/>
  <c r="AN123" i="8"/>
  <c r="AN147" i="8"/>
  <c r="AN171" i="8"/>
  <c r="AN195" i="8"/>
  <c r="AN219" i="8"/>
  <c r="AN48" i="8"/>
  <c r="AN72" i="8"/>
  <c r="AN96" i="8"/>
  <c r="AN120" i="8"/>
  <c r="AN144" i="8"/>
  <c r="AN168" i="8"/>
  <c r="AN192" i="8"/>
  <c r="AN216" i="8"/>
  <c r="AN69" i="8"/>
  <c r="AN93" i="8"/>
  <c r="AN117" i="8"/>
  <c r="AN141" i="8"/>
  <c r="AN165" i="8"/>
  <c r="AN189" i="8"/>
  <c r="V35" i="8" l="1"/>
  <c r="U33" i="8" s="1"/>
  <c r="Q4" i="8"/>
  <c r="M4" i="8"/>
  <c r="M3" i="8"/>
  <c r="Q5" i="8"/>
  <c r="Q6" i="8"/>
  <c r="M5" i="8"/>
  <c r="Q7" i="8"/>
  <c r="Q3" i="8"/>
  <c r="M6" i="8"/>
  <c r="M7" i="8"/>
  <c r="Q8" i="8"/>
  <c r="M8" i="8"/>
  <c r="M9" i="8"/>
  <c r="Q9" i="8"/>
  <c r="Q10" i="8"/>
  <c r="M10" i="8"/>
  <c r="M11" i="8"/>
  <c r="Q11" i="8"/>
  <c r="M12" i="8"/>
  <c r="Q12" i="8"/>
  <c r="M13" i="8"/>
  <c r="Q13" i="8"/>
  <c r="Q14" i="8"/>
  <c r="M14" i="8"/>
  <c r="Q15" i="8"/>
  <c r="M15" i="8"/>
  <c r="Q16" i="8"/>
  <c r="M16" i="8"/>
  <c r="M17" i="8"/>
  <c r="Q17" i="8"/>
  <c r="M18" i="8"/>
  <c r="Q18" i="8"/>
  <c r="Q19" i="8"/>
  <c r="M19" i="8"/>
  <c r="Q20" i="8"/>
  <c r="M20" i="8"/>
  <c r="Q21" i="8"/>
  <c r="M21" i="8"/>
  <c r="Q22" i="8"/>
  <c r="M22" i="8"/>
  <c r="Q23" i="8"/>
  <c r="M23" i="8"/>
  <c r="Q24" i="8"/>
  <c r="M24" i="8"/>
  <c r="Q25" i="8"/>
  <c r="M25" i="8"/>
  <c r="Q26" i="8"/>
  <c r="M26" i="8"/>
  <c r="M27" i="8"/>
  <c r="Q27" i="8"/>
  <c r="Q28" i="8"/>
  <c r="M28" i="8"/>
  <c r="M29" i="8"/>
  <c r="Q29" i="8"/>
  <c r="Q30" i="8"/>
  <c r="M30" i="8"/>
  <c r="M31" i="8"/>
  <c r="Q31" i="8"/>
  <c r="M32" i="8"/>
  <c r="Q32" i="8"/>
  <c r="Q33" i="8"/>
  <c r="M33" i="8"/>
  <c r="Q34" i="8"/>
  <c r="M34" i="8"/>
  <c r="Q35" i="8"/>
  <c r="M35" i="8"/>
  <c r="Q36" i="8"/>
  <c r="M36" i="8"/>
  <c r="M37" i="8"/>
  <c r="Q37" i="8"/>
  <c r="Q38" i="8"/>
  <c r="M38" i="8"/>
  <c r="M39" i="8"/>
  <c r="Q39" i="8"/>
  <c r="M40" i="8"/>
  <c r="Q40" i="8"/>
  <c r="M41" i="8"/>
  <c r="Q41" i="8"/>
  <c r="M42" i="8"/>
  <c r="Q42" i="8"/>
  <c r="M43" i="8"/>
  <c r="Q43" i="8"/>
  <c r="Q44" i="8"/>
  <c r="M44" i="8"/>
  <c r="M45" i="8"/>
  <c r="Q45" i="8"/>
  <c r="Q46" i="8"/>
  <c r="M46" i="8"/>
  <c r="M47" i="8"/>
  <c r="Q47" i="8"/>
  <c r="M48" i="8"/>
  <c r="Q48" i="8"/>
  <c r="Q49" i="8"/>
  <c r="M49" i="8"/>
  <c r="M50" i="8"/>
  <c r="Q50" i="8"/>
  <c r="M51" i="8"/>
  <c r="Q51" i="8"/>
  <c r="M52" i="8"/>
  <c r="Q52" i="8"/>
  <c r="M53" i="8"/>
  <c r="Q53" i="8"/>
  <c r="Q54" i="8"/>
  <c r="M54" i="8"/>
  <c r="M55" i="8"/>
  <c r="Q55" i="8"/>
  <c r="M56" i="8"/>
  <c r="Q56" i="8"/>
  <c r="Q57" i="8"/>
  <c r="M57" i="8"/>
  <c r="M58" i="8"/>
  <c r="Q58" i="8"/>
  <c r="M59" i="8"/>
  <c r="Q59" i="8"/>
  <c r="Q60" i="8"/>
  <c r="M60" i="8"/>
  <c r="Q61" i="8"/>
  <c r="M61" i="8"/>
  <c r="Q62" i="8"/>
  <c r="M62" i="8"/>
  <c r="Q63" i="8"/>
  <c r="M63" i="8"/>
  <c r="M64" i="8"/>
  <c r="Q64" i="8"/>
  <c r="Q65" i="8"/>
  <c r="M65" i="8"/>
  <c r="Q66" i="8"/>
  <c r="M66" i="8"/>
  <c r="M67" i="8"/>
  <c r="Q67" i="8"/>
  <c r="Q68" i="8"/>
  <c r="M68" i="8"/>
  <c r="Q69" i="8"/>
  <c r="M69" i="8"/>
  <c r="Q70" i="8"/>
  <c r="M70" i="8"/>
  <c r="Q71" i="8"/>
  <c r="M71" i="8"/>
  <c r="Q72" i="8"/>
  <c r="M72" i="8"/>
  <c r="Q73" i="8"/>
  <c r="M73" i="8"/>
  <c r="Q74" i="8"/>
  <c r="M74" i="8"/>
  <c r="Q75" i="8"/>
  <c r="M75" i="8"/>
  <c r="M76" i="8"/>
  <c r="Q76" i="8"/>
  <c r="Q77" i="8"/>
  <c r="M77" i="8"/>
  <c r="M78" i="8"/>
  <c r="Q78" i="8"/>
  <c r="Q79" i="8"/>
  <c r="M79" i="8"/>
  <c r="Q80" i="8"/>
  <c r="M80" i="8"/>
  <c r="M81" i="8"/>
  <c r="Q81" i="8"/>
  <c r="Q82" i="8"/>
  <c r="M82" i="8"/>
  <c r="M83" i="8"/>
  <c r="Q83" i="8"/>
  <c r="Q84" i="8"/>
  <c r="M84" i="8"/>
  <c r="M85" i="8"/>
  <c r="Q85" i="8"/>
  <c r="M86" i="8"/>
  <c r="Q86" i="8"/>
  <c r="Q87" i="8"/>
  <c r="M87" i="8"/>
  <c r="Q88" i="8"/>
  <c r="M88" i="8"/>
  <c r="M89" i="8"/>
  <c r="Q89" i="8"/>
  <c r="Q90" i="8"/>
  <c r="M90" i="8"/>
  <c r="Q91" i="8"/>
  <c r="M91" i="8"/>
  <c r="M92" i="8"/>
  <c r="Q92" i="8"/>
  <c r="M93" i="8"/>
  <c r="Q93" i="8"/>
  <c r="M94" i="8"/>
  <c r="Q94" i="8"/>
  <c r="Q95" i="8"/>
  <c r="M95" i="8"/>
  <c r="Q96" i="8"/>
  <c r="M96" i="8"/>
  <c r="M97" i="8"/>
  <c r="Q97" i="8"/>
  <c r="M98" i="8"/>
  <c r="Q98" i="8"/>
  <c r="M99" i="8"/>
  <c r="Q99" i="8"/>
  <c r="M100" i="8"/>
  <c r="Q100" i="8"/>
  <c r="Q101" i="8"/>
  <c r="M101" i="8"/>
  <c r="Q102" i="8"/>
  <c r="M102" i="8"/>
  <c r="M103" i="8"/>
  <c r="Q103" i="8"/>
  <c r="M104" i="8"/>
  <c r="Q104" i="8"/>
  <c r="Q105" i="8"/>
  <c r="M105" i="8"/>
  <c r="Q106" i="8"/>
  <c r="M106" i="8"/>
  <c r="M107" i="8"/>
  <c r="Q107" i="8"/>
  <c r="M108" i="8"/>
  <c r="Q108" i="8"/>
  <c r="M109" i="8"/>
  <c r="Q109" i="8"/>
  <c r="Q110" i="8"/>
  <c r="M110" i="8"/>
  <c r="Q111" i="8"/>
  <c r="M111" i="8"/>
  <c r="Q112" i="8"/>
  <c r="M112" i="8"/>
  <c r="M113" i="8"/>
  <c r="Q113" i="8"/>
  <c r="Q114" i="8"/>
  <c r="M114" i="8"/>
  <c r="Q115" i="8"/>
  <c r="M115" i="8"/>
  <c r="M116" i="8"/>
  <c r="Q116" i="8"/>
  <c r="Q117" i="8"/>
  <c r="M117" i="8"/>
  <c r="M118" i="8"/>
  <c r="Q118" i="8"/>
  <c r="M119" i="8"/>
  <c r="Q119" i="8"/>
  <c r="Q120" i="8"/>
  <c r="M120" i="8"/>
  <c r="M121" i="8"/>
  <c r="Q121" i="8"/>
  <c r="M122" i="8"/>
  <c r="Q122" i="8"/>
  <c r="M123" i="8"/>
  <c r="Q123" i="8"/>
  <c r="Q124" i="8"/>
  <c r="M124" i="8"/>
  <c r="J6" i="8"/>
  <c r="J4" i="8"/>
  <c r="J3" i="8"/>
  <c r="J5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AF6" i="8"/>
  <c r="AF8" i="8"/>
  <c r="AF9" i="8" s="1"/>
  <c r="AF10" i="8" s="1"/>
  <c r="J125" i="8"/>
  <c r="Q125" i="8"/>
  <c r="O125" i="8" s="1"/>
  <c r="M125" i="8"/>
  <c r="P125" i="8"/>
  <c r="L125" i="8"/>
  <c r="I127" i="8"/>
  <c r="M126" i="8"/>
  <c r="J126" i="8"/>
  <c r="Q126" i="8"/>
  <c r="AM250" i="8"/>
  <c r="AO223" i="8"/>
  <c r="AL253" i="8"/>
  <c r="AL255" i="8"/>
  <c r="AM252" i="8"/>
  <c r="K125" i="8" l="1"/>
  <c r="P46" i="8"/>
  <c r="O46" i="8"/>
  <c r="L46" i="8"/>
  <c r="K46" i="8"/>
  <c r="P101" i="8"/>
  <c r="O101" i="8"/>
  <c r="K101" i="8"/>
  <c r="L101" i="8"/>
  <c r="P53" i="8"/>
  <c r="O53" i="8"/>
  <c r="L53" i="8"/>
  <c r="K53" i="8"/>
  <c r="O29" i="8"/>
  <c r="L29" i="8"/>
  <c r="K29" i="8"/>
  <c r="P29" i="8"/>
  <c r="O3" i="8"/>
  <c r="K3" i="8"/>
  <c r="P3" i="8"/>
  <c r="L3" i="8"/>
  <c r="P102" i="8"/>
  <c r="O102" i="8"/>
  <c r="K102" i="8"/>
  <c r="L102" i="8"/>
  <c r="P54" i="8"/>
  <c r="O54" i="8"/>
  <c r="K54" i="8"/>
  <c r="L54" i="8"/>
  <c r="P30" i="8"/>
  <c r="O30" i="8"/>
  <c r="L30" i="8"/>
  <c r="K30" i="8"/>
  <c r="P93" i="8"/>
  <c r="O93" i="8"/>
  <c r="K93" i="8"/>
  <c r="L93" i="8"/>
  <c r="P45" i="8"/>
  <c r="L45" i="8"/>
  <c r="K45" i="8"/>
  <c r="O45" i="8"/>
  <c r="O21" i="8"/>
  <c r="K21" i="8"/>
  <c r="L21" i="8"/>
  <c r="P21" i="8"/>
  <c r="P116" i="8"/>
  <c r="O116" i="8"/>
  <c r="K116" i="8"/>
  <c r="L116" i="8"/>
  <c r="P100" i="8"/>
  <c r="O100" i="8"/>
  <c r="K100" i="8"/>
  <c r="L100" i="8"/>
  <c r="O84" i="8"/>
  <c r="L84" i="8"/>
  <c r="P84" i="8"/>
  <c r="K84" i="8"/>
  <c r="O76" i="8"/>
  <c r="L76" i="8"/>
  <c r="K76" i="8"/>
  <c r="P76" i="8"/>
  <c r="P60" i="8"/>
  <c r="O60" i="8"/>
  <c r="L60" i="8"/>
  <c r="K60" i="8"/>
  <c r="P52" i="8"/>
  <c r="O52" i="8"/>
  <c r="L52" i="8"/>
  <c r="K52" i="8"/>
  <c r="O44" i="8"/>
  <c r="P44" i="8"/>
  <c r="L44" i="8"/>
  <c r="K44" i="8"/>
  <c r="L36" i="8"/>
  <c r="P36" i="8"/>
  <c r="O36" i="8"/>
  <c r="K36" i="8"/>
  <c r="L28" i="8"/>
  <c r="K28" i="8"/>
  <c r="P28" i="8"/>
  <c r="O28" i="8"/>
  <c r="P20" i="8"/>
  <c r="O20" i="8"/>
  <c r="L20" i="8"/>
  <c r="K20" i="8"/>
  <c r="L12" i="8"/>
  <c r="O12" i="8"/>
  <c r="K12" i="8"/>
  <c r="P12" i="8"/>
  <c r="P4" i="8"/>
  <c r="O4" i="8"/>
  <c r="K4" i="8"/>
  <c r="L4" i="8"/>
  <c r="P110" i="8"/>
  <c r="O110" i="8"/>
  <c r="K110" i="8"/>
  <c r="L110" i="8"/>
  <c r="P62" i="8"/>
  <c r="O62" i="8"/>
  <c r="L62" i="8"/>
  <c r="K62" i="8"/>
  <c r="P22" i="8"/>
  <c r="O22" i="8"/>
  <c r="L22" i="8"/>
  <c r="K22" i="8"/>
  <c r="P69" i="8"/>
  <c r="L69" i="8"/>
  <c r="O69" i="8"/>
  <c r="K69" i="8"/>
  <c r="P13" i="8"/>
  <c r="L13" i="8"/>
  <c r="O13" i="8"/>
  <c r="K13" i="8"/>
  <c r="P124" i="8"/>
  <c r="O124" i="8"/>
  <c r="K124" i="8"/>
  <c r="L124" i="8"/>
  <c r="P108" i="8"/>
  <c r="O108" i="8"/>
  <c r="K108" i="8"/>
  <c r="L108" i="8"/>
  <c r="P92" i="8"/>
  <c r="O92" i="8"/>
  <c r="K92" i="8"/>
  <c r="L92" i="8"/>
  <c r="P68" i="8"/>
  <c r="O68" i="8"/>
  <c r="L68" i="8"/>
  <c r="K68" i="8"/>
  <c r="P123" i="8"/>
  <c r="O123" i="8"/>
  <c r="K123" i="8"/>
  <c r="L123" i="8"/>
  <c r="P115" i="8"/>
  <c r="O115" i="8"/>
  <c r="L115" i="8"/>
  <c r="K115" i="8"/>
  <c r="P107" i="8"/>
  <c r="K107" i="8"/>
  <c r="L107" i="8"/>
  <c r="O107" i="8"/>
  <c r="P99" i="8"/>
  <c r="O99" i="8"/>
  <c r="K99" i="8"/>
  <c r="L99" i="8"/>
  <c r="O91" i="8"/>
  <c r="L91" i="8"/>
  <c r="P91" i="8"/>
  <c r="K91" i="8"/>
  <c r="O83" i="8"/>
  <c r="K83" i="8"/>
  <c r="P83" i="8"/>
  <c r="L83" i="8"/>
  <c r="O75" i="8"/>
  <c r="K75" i="8"/>
  <c r="P75" i="8"/>
  <c r="L75" i="8"/>
  <c r="P67" i="8"/>
  <c r="O67" i="8"/>
  <c r="L67" i="8"/>
  <c r="K67" i="8"/>
  <c r="P59" i="8"/>
  <c r="L59" i="8"/>
  <c r="K59" i="8"/>
  <c r="O59" i="8"/>
  <c r="O51" i="8"/>
  <c r="K51" i="8"/>
  <c r="P51" i="8"/>
  <c r="L51" i="8"/>
  <c r="P43" i="8"/>
  <c r="O43" i="8"/>
  <c r="K43" i="8"/>
  <c r="L43" i="8"/>
  <c r="L35" i="8"/>
  <c r="P35" i="8"/>
  <c r="O35" i="8"/>
  <c r="K35" i="8"/>
  <c r="L27" i="8"/>
  <c r="K27" i="8"/>
  <c r="P27" i="8"/>
  <c r="O27" i="8"/>
  <c r="O19" i="8"/>
  <c r="K19" i="8"/>
  <c r="P19" i="8"/>
  <c r="L19" i="8"/>
  <c r="P11" i="8"/>
  <c r="O11" i="8"/>
  <c r="L11" i="8"/>
  <c r="K11" i="8"/>
  <c r="O6" i="8"/>
  <c r="K6" i="8"/>
  <c r="P6" i="8"/>
  <c r="P86" i="8"/>
  <c r="O86" i="8"/>
  <c r="K86" i="8"/>
  <c r="L86" i="8"/>
  <c r="P85" i="8"/>
  <c r="O85" i="8"/>
  <c r="K85" i="8"/>
  <c r="L85" i="8"/>
  <c r="P122" i="8"/>
  <c r="O122" i="8"/>
  <c r="L122" i="8"/>
  <c r="K122" i="8"/>
  <c r="P90" i="8"/>
  <c r="O90" i="8"/>
  <c r="K90" i="8"/>
  <c r="L90" i="8"/>
  <c r="K74" i="8"/>
  <c r="P74" i="8"/>
  <c r="L74" i="8"/>
  <c r="O74" i="8"/>
  <c r="P66" i="8"/>
  <c r="O66" i="8"/>
  <c r="L66" i="8"/>
  <c r="K66" i="8"/>
  <c r="P58" i="8"/>
  <c r="O58" i="8"/>
  <c r="K58" i="8"/>
  <c r="L58" i="8"/>
  <c r="P50" i="8"/>
  <c r="O50" i="8"/>
  <c r="L50" i="8"/>
  <c r="K50" i="8"/>
  <c r="P42" i="8"/>
  <c r="O42" i="8"/>
  <c r="L42" i="8"/>
  <c r="K42" i="8"/>
  <c r="P34" i="8"/>
  <c r="K34" i="8"/>
  <c r="O34" i="8"/>
  <c r="L34" i="8"/>
  <c r="K26" i="8"/>
  <c r="P26" i="8"/>
  <c r="O26" i="8"/>
  <c r="L26" i="8"/>
  <c r="O18" i="8"/>
  <c r="K18" i="8"/>
  <c r="L18" i="8"/>
  <c r="P18" i="8"/>
  <c r="P10" i="8"/>
  <c r="L10" i="8"/>
  <c r="K10" i="8"/>
  <c r="O10" i="8"/>
  <c r="X35" i="8"/>
  <c r="W33" i="8" s="1"/>
  <c r="W35" i="8"/>
  <c r="V33" i="8" s="1"/>
  <c r="K78" i="8"/>
  <c r="P78" i="8"/>
  <c r="L78" i="8"/>
  <c r="O78" i="8"/>
  <c r="P117" i="8"/>
  <c r="K117" i="8"/>
  <c r="L117" i="8"/>
  <c r="O117" i="8"/>
  <c r="P37" i="8"/>
  <c r="O37" i="8"/>
  <c r="L37" i="8"/>
  <c r="K37" i="8"/>
  <c r="P114" i="8"/>
  <c r="O114" i="8"/>
  <c r="L114" i="8"/>
  <c r="K114" i="8"/>
  <c r="K82" i="8"/>
  <c r="O82" i="8"/>
  <c r="P82" i="8"/>
  <c r="L82" i="8"/>
  <c r="O121" i="8"/>
  <c r="L121" i="8"/>
  <c r="P121" i="8"/>
  <c r="K121" i="8"/>
  <c r="P97" i="8"/>
  <c r="O97" i="8"/>
  <c r="K97" i="8"/>
  <c r="L97" i="8"/>
  <c r="P81" i="8"/>
  <c r="O81" i="8"/>
  <c r="K81" i="8"/>
  <c r="L81" i="8"/>
  <c r="P73" i="8"/>
  <c r="O73" i="8"/>
  <c r="K73" i="8"/>
  <c r="L73" i="8"/>
  <c r="P65" i="8"/>
  <c r="O65" i="8"/>
  <c r="L65" i="8"/>
  <c r="K65" i="8"/>
  <c r="P57" i="8"/>
  <c r="O57" i="8"/>
  <c r="L57" i="8"/>
  <c r="K57" i="8"/>
  <c r="P49" i="8"/>
  <c r="O49" i="8"/>
  <c r="L49" i="8"/>
  <c r="K49" i="8"/>
  <c r="P41" i="8"/>
  <c r="O41" i="8"/>
  <c r="L41" i="8"/>
  <c r="K41" i="8"/>
  <c r="P33" i="8"/>
  <c r="O33" i="8"/>
  <c r="L33" i="8"/>
  <c r="K33" i="8"/>
  <c r="P25" i="8"/>
  <c r="O25" i="8"/>
  <c r="K25" i="8"/>
  <c r="L25" i="8"/>
  <c r="O17" i="8"/>
  <c r="L17" i="8"/>
  <c r="K17" i="8"/>
  <c r="P17" i="8"/>
  <c r="P9" i="8"/>
  <c r="O9" i="8"/>
  <c r="L9" i="8"/>
  <c r="K9" i="8"/>
  <c r="P94" i="8"/>
  <c r="O94" i="8"/>
  <c r="K94" i="8"/>
  <c r="L94" i="8"/>
  <c r="P38" i="8"/>
  <c r="O38" i="8"/>
  <c r="L38" i="8"/>
  <c r="K38" i="8"/>
  <c r="P5" i="8"/>
  <c r="O5" i="8"/>
  <c r="L5" i="8"/>
  <c r="K5" i="8"/>
  <c r="P109" i="8"/>
  <c r="O109" i="8"/>
  <c r="K109" i="8"/>
  <c r="L109" i="8"/>
  <c r="P61" i="8"/>
  <c r="O61" i="8"/>
  <c r="L61" i="8"/>
  <c r="K61" i="8"/>
  <c r="P98" i="8"/>
  <c r="O98" i="8"/>
  <c r="K98" i="8"/>
  <c r="L98" i="8"/>
  <c r="P105" i="8"/>
  <c r="O105" i="8"/>
  <c r="K105" i="8"/>
  <c r="L105" i="8"/>
  <c r="P120" i="8"/>
  <c r="O120" i="8"/>
  <c r="K120" i="8"/>
  <c r="L120" i="8"/>
  <c r="O112" i="8"/>
  <c r="L112" i="8"/>
  <c r="P112" i="8"/>
  <c r="K112" i="8"/>
  <c r="P104" i="8"/>
  <c r="O104" i="8"/>
  <c r="K104" i="8"/>
  <c r="L104" i="8"/>
  <c r="P96" i="8"/>
  <c r="O96" i="8"/>
  <c r="K96" i="8"/>
  <c r="L96" i="8"/>
  <c r="P88" i="8"/>
  <c r="O88" i="8"/>
  <c r="K88" i="8"/>
  <c r="L88" i="8"/>
  <c r="O80" i="8"/>
  <c r="K80" i="8"/>
  <c r="P80" i="8"/>
  <c r="L80" i="8"/>
  <c r="O72" i="8"/>
  <c r="L72" i="8"/>
  <c r="K72" i="8"/>
  <c r="P72" i="8"/>
  <c r="P64" i="8"/>
  <c r="O64" i="8"/>
  <c r="K64" i="8"/>
  <c r="L64" i="8"/>
  <c r="P56" i="8"/>
  <c r="L56" i="8"/>
  <c r="K56" i="8"/>
  <c r="O56" i="8"/>
  <c r="K48" i="8"/>
  <c r="P48" i="8"/>
  <c r="O48" i="8"/>
  <c r="L48" i="8"/>
  <c r="P40" i="8"/>
  <c r="O40" i="8"/>
  <c r="L40" i="8"/>
  <c r="K40" i="8"/>
  <c r="P32" i="8"/>
  <c r="O32" i="8"/>
  <c r="L32" i="8"/>
  <c r="K32" i="8"/>
  <c r="O24" i="8"/>
  <c r="L24" i="8"/>
  <c r="K24" i="8"/>
  <c r="P24" i="8"/>
  <c r="O16" i="8"/>
  <c r="L16" i="8"/>
  <c r="K16" i="8"/>
  <c r="P16" i="8"/>
  <c r="P8" i="8"/>
  <c r="O8" i="8"/>
  <c r="L8" i="8"/>
  <c r="K8" i="8"/>
  <c r="P118" i="8"/>
  <c r="O118" i="8"/>
  <c r="K118" i="8"/>
  <c r="L118" i="8"/>
  <c r="K70" i="8"/>
  <c r="O70" i="8"/>
  <c r="L70" i="8"/>
  <c r="P70" i="8"/>
  <c r="P14" i="8"/>
  <c r="O14" i="8"/>
  <c r="L14" i="8"/>
  <c r="K14" i="8"/>
  <c r="P77" i="8"/>
  <c r="O77" i="8"/>
  <c r="K77" i="8"/>
  <c r="L77" i="8"/>
  <c r="P106" i="8"/>
  <c r="K106" i="8"/>
  <c r="L106" i="8"/>
  <c r="O106" i="8"/>
  <c r="P113" i="8"/>
  <c r="O113" i="8"/>
  <c r="K113" i="8"/>
  <c r="L113" i="8"/>
  <c r="P89" i="8"/>
  <c r="O89" i="8"/>
  <c r="K89" i="8"/>
  <c r="L89" i="8"/>
  <c r="P119" i="8"/>
  <c r="K119" i="8"/>
  <c r="L119" i="8"/>
  <c r="O119" i="8"/>
  <c r="P111" i="8"/>
  <c r="O111" i="8"/>
  <c r="K111" i="8"/>
  <c r="L111" i="8"/>
  <c r="P103" i="8"/>
  <c r="O103" i="8"/>
  <c r="K103" i="8"/>
  <c r="L103" i="8"/>
  <c r="P95" i="8"/>
  <c r="O95" i="8"/>
  <c r="K95" i="8"/>
  <c r="L95" i="8"/>
  <c r="P87" i="8"/>
  <c r="O87" i="8"/>
  <c r="K87" i="8"/>
  <c r="L87" i="8"/>
  <c r="O79" i="8"/>
  <c r="K79" i="8"/>
  <c r="P79" i="8"/>
  <c r="L79" i="8"/>
  <c r="O71" i="8"/>
  <c r="K71" i="8"/>
  <c r="P71" i="8"/>
  <c r="L71" i="8"/>
  <c r="P63" i="8"/>
  <c r="O63" i="8"/>
  <c r="L63" i="8"/>
  <c r="K63" i="8"/>
  <c r="P55" i="8"/>
  <c r="O55" i="8"/>
  <c r="L55" i="8"/>
  <c r="K55" i="8"/>
  <c r="P47" i="8"/>
  <c r="O47" i="8"/>
  <c r="L47" i="8"/>
  <c r="K47" i="8"/>
  <c r="P39" i="8"/>
  <c r="L39" i="8"/>
  <c r="O39" i="8"/>
  <c r="K39" i="8"/>
  <c r="P31" i="8"/>
  <c r="L31" i="8"/>
  <c r="K31" i="8"/>
  <c r="O31" i="8"/>
  <c r="P23" i="8"/>
  <c r="L23" i="8"/>
  <c r="K23" i="8"/>
  <c r="O23" i="8"/>
  <c r="P15" i="8"/>
  <c r="O15" i="8"/>
  <c r="L15" i="8"/>
  <c r="K15" i="8"/>
  <c r="P7" i="8"/>
  <c r="O7" i="8"/>
  <c r="L7" i="8"/>
  <c r="K7" i="8"/>
  <c r="L6" i="8"/>
  <c r="I128" i="8"/>
  <c r="J127" i="8"/>
  <c r="Q127" i="8"/>
  <c r="M127" i="8"/>
  <c r="P126" i="8"/>
  <c r="O126" i="8"/>
  <c r="K126" i="8"/>
  <c r="L126" i="8"/>
  <c r="AM253" i="8"/>
  <c r="AO226" i="8"/>
  <c r="AL256" i="8"/>
  <c r="AL258" i="8"/>
  <c r="AM255" i="8"/>
  <c r="P127" i="8" l="1"/>
  <c r="O127" i="8"/>
  <c r="K127" i="8"/>
  <c r="L127" i="8"/>
  <c r="I129" i="8"/>
  <c r="Q128" i="8"/>
  <c r="J128" i="8"/>
  <c r="M128" i="8"/>
  <c r="AL261" i="8"/>
  <c r="AM258" i="8"/>
  <c r="AL259" i="8"/>
  <c r="AM256" i="8"/>
  <c r="AO229" i="8"/>
  <c r="P128" i="8" l="1"/>
  <c r="O128" i="8"/>
  <c r="K128" i="8"/>
  <c r="L128" i="8"/>
  <c r="I130" i="8"/>
  <c r="J129" i="8"/>
  <c r="Q129" i="8"/>
  <c r="M129" i="8"/>
  <c r="AM259" i="8"/>
  <c r="AO232" i="8"/>
  <c r="AL264" i="8"/>
  <c r="AL262" i="8"/>
  <c r="AM261" i="8"/>
  <c r="I131" i="8" l="1"/>
  <c r="J130" i="8"/>
  <c r="Q130" i="8"/>
  <c r="M130" i="8"/>
  <c r="P129" i="8"/>
  <c r="O129" i="8"/>
  <c r="K129" i="8"/>
  <c r="L129" i="8"/>
  <c r="AM262" i="8"/>
  <c r="AO235" i="8"/>
  <c r="AM264" i="8"/>
  <c r="AL267" i="8"/>
  <c r="AL265" i="8"/>
  <c r="P130" i="8" l="1"/>
  <c r="O130" i="8"/>
  <c r="K130" i="8"/>
  <c r="L130" i="8"/>
  <c r="I132" i="8"/>
  <c r="M131" i="8"/>
  <c r="Q131" i="8"/>
  <c r="J131" i="8"/>
  <c r="AM267" i="8"/>
  <c r="AL270" i="8"/>
  <c r="AL268" i="8"/>
  <c r="AM265" i="8"/>
  <c r="AO238" i="8"/>
  <c r="P131" i="8" l="1"/>
  <c r="O131" i="8"/>
  <c r="K131" i="8"/>
  <c r="L131" i="8"/>
  <c r="I133" i="8"/>
  <c r="M132" i="8"/>
  <c r="Q132" i="8"/>
  <c r="J132" i="8"/>
  <c r="AM268" i="8"/>
  <c r="AO241" i="8"/>
  <c r="AL271" i="8"/>
  <c r="AM270" i="8"/>
  <c r="AL273" i="8"/>
  <c r="P132" i="8" l="1"/>
  <c r="O132" i="8"/>
  <c r="K132" i="8"/>
  <c r="L132" i="8"/>
  <c r="I134" i="8"/>
  <c r="Q133" i="8"/>
  <c r="M133" i="8"/>
  <c r="J133" i="8"/>
  <c r="AL274" i="8"/>
  <c r="AM273" i="8"/>
  <c r="AM271" i="8"/>
  <c r="AO244" i="8"/>
  <c r="I135" i="8" l="1"/>
  <c r="M134" i="8"/>
  <c r="Q134" i="8"/>
  <c r="J134" i="8"/>
  <c r="P133" i="8"/>
  <c r="O133" i="8"/>
  <c r="K133" i="8"/>
  <c r="L133" i="8"/>
  <c r="AM274" i="8"/>
  <c r="AO247" i="8"/>
  <c r="P134" i="8" l="1"/>
  <c r="O134" i="8"/>
  <c r="K134" i="8"/>
  <c r="L134" i="8"/>
  <c r="I136" i="8"/>
  <c r="J135" i="8"/>
  <c r="Q135" i="8"/>
  <c r="M135" i="8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AG249" i="7"/>
  <c r="AG250" i="7" s="1"/>
  <c r="AI247" i="7"/>
  <c r="AH247" i="7"/>
  <c r="AI246" i="7"/>
  <c r="AH246" i="7"/>
  <c r="AI244" i="7"/>
  <c r="AH244" i="7"/>
  <c r="AH243" i="7"/>
  <c r="AI241" i="7"/>
  <c r="AH241" i="7"/>
  <c r="AH240" i="7"/>
  <c r="AI238" i="7"/>
  <c r="AH238" i="7"/>
  <c r="AI237" i="7"/>
  <c r="AH237" i="7"/>
  <c r="AI235" i="7"/>
  <c r="AH235" i="7"/>
  <c r="AI234" i="7"/>
  <c r="AH234" i="7"/>
  <c r="AI232" i="7"/>
  <c r="AH232" i="7"/>
  <c r="AH231" i="7"/>
  <c r="AI229" i="7"/>
  <c r="AH229" i="7"/>
  <c r="AI228" i="7"/>
  <c r="AH228" i="7"/>
  <c r="AI226" i="7"/>
  <c r="AH226" i="7"/>
  <c r="AI225" i="7"/>
  <c r="AH225" i="7"/>
  <c r="AI223" i="7"/>
  <c r="AH223" i="7"/>
  <c r="AI222" i="7"/>
  <c r="AH222" i="7"/>
  <c r="AI220" i="7"/>
  <c r="AH220" i="7"/>
  <c r="AI219" i="7"/>
  <c r="AH219" i="7"/>
  <c r="AI217" i="7"/>
  <c r="AH217" i="7"/>
  <c r="AI216" i="7"/>
  <c r="AH216" i="7"/>
  <c r="AI214" i="7"/>
  <c r="AH214" i="7"/>
  <c r="AI213" i="7"/>
  <c r="AH213" i="7"/>
  <c r="AI211" i="7"/>
  <c r="AH211" i="7"/>
  <c r="AI210" i="7"/>
  <c r="AH210" i="7"/>
  <c r="AI208" i="7"/>
  <c r="AH208" i="7"/>
  <c r="AI207" i="7"/>
  <c r="AH207" i="7"/>
  <c r="AI205" i="7"/>
  <c r="AH205" i="7"/>
  <c r="AI204" i="7"/>
  <c r="AH204" i="7"/>
  <c r="AI202" i="7"/>
  <c r="AH202" i="7"/>
  <c r="AI201" i="7"/>
  <c r="AH201" i="7"/>
  <c r="AI199" i="7"/>
  <c r="AH199" i="7"/>
  <c r="AI198" i="7"/>
  <c r="AH198" i="7"/>
  <c r="AI196" i="7"/>
  <c r="AH196" i="7"/>
  <c r="AI195" i="7"/>
  <c r="AH195" i="7"/>
  <c r="AI193" i="7"/>
  <c r="AH193" i="7"/>
  <c r="AI192" i="7"/>
  <c r="AH192" i="7"/>
  <c r="AI190" i="7"/>
  <c r="AH190" i="7"/>
  <c r="AI189" i="7"/>
  <c r="AH189" i="7"/>
  <c r="AI187" i="7"/>
  <c r="AH187" i="7"/>
  <c r="AI186" i="7"/>
  <c r="AH186" i="7"/>
  <c r="AI184" i="7"/>
  <c r="AH184" i="7"/>
  <c r="AI183" i="7"/>
  <c r="AH183" i="7"/>
  <c r="AI181" i="7"/>
  <c r="AH181" i="7"/>
  <c r="AI180" i="7"/>
  <c r="AH180" i="7"/>
  <c r="AI178" i="7"/>
  <c r="AH178" i="7"/>
  <c r="AI177" i="7"/>
  <c r="AH177" i="7"/>
  <c r="AI175" i="7"/>
  <c r="AH175" i="7"/>
  <c r="AI174" i="7"/>
  <c r="AH174" i="7"/>
  <c r="AI172" i="7"/>
  <c r="AH172" i="7"/>
  <c r="AI171" i="7"/>
  <c r="AH171" i="7"/>
  <c r="AI169" i="7"/>
  <c r="AH169" i="7"/>
  <c r="AI168" i="7"/>
  <c r="AH168" i="7"/>
  <c r="AI166" i="7"/>
  <c r="AH166" i="7"/>
  <c r="AI165" i="7"/>
  <c r="AH165" i="7"/>
  <c r="AI163" i="7"/>
  <c r="AH163" i="7"/>
  <c r="AI162" i="7"/>
  <c r="AH162" i="7"/>
  <c r="AI160" i="7"/>
  <c r="AH160" i="7"/>
  <c r="AI159" i="7"/>
  <c r="AH159" i="7"/>
  <c r="AI157" i="7"/>
  <c r="AH157" i="7"/>
  <c r="AI156" i="7"/>
  <c r="AH156" i="7"/>
  <c r="AI154" i="7"/>
  <c r="AH154" i="7"/>
  <c r="AI153" i="7"/>
  <c r="AH153" i="7"/>
  <c r="AI151" i="7"/>
  <c r="AH151" i="7"/>
  <c r="AI150" i="7"/>
  <c r="AH150" i="7"/>
  <c r="AI148" i="7"/>
  <c r="AH148" i="7"/>
  <c r="AI147" i="7"/>
  <c r="AH147" i="7"/>
  <c r="AI145" i="7"/>
  <c r="AH145" i="7"/>
  <c r="AI144" i="7"/>
  <c r="AH144" i="7"/>
  <c r="AI142" i="7"/>
  <c r="AH142" i="7"/>
  <c r="AI141" i="7"/>
  <c r="AH141" i="7"/>
  <c r="AI139" i="7"/>
  <c r="AH139" i="7"/>
  <c r="AI138" i="7"/>
  <c r="AH138" i="7"/>
  <c r="AI136" i="7"/>
  <c r="AH136" i="7"/>
  <c r="AI135" i="7"/>
  <c r="AH135" i="7"/>
  <c r="AI133" i="7"/>
  <c r="AH133" i="7"/>
  <c r="AI132" i="7"/>
  <c r="AH132" i="7"/>
  <c r="AI130" i="7"/>
  <c r="AH130" i="7"/>
  <c r="AI129" i="7"/>
  <c r="AH129" i="7"/>
  <c r="AI127" i="7"/>
  <c r="AH127" i="7"/>
  <c r="AI126" i="7"/>
  <c r="AH126" i="7"/>
  <c r="AI124" i="7"/>
  <c r="AH124" i="7"/>
  <c r="AI123" i="7"/>
  <c r="AH123" i="7"/>
  <c r="AI121" i="7"/>
  <c r="AH121" i="7"/>
  <c r="AI120" i="7"/>
  <c r="AH120" i="7"/>
  <c r="AI118" i="7"/>
  <c r="AH118" i="7"/>
  <c r="AI117" i="7"/>
  <c r="AH117" i="7"/>
  <c r="AI115" i="7"/>
  <c r="AH115" i="7"/>
  <c r="AI114" i="7"/>
  <c r="AH114" i="7"/>
  <c r="AI112" i="7"/>
  <c r="AH112" i="7"/>
  <c r="AI111" i="7"/>
  <c r="AH111" i="7"/>
  <c r="AI109" i="7"/>
  <c r="AH109" i="7"/>
  <c r="AI108" i="7"/>
  <c r="AH108" i="7"/>
  <c r="AI106" i="7"/>
  <c r="AH106" i="7"/>
  <c r="AI105" i="7"/>
  <c r="AH105" i="7"/>
  <c r="AI103" i="7"/>
  <c r="AH103" i="7"/>
  <c r="AI102" i="7"/>
  <c r="AH102" i="7"/>
  <c r="AI100" i="7"/>
  <c r="AH100" i="7"/>
  <c r="AI99" i="7"/>
  <c r="AH99" i="7"/>
  <c r="AI97" i="7"/>
  <c r="AH97" i="7"/>
  <c r="AI96" i="7"/>
  <c r="AH96" i="7"/>
  <c r="AI94" i="7"/>
  <c r="AH94" i="7"/>
  <c r="AI93" i="7"/>
  <c r="AH93" i="7"/>
  <c r="AI91" i="7"/>
  <c r="AH91" i="7"/>
  <c r="AI90" i="7"/>
  <c r="AH90" i="7"/>
  <c r="AI88" i="7"/>
  <c r="AH88" i="7"/>
  <c r="AI87" i="7"/>
  <c r="AH87" i="7"/>
  <c r="AI85" i="7"/>
  <c r="AH85" i="7"/>
  <c r="AI84" i="7"/>
  <c r="AH84" i="7"/>
  <c r="AI82" i="7"/>
  <c r="AH82" i="7"/>
  <c r="AI81" i="7"/>
  <c r="AH81" i="7"/>
  <c r="AI79" i="7"/>
  <c r="AH79" i="7"/>
  <c r="AI78" i="7"/>
  <c r="AH78" i="7"/>
  <c r="AI76" i="7"/>
  <c r="AH76" i="7"/>
  <c r="AI75" i="7"/>
  <c r="AH75" i="7"/>
  <c r="AI73" i="7"/>
  <c r="AH73" i="7"/>
  <c r="AI72" i="7"/>
  <c r="AH72" i="7"/>
  <c r="AI70" i="7"/>
  <c r="AH70" i="7"/>
  <c r="AI69" i="7"/>
  <c r="AH69" i="7"/>
  <c r="AI67" i="7"/>
  <c r="AH67" i="7"/>
  <c r="AI66" i="7"/>
  <c r="AH66" i="7"/>
  <c r="AI64" i="7"/>
  <c r="AH64" i="7"/>
  <c r="C64" i="7"/>
  <c r="AI63" i="7"/>
  <c r="AH63" i="7"/>
  <c r="C63" i="7"/>
  <c r="C62" i="7"/>
  <c r="AI61" i="7"/>
  <c r="AH61" i="7"/>
  <c r="C61" i="7"/>
  <c r="AI60" i="7"/>
  <c r="AH60" i="7"/>
  <c r="C60" i="7"/>
  <c r="C59" i="7"/>
  <c r="AI58" i="7"/>
  <c r="AH58" i="7"/>
  <c r="C58" i="7"/>
  <c r="AI57" i="7"/>
  <c r="AH57" i="7"/>
  <c r="C57" i="7"/>
  <c r="C56" i="7"/>
  <c r="AI55" i="7"/>
  <c r="AH55" i="7"/>
  <c r="C55" i="7"/>
  <c r="AH54" i="7"/>
  <c r="C54" i="7"/>
  <c r="C53" i="7"/>
  <c r="AI52" i="7"/>
  <c r="AH52" i="7"/>
  <c r="C52" i="7"/>
  <c r="AI51" i="7"/>
  <c r="AH51" i="7"/>
  <c r="C51" i="7"/>
  <c r="C50" i="7"/>
  <c r="AI49" i="7"/>
  <c r="AH49" i="7"/>
  <c r="C49" i="7"/>
  <c r="AI48" i="7"/>
  <c r="AH48" i="7"/>
  <c r="C48" i="7"/>
  <c r="C47" i="7"/>
  <c r="AI46" i="7"/>
  <c r="AH46" i="7"/>
  <c r="C46" i="7"/>
  <c r="AI45" i="7"/>
  <c r="AH45" i="7"/>
  <c r="C45" i="7"/>
  <c r="C44" i="7"/>
  <c r="AI43" i="7"/>
  <c r="AH43" i="7"/>
  <c r="C43" i="7"/>
  <c r="AI42" i="7"/>
  <c r="AH42" i="7"/>
  <c r="C42" i="7"/>
  <c r="C41" i="7"/>
  <c r="AI40" i="7"/>
  <c r="AH40" i="7"/>
  <c r="C40" i="7"/>
  <c r="AI39" i="7"/>
  <c r="AH39" i="7"/>
  <c r="C39" i="7"/>
  <c r="C38" i="7"/>
  <c r="AI37" i="7"/>
  <c r="AH37" i="7"/>
  <c r="C37" i="7"/>
  <c r="AI36" i="7"/>
  <c r="AH36" i="7"/>
  <c r="C36" i="7"/>
  <c r="C35" i="7"/>
  <c r="AN34" i="7"/>
  <c r="AL34" i="7"/>
  <c r="AM34" i="7" s="1"/>
  <c r="AI34" i="7"/>
  <c r="AH34" i="7"/>
  <c r="C34" i="7"/>
  <c r="AN33" i="7"/>
  <c r="AM33" i="7"/>
  <c r="AI33" i="7"/>
  <c r="AH33" i="7"/>
  <c r="C33" i="7"/>
  <c r="C32" i="7"/>
  <c r="AN31" i="7"/>
  <c r="AL31" i="7"/>
  <c r="AO31" i="7" s="1"/>
  <c r="AI31" i="7"/>
  <c r="AH31" i="7"/>
  <c r="C31" i="7"/>
  <c r="AN30" i="7"/>
  <c r="AM30" i="7"/>
  <c r="AI30" i="7"/>
  <c r="AH30" i="7"/>
  <c r="C30" i="7"/>
  <c r="AI231" i="7"/>
  <c r="C29" i="7"/>
  <c r="AN28" i="7"/>
  <c r="AL28" i="7"/>
  <c r="AO28" i="7" s="1"/>
  <c r="AI28" i="7"/>
  <c r="AH28" i="7"/>
  <c r="C28" i="7"/>
  <c r="AN27" i="7"/>
  <c r="AM27" i="7"/>
  <c r="AI27" i="7"/>
  <c r="AH27" i="7"/>
  <c r="C27" i="7"/>
  <c r="C26" i="7"/>
  <c r="AN25" i="7"/>
  <c r="AL25" i="7"/>
  <c r="AO25" i="7" s="1"/>
  <c r="AI25" i="7"/>
  <c r="AH25" i="7"/>
  <c r="C25" i="7"/>
  <c r="AN24" i="7"/>
  <c r="AM24" i="7"/>
  <c r="AI24" i="7"/>
  <c r="AH24" i="7"/>
  <c r="C24" i="7"/>
  <c r="C23" i="7"/>
  <c r="AN22" i="7"/>
  <c r="AL22" i="7"/>
  <c r="AO22" i="7" s="1"/>
  <c r="AI22" i="7"/>
  <c r="AH22" i="7"/>
  <c r="C22" i="7"/>
  <c r="AN21" i="7"/>
  <c r="AM21" i="7"/>
  <c r="AI21" i="7"/>
  <c r="AH21" i="7"/>
  <c r="C21" i="7"/>
  <c r="C20" i="7"/>
  <c r="AN19" i="7"/>
  <c r="AL19" i="7"/>
  <c r="AO19" i="7" s="1"/>
  <c r="AI19" i="7"/>
  <c r="AH19" i="7"/>
  <c r="C19" i="7"/>
  <c r="AN18" i="7"/>
  <c r="AM18" i="7"/>
  <c r="AI18" i="7"/>
  <c r="AH18" i="7"/>
  <c r="C18" i="7"/>
  <c r="C17" i="7"/>
  <c r="AN16" i="7"/>
  <c r="AL16" i="7"/>
  <c r="AO16" i="7" s="1"/>
  <c r="AI16" i="7"/>
  <c r="AH16" i="7"/>
  <c r="C16" i="7"/>
  <c r="AN15" i="7"/>
  <c r="AM15" i="7"/>
  <c r="AI15" i="7"/>
  <c r="AH15" i="7"/>
  <c r="C15" i="7"/>
  <c r="C14" i="7"/>
  <c r="AN13" i="7"/>
  <c r="AL13" i="7"/>
  <c r="AO13" i="7" s="1"/>
  <c r="AI13" i="7"/>
  <c r="AH13" i="7"/>
  <c r="C13" i="7"/>
  <c r="AN12" i="7"/>
  <c r="AM12" i="7"/>
  <c r="AI12" i="7"/>
  <c r="AH12" i="7"/>
  <c r="C12" i="7"/>
  <c r="C11" i="7"/>
  <c r="AN10" i="7"/>
  <c r="AL10" i="7"/>
  <c r="AM10" i="7" s="1"/>
  <c r="AI10" i="7"/>
  <c r="AH10" i="7"/>
  <c r="C10" i="7"/>
  <c r="AN9" i="7"/>
  <c r="AM9" i="7"/>
  <c r="AI9" i="7"/>
  <c r="AH9" i="7"/>
  <c r="C9" i="7"/>
  <c r="C8" i="7"/>
  <c r="AN7" i="7"/>
  <c r="AM7" i="7"/>
  <c r="AL7" i="7"/>
  <c r="AO7" i="7" s="1"/>
  <c r="AI7" i="7"/>
  <c r="AH7" i="7"/>
  <c r="C7" i="7"/>
  <c r="AN6" i="7"/>
  <c r="AM6" i="7"/>
  <c r="AI6" i="7"/>
  <c r="AH6" i="7"/>
  <c r="C6" i="7"/>
  <c r="C5" i="7"/>
  <c r="AO4" i="7"/>
  <c r="AN4" i="7"/>
  <c r="AM4" i="7"/>
  <c r="AI4" i="7"/>
  <c r="AH4" i="7"/>
  <c r="C4" i="7"/>
  <c r="AN3" i="7"/>
  <c r="AM3" i="7"/>
  <c r="AI3" i="7"/>
  <c r="AH3" i="7"/>
  <c r="C3" i="7"/>
  <c r="AE5" i="7" s="1"/>
  <c r="AO10" i="7" l="1"/>
  <c r="AM19" i="7"/>
  <c r="AM28" i="7"/>
  <c r="AH249" i="7"/>
  <c r="AM13" i="7"/>
  <c r="AM25" i="7"/>
  <c r="AG252" i="7"/>
  <c r="AM31" i="7"/>
  <c r="G3" i="7"/>
  <c r="G2" i="7"/>
  <c r="G8" i="7"/>
  <c r="U37" i="7"/>
  <c r="T37" i="7"/>
  <c r="V37" i="7" s="1"/>
  <c r="U35" i="7" s="1"/>
  <c r="AO34" i="7"/>
  <c r="AM22" i="7"/>
  <c r="P135" i="8"/>
  <c r="O135" i="8"/>
  <c r="K135" i="8"/>
  <c r="L135" i="8"/>
  <c r="I137" i="8"/>
  <c r="J136" i="8"/>
  <c r="Q136" i="8"/>
  <c r="M136" i="8"/>
  <c r="AH250" i="7"/>
  <c r="AJ223" i="7"/>
  <c r="AM16" i="7"/>
  <c r="AI243" i="7"/>
  <c r="AI54" i="7"/>
  <c r="AI240" i="7"/>
  <c r="M12" i="7" l="1"/>
  <c r="M20" i="7"/>
  <c r="Q7" i="7"/>
  <c r="Q153" i="7"/>
  <c r="M128" i="7"/>
  <c r="M98" i="7"/>
  <c r="M75" i="7"/>
  <c r="Q105" i="7"/>
  <c r="M53" i="7"/>
  <c r="M45" i="7"/>
  <c r="M37" i="7"/>
  <c r="M29" i="7"/>
  <c r="Q78" i="7"/>
  <c r="Q109" i="7"/>
  <c r="Q12" i="7"/>
  <c r="Q20" i="7"/>
  <c r="Q39" i="7"/>
  <c r="Q66" i="7"/>
  <c r="Q24" i="7"/>
  <c r="M8" i="7"/>
  <c r="Q135" i="7"/>
  <c r="M13" i="7"/>
  <c r="Q22" i="7"/>
  <c r="Q21" i="7"/>
  <c r="Q148" i="7"/>
  <c r="M123" i="7"/>
  <c r="M96" i="7"/>
  <c r="M74" i="7"/>
  <c r="Q97" i="7"/>
  <c r="M52" i="7"/>
  <c r="M44" i="7"/>
  <c r="M36" i="7"/>
  <c r="M28" i="7"/>
  <c r="Q74" i="7"/>
  <c r="Q28" i="7"/>
  <c r="Q13" i="7"/>
  <c r="Q25" i="7"/>
  <c r="Q41" i="7"/>
  <c r="Q47" i="7"/>
  <c r="Q37" i="7"/>
  <c r="M21" i="7"/>
  <c r="Q56" i="7"/>
  <c r="M11" i="7"/>
  <c r="M30" i="7"/>
  <c r="Q30" i="7"/>
  <c r="M22" i="7"/>
  <c r="M14" i="7"/>
  <c r="Q26" i="7"/>
  <c r="M152" i="7"/>
  <c r="M120" i="7"/>
  <c r="M91" i="7"/>
  <c r="M72" i="7"/>
  <c r="M68" i="7"/>
  <c r="M51" i="7"/>
  <c r="M43" i="7"/>
  <c r="M35" i="7"/>
  <c r="M27" i="7"/>
  <c r="Q144" i="7"/>
  <c r="M3" i="7"/>
  <c r="Q14" i="7"/>
  <c r="Q36" i="7"/>
  <c r="Q49" i="7"/>
  <c r="Q72" i="7"/>
  <c r="M23" i="7"/>
  <c r="Q45" i="7"/>
  <c r="Q23" i="7"/>
  <c r="Q53" i="7"/>
  <c r="Q29" i="7"/>
  <c r="Q61" i="7"/>
  <c r="Q80" i="7"/>
  <c r="Q48" i="7"/>
  <c r="M18" i="7"/>
  <c r="M104" i="7"/>
  <c r="M39" i="7"/>
  <c r="Q10" i="7"/>
  <c r="M24" i="7"/>
  <c r="M7" i="7"/>
  <c r="M80" i="7"/>
  <c r="M46" i="7"/>
  <c r="Q125" i="7"/>
  <c r="Q8" i="7"/>
  <c r="Q50" i="7"/>
  <c r="M15" i="7"/>
  <c r="Q35" i="7"/>
  <c r="Q31" i="7"/>
  <c r="M147" i="7"/>
  <c r="M115" i="7"/>
  <c r="M90" i="7"/>
  <c r="Q132" i="7"/>
  <c r="M63" i="7"/>
  <c r="M50" i="7"/>
  <c r="M42" i="7"/>
  <c r="M34" i="7"/>
  <c r="M26" i="7"/>
  <c r="Q104" i="7"/>
  <c r="M4" i="7"/>
  <c r="Q15" i="7"/>
  <c r="Q44" i="7"/>
  <c r="M5" i="7"/>
  <c r="Q111" i="7"/>
  <c r="Q27" i="7"/>
  <c r="Q16" i="7"/>
  <c r="Q32" i="7"/>
  <c r="Q40" i="7"/>
  <c r="Q4" i="7"/>
  <c r="Q67" i="7"/>
  <c r="M82" i="7"/>
  <c r="M31" i="7"/>
  <c r="Q18" i="7"/>
  <c r="M131" i="7"/>
  <c r="M99" i="7"/>
  <c r="M54" i="7"/>
  <c r="Q11" i="7"/>
  <c r="Q5" i="7"/>
  <c r="Q6" i="7"/>
  <c r="M16" i="7"/>
  <c r="Q43" i="7"/>
  <c r="Q33" i="7"/>
  <c r="M144" i="7"/>
  <c r="M112" i="7"/>
  <c r="M88" i="7"/>
  <c r="Q108" i="7"/>
  <c r="M62" i="7"/>
  <c r="M49" i="7"/>
  <c r="M41" i="7"/>
  <c r="M33" i="7"/>
  <c r="M25" i="7"/>
  <c r="Q96" i="7"/>
  <c r="Q52" i="7"/>
  <c r="Q146" i="7"/>
  <c r="Q3" i="7"/>
  <c r="M10" i="7"/>
  <c r="M136" i="7"/>
  <c r="Q73" i="7"/>
  <c r="M47" i="7"/>
  <c r="Q133" i="7"/>
  <c r="M6" i="7"/>
  <c r="Q98" i="7"/>
  <c r="M19" i="7"/>
  <c r="M38" i="7"/>
  <c r="Q19" i="7"/>
  <c r="M9" i="7"/>
  <c r="M17" i="7"/>
  <c r="Q51" i="7"/>
  <c r="Q38" i="7"/>
  <c r="M139" i="7"/>
  <c r="M107" i="7"/>
  <c r="M83" i="7"/>
  <c r="Q77" i="7"/>
  <c r="M60" i="7"/>
  <c r="M48" i="7"/>
  <c r="M40" i="7"/>
  <c r="M32" i="7"/>
  <c r="Q134" i="7"/>
  <c r="Q83" i="7"/>
  <c r="Q9" i="7"/>
  <c r="Q17" i="7"/>
  <c r="Q60" i="7"/>
  <c r="Q34" i="7"/>
  <c r="Q46" i="7"/>
  <c r="M55" i="7"/>
  <c r="Q126" i="7"/>
  <c r="Q42" i="7"/>
  <c r="Q62" i="7"/>
  <c r="Q145" i="7"/>
  <c r="Q110" i="7"/>
  <c r="Q64" i="7"/>
  <c r="Q63" i="7"/>
  <c r="Q113" i="7"/>
  <c r="M116" i="7"/>
  <c r="Q99" i="7"/>
  <c r="Q121" i="7"/>
  <c r="M117" i="7"/>
  <c r="Q75" i="7"/>
  <c r="M78" i="7"/>
  <c r="M142" i="7"/>
  <c r="Q136" i="7"/>
  <c r="M87" i="7"/>
  <c r="M151" i="7"/>
  <c r="Q91" i="7"/>
  <c r="Q117" i="7"/>
  <c r="M73" i="7"/>
  <c r="M137" i="7"/>
  <c r="M130" i="7"/>
  <c r="Q138" i="7"/>
  <c r="Q81" i="7"/>
  <c r="M124" i="7"/>
  <c r="Q84" i="7"/>
  <c r="Q112" i="7"/>
  <c r="M76" i="7"/>
  <c r="M140" i="7"/>
  <c r="Q55" i="7"/>
  <c r="Q71" i="7"/>
  <c r="M77" i="7"/>
  <c r="M141" i="7"/>
  <c r="M58" i="7"/>
  <c r="M102" i="7"/>
  <c r="Q114" i="7"/>
  <c r="M67" i="7"/>
  <c r="M111" i="7"/>
  <c r="L111" i="7" s="1"/>
  <c r="Q139" i="7"/>
  <c r="Q118" i="7"/>
  <c r="M97" i="7"/>
  <c r="Q147" i="7"/>
  <c r="M105" i="7"/>
  <c r="Q87" i="7"/>
  <c r="Q82" i="7"/>
  <c r="M84" i="7"/>
  <c r="M148" i="7"/>
  <c r="Q123" i="7"/>
  <c r="Q120" i="7"/>
  <c r="M85" i="7"/>
  <c r="M149" i="7"/>
  <c r="Q57" i="7"/>
  <c r="M66" i="7"/>
  <c r="M110" i="7"/>
  <c r="Q76" i="7"/>
  <c r="Q137" i="7"/>
  <c r="M119" i="7"/>
  <c r="M61" i="7"/>
  <c r="Q124" i="7"/>
  <c r="Q106" i="7"/>
  <c r="Q142" i="7"/>
  <c r="M92" i="7"/>
  <c r="Q149" i="7"/>
  <c r="Q119" i="7"/>
  <c r="Q131" i="7"/>
  <c r="Q86" i="7"/>
  <c r="M93" i="7"/>
  <c r="Q150" i="7"/>
  <c r="Q65" i="7"/>
  <c r="Q129" i="7"/>
  <c r="M118" i="7"/>
  <c r="Q68" i="7"/>
  <c r="Q100" i="7"/>
  <c r="M127" i="7"/>
  <c r="Q89" i="7"/>
  <c r="M113" i="7"/>
  <c r="M106" i="7"/>
  <c r="Q122" i="7"/>
  <c r="M56" i="7"/>
  <c r="M100" i="7"/>
  <c r="Q54" i="7"/>
  <c r="M101" i="7"/>
  <c r="Q143" i="7"/>
  <c r="M108" i="7"/>
  <c r="M69" i="7"/>
  <c r="Q90" i="7"/>
  <c r="M70" i="7"/>
  <c r="Q79" i="7"/>
  <c r="M143" i="7"/>
  <c r="Q116" i="7"/>
  <c r="Q59" i="7"/>
  <c r="M86" i="7"/>
  <c r="Q152" i="7"/>
  <c r="M81" i="7"/>
  <c r="M114" i="7"/>
  <c r="M146" i="7"/>
  <c r="Q140" i="7"/>
  <c r="M132" i="7"/>
  <c r="M109" i="7"/>
  <c r="Q102" i="7"/>
  <c r="M145" i="7"/>
  <c r="M57" i="7"/>
  <c r="M65" i="7"/>
  <c r="M135" i="7"/>
  <c r="Q69" i="7"/>
  <c r="M125" i="7"/>
  <c r="M94" i="7"/>
  <c r="M59" i="7"/>
  <c r="Q107" i="7"/>
  <c r="M89" i="7"/>
  <c r="M64" i="7"/>
  <c r="Q58" i="7"/>
  <c r="Q101" i="7"/>
  <c r="Q95" i="7"/>
  <c r="M133" i="7"/>
  <c r="Q103" i="7"/>
  <c r="M126" i="7"/>
  <c r="M71" i="7"/>
  <c r="L71" i="7" s="1"/>
  <c r="M121" i="7"/>
  <c r="Q70" i="7"/>
  <c r="Q92" i="7"/>
  <c r="Q130" i="7"/>
  <c r="Q93" i="7"/>
  <c r="M134" i="7"/>
  <c r="Q127" i="7"/>
  <c r="M79" i="7"/>
  <c r="M129" i="7"/>
  <c r="M122" i="7"/>
  <c r="Q151" i="7"/>
  <c r="Q141" i="7"/>
  <c r="Q85" i="7"/>
  <c r="Q128" i="7"/>
  <c r="M150" i="7"/>
  <c r="M95" i="7"/>
  <c r="Q88" i="7"/>
  <c r="M138" i="7"/>
  <c r="Q94" i="7"/>
  <c r="M103" i="7"/>
  <c r="Q115" i="7"/>
  <c r="M153" i="7"/>
  <c r="J20" i="7"/>
  <c r="J22" i="7"/>
  <c r="J10" i="7"/>
  <c r="J18" i="7"/>
  <c r="J135" i="7"/>
  <c r="J112" i="7"/>
  <c r="J93" i="7"/>
  <c r="J71" i="7"/>
  <c r="J52" i="7"/>
  <c r="J44" i="7"/>
  <c r="J36" i="7"/>
  <c r="J28" i="7"/>
  <c r="J11" i="7"/>
  <c r="J19" i="7"/>
  <c r="J152" i="7"/>
  <c r="J133" i="7"/>
  <c r="J111" i="7"/>
  <c r="J88" i="7"/>
  <c r="J69" i="7"/>
  <c r="J51" i="7"/>
  <c r="J43" i="7"/>
  <c r="J35" i="7"/>
  <c r="J27" i="7"/>
  <c r="J95" i="7"/>
  <c r="J3" i="7"/>
  <c r="J24" i="7"/>
  <c r="J12" i="7"/>
  <c r="J151" i="7"/>
  <c r="J128" i="7"/>
  <c r="J109" i="7"/>
  <c r="J87" i="7"/>
  <c r="J64" i="7"/>
  <c r="J50" i="7"/>
  <c r="J42" i="7"/>
  <c r="J34" i="7"/>
  <c r="J26" i="7"/>
  <c r="J33" i="7"/>
  <c r="J7" i="7"/>
  <c r="J125" i="7"/>
  <c r="J61" i="7"/>
  <c r="J32" i="7"/>
  <c r="J141" i="7"/>
  <c r="J55" i="7"/>
  <c r="J5" i="7"/>
  <c r="J72" i="7"/>
  <c r="J37" i="7"/>
  <c r="J4" i="7"/>
  <c r="J13" i="7"/>
  <c r="J149" i="7"/>
  <c r="J127" i="7"/>
  <c r="J104" i="7"/>
  <c r="J85" i="7"/>
  <c r="J63" i="7"/>
  <c r="J49" i="7"/>
  <c r="J41" i="7"/>
  <c r="J25" i="7"/>
  <c r="J80" i="7"/>
  <c r="J40" i="7"/>
  <c r="J16" i="7"/>
  <c r="J96" i="7"/>
  <c r="J38" i="7"/>
  <c r="J17" i="7"/>
  <c r="J117" i="7"/>
  <c r="J45" i="7"/>
  <c r="J8" i="7"/>
  <c r="J14" i="7"/>
  <c r="J144" i="7"/>
  <c r="J103" i="7"/>
  <c r="J48" i="7"/>
  <c r="J119" i="7"/>
  <c r="J46" i="7"/>
  <c r="J136" i="7"/>
  <c r="J29" i="7"/>
  <c r="J21" i="7"/>
  <c r="J23" i="7"/>
  <c r="J15" i="7"/>
  <c r="J143" i="7"/>
  <c r="J120" i="7"/>
  <c r="J101" i="7"/>
  <c r="J79" i="7"/>
  <c r="J56" i="7"/>
  <c r="J47" i="7"/>
  <c r="J39" i="7"/>
  <c r="J31" i="7"/>
  <c r="J6" i="7"/>
  <c r="J77" i="7"/>
  <c r="J30" i="7"/>
  <c r="J9" i="7"/>
  <c r="J53" i="7"/>
  <c r="J73" i="7"/>
  <c r="J137" i="7"/>
  <c r="J114" i="7"/>
  <c r="J99" i="7"/>
  <c r="J60" i="7"/>
  <c r="J124" i="7"/>
  <c r="J78" i="7"/>
  <c r="J142" i="7"/>
  <c r="J81" i="7"/>
  <c r="J145" i="7"/>
  <c r="J58" i="7"/>
  <c r="J122" i="7"/>
  <c r="J97" i="7"/>
  <c r="J74" i="7"/>
  <c r="J138" i="7"/>
  <c r="J59" i="7"/>
  <c r="J123" i="7"/>
  <c r="J84" i="7"/>
  <c r="J148" i="7"/>
  <c r="J102" i="7"/>
  <c r="J105" i="7"/>
  <c r="J82" i="7"/>
  <c r="J146" i="7"/>
  <c r="J67" i="7"/>
  <c r="J131" i="7"/>
  <c r="J92" i="7"/>
  <c r="J110" i="7"/>
  <c r="J113" i="7"/>
  <c r="J90" i="7"/>
  <c r="J75" i="7"/>
  <c r="J139" i="7"/>
  <c r="J100" i="7"/>
  <c r="J54" i="7"/>
  <c r="J118" i="7"/>
  <c r="J57" i="7"/>
  <c r="J121" i="7"/>
  <c r="J98" i="7"/>
  <c r="J65" i="7"/>
  <c r="J106" i="7"/>
  <c r="J116" i="7"/>
  <c r="J70" i="7"/>
  <c r="J132" i="7"/>
  <c r="J86" i="7"/>
  <c r="J94" i="7"/>
  <c r="J115" i="7"/>
  <c r="J89" i="7"/>
  <c r="J130" i="7"/>
  <c r="J147" i="7"/>
  <c r="J129" i="7"/>
  <c r="J140" i="7"/>
  <c r="J66" i="7"/>
  <c r="J153" i="7"/>
  <c r="J83" i="7"/>
  <c r="J126" i="7"/>
  <c r="J76" i="7"/>
  <c r="J91" i="7"/>
  <c r="J134" i="7"/>
  <c r="J150" i="7"/>
  <c r="J107" i="7"/>
  <c r="J68" i="7"/>
  <c r="J108" i="7"/>
  <c r="J62" i="7"/>
  <c r="AE8" i="7"/>
  <c r="AE9" i="7" s="1"/>
  <c r="AE10" i="7" s="1"/>
  <c r="AE6" i="7"/>
  <c r="AG255" i="7"/>
  <c r="AG253" i="7"/>
  <c r="AH252" i="7"/>
  <c r="I138" i="8"/>
  <c r="Q137" i="8"/>
  <c r="J137" i="8"/>
  <c r="M137" i="8"/>
  <c r="P136" i="8"/>
  <c r="O136" i="8"/>
  <c r="K136" i="8"/>
  <c r="L136" i="8"/>
  <c r="O152" i="7" l="1"/>
  <c r="O63" i="7"/>
  <c r="L103" i="7"/>
  <c r="L101" i="7"/>
  <c r="L61" i="7"/>
  <c r="O129" i="7"/>
  <c r="P129" i="7"/>
  <c r="L129" i="7"/>
  <c r="K129" i="7"/>
  <c r="L81" i="7"/>
  <c r="O81" i="7"/>
  <c r="P81" i="7"/>
  <c r="K81" i="7"/>
  <c r="O40" i="7"/>
  <c r="L40" i="7"/>
  <c r="P40" i="7"/>
  <c r="K40" i="7"/>
  <c r="P88" i="7"/>
  <c r="K88" i="7"/>
  <c r="L88" i="7"/>
  <c r="O91" i="7"/>
  <c r="L91" i="7"/>
  <c r="P91" i="7"/>
  <c r="K91" i="7"/>
  <c r="L59" i="7"/>
  <c r="P59" i="7"/>
  <c r="K59" i="7"/>
  <c r="O59" i="7"/>
  <c r="L8" i="7"/>
  <c r="K8" i="7"/>
  <c r="P8" i="7"/>
  <c r="O8" i="7"/>
  <c r="K50" i="7"/>
  <c r="O50" i="7"/>
  <c r="L50" i="7"/>
  <c r="P50" i="7"/>
  <c r="L76" i="7"/>
  <c r="K76" i="7"/>
  <c r="O76" i="7"/>
  <c r="P76" i="7"/>
  <c r="K130" i="7"/>
  <c r="P130" i="7"/>
  <c r="O130" i="7"/>
  <c r="L130" i="7"/>
  <c r="P106" i="7"/>
  <c r="O106" i="7"/>
  <c r="L106" i="7"/>
  <c r="K106" i="7"/>
  <c r="L139" i="7"/>
  <c r="O139" i="7"/>
  <c r="P139" i="7"/>
  <c r="K139" i="7"/>
  <c r="O146" i="7"/>
  <c r="P146" i="7"/>
  <c r="L146" i="7"/>
  <c r="K146" i="7"/>
  <c r="P138" i="7"/>
  <c r="O138" i="7"/>
  <c r="L138" i="7"/>
  <c r="K138" i="7"/>
  <c r="K78" i="7"/>
  <c r="O78" i="7"/>
  <c r="L78" i="7"/>
  <c r="P78" i="7"/>
  <c r="L9" i="7"/>
  <c r="K9" i="7"/>
  <c r="O9" i="7"/>
  <c r="P9" i="7"/>
  <c r="P79" i="7"/>
  <c r="L79" i="7"/>
  <c r="O79" i="7"/>
  <c r="K79" i="7"/>
  <c r="K136" i="7"/>
  <c r="L136" i="7"/>
  <c r="P136" i="7"/>
  <c r="L45" i="7"/>
  <c r="K45" i="7"/>
  <c r="O45" i="7"/>
  <c r="P45" i="7"/>
  <c r="L25" i="7"/>
  <c r="K25" i="7"/>
  <c r="O25" i="7"/>
  <c r="P25" i="7"/>
  <c r="L13" i="7"/>
  <c r="O13" i="7"/>
  <c r="K13" i="7"/>
  <c r="P13" i="7"/>
  <c r="O61" i="7"/>
  <c r="P61" i="7"/>
  <c r="K61" i="7"/>
  <c r="O64" i="7"/>
  <c r="L64" i="7"/>
  <c r="P64" i="7"/>
  <c r="K64" i="7"/>
  <c r="O95" i="7"/>
  <c r="K95" i="7"/>
  <c r="L95" i="7"/>
  <c r="P95" i="7"/>
  <c r="L133" i="7"/>
  <c r="O133" i="7"/>
  <c r="K133" i="7"/>
  <c r="P133" i="7"/>
  <c r="P71" i="7"/>
  <c r="O71" i="7"/>
  <c r="K71" i="7"/>
  <c r="P128" i="7"/>
  <c r="O87" i="7"/>
  <c r="AG256" i="7"/>
  <c r="AH255" i="7"/>
  <c r="AG258" i="7"/>
  <c r="P123" i="7"/>
  <c r="K123" i="7"/>
  <c r="O123" i="7"/>
  <c r="L123" i="7"/>
  <c r="P14" i="7"/>
  <c r="O14" i="7"/>
  <c r="L14" i="7"/>
  <c r="K14" i="7"/>
  <c r="O42" i="7"/>
  <c r="P42" i="7"/>
  <c r="K42" i="7"/>
  <c r="L42" i="7"/>
  <c r="K147" i="7"/>
  <c r="O147" i="7"/>
  <c r="L147" i="7"/>
  <c r="P147" i="7"/>
  <c r="K142" i="7"/>
  <c r="O142" i="7"/>
  <c r="L142" i="7"/>
  <c r="P142" i="7"/>
  <c r="O80" i="7"/>
  <c r="P80" i="7"/>
  <c r="L80" i="7"/>
  <c r="K80" i="7"/>
  <c r="O52" i="7"/>
  <c r="L52" i="7"/>
  <c r="P52" i="7"/>
  <c r="K52" i="7"/>
  <c r="P62" i="7"/>
  <c r="K62" i="7"/>
  <c r="O62" i="7"/>
  <c r="L62" i="7"/>
  <c r="O126" i="7"/>
  <c r="L126" i="7"/>
  <c r="K126" i="7"/>
  <c r="P126" i="7"/>
  <c r="K89" i="7"/>
  <c r="L89" i="7"/>
  <c r="P89" i="7"/>
  <c r="O89" i="7"/>
  <c r="L65" i="7"/>
  <c r="P65" i="7"/>
  <c r="K65" i="7"/>
  <c r="O65" i="7"/>
  <c r="L75" i="7"/>
  <c r="K75" i="7"/>
  <c r="O75" i="7"/>
  <c r="P75" i="7"/>
  <c r="L82" i="7"/>
  <c r="P82" i="7"/>
  <c r="K82" i="7"/>
  <c r="O82" i="7"/>
  <c r="L74" i="7"/>
  <c r="K74" i="7"/>
  <c r="O74" i="7"/>
  <c r="P74" i="7"/>
  <c r="L124" i="7"/>
  <c r="P124" i="7"/>
  <c r="K124" i="7"/>
  <c r="O124" i="7"/>
  <c r="P30" i="7"/>
  <c r="K30" i="7"/>
  <c r="O30" i="7"/>
  <c r="L30" i="7"/>
  <c r="K101" i="7"/>
  <c r="P101" i="7"/>
  <c r="K46" i="7"/>
  <c r="P46" i="7"/>
  <c r="L46" i="7"/>
  <c r="O46" i="7"/>
  <c r="K117" i="7"/>
  <c r="P117" i="7"/>
  <c r="P41" i="7"/>
  <c r="K41" i="7"/>
  <c r="O41" i="7"/>
  <c r="L41" i="7"/>
  <c r="P4" i="7"/>
  <c r="O4" i="7"/>
  <c r="L4" i="7"/>
  <c r="K4" i="7"/>
  <c r="O125" i="7"/>
  <c r="L125" i="7"/>
  <c r="P125" i="7"/>
  <c r="K125" i="7"/>
  <c r="K87" i="7"/>
  <c r="L87" i="7"/>
  <c r="P87" i="7"/>
  <c r="O27" i="7"/>
  <c r="K27" i="7"/>
  <c r="P27" i="7"/>
  <c r="L27" i="7"/>
  <c r="P152" i="7"/>
  <c r="K152" i="7"/>
  <c r="L152" i="7"/>
  <c r="P93" i="7"/>
  <c r="O93" i="7"/>
  <c r="K93" i="7"/>
  <c r="O143" i="7"/>
  <c r="L93" i="7"/>
  <c r="O112" i="7"/>
  <c r="O117" i="7"/>
  <c r="L117" i="7"/>
  <c r="P134" i="7"/>
  <c r="O134" i="7"/>
  <c r="L134" i="7"/>
  <c r="K134" i="7"/>
  <c r="K131" i="7"/>
  <c r="O131" i="7"/>
  <c r="L131" i="7"/>
  <c r="P131" i="7"/>
  <c r="O47" i="7"/>
  <c r="L47" i="7"/>
  <c r="P47" i="7"/>
  <c r="K47" i="7"/>
  <c r="O141" i="7"/>
  <c r="K141" i="7"/>
  <c r="P141" i="7"/>
  <c r="L141" i="7"/>
  <c r="L67" i="7"/>
  <c r="P67" i="7"/>
  <c r="K67" i="7"/>
  <c r="O67" i="7"/>
  <c r="O56" i="7"/>
  <c r="L56" i="7"/>
  <c r="P56" i="7"/>
  <c r="K56" i="7"/>
  <c r="L32" i="7"/>
  <c r="P32" i="7"/>
  <c r="O32" i="7"/>
  <c r="K32" i="7"/>
  <c r="K83" i="7"/>
  <c r="O83" i="7"/>
  <c r="P83" i="7"/>
  <c r="L83" i="7"/>
  <c r="P98" i="7"/>
  <c r="O98" i="7"/>
  <c r="K98" i="7"/>
  <c r="L98" i="7"/>
  <c r="L97" i="7"/>
  <c r="P97" i="7"/>
  <c r="K97" i="7"/>
  <c r="O97" i="7"/>
  <c r="O120" i="7"/>
  <c r="L120" i="7"/>
  <c r="P120" i="7"/>
  <c r="K120" i="7"/>
  <c r="L17" i="7"/>
  <c r="O17" i="7"/>
  <c r="K17" i="7"/>
  <c r="P17" i="7"/>
  <c r="O7" i="7"/>
  <c r="L7" i="7"/>
  <c r="K7" i="7"/>
  <c r="P7" i="7"/>
  <c r="L35" i="7"/>
  <c r="O35" i="7"/>
  <c r="P35" i="7"/>
  <c r="K35" i="7"/>
  <c r="L112" i="7"/>
  <c r="K112" i="7"/>
  <c r="P112" i="7"/>
  <c r="L68" i="7"/>
  <c r="P68" i="7"/>
  <c r="K68" i="7"/>
  <c r="O68" i="7"/>
  <c r="P153" i="7"/>
  <c r="O153" i="7"/>
  <c r="L153" i="7"/>
  <c r="K153" i="7"/>
  <c r="L94" i="7"/>
  <c r="K94" i="7"/>
  <c r="P94" i="7"/>
  <c r="O94" i="7"/>
  <c r="O121" i="7"/>
  <c r="L121" i="7"/>
  <c r="P121" i="7"/>
  <c r="K121" i="7"/>
  <c r="P113" i="7"/>
  <c r="O113" i="7"/>
  <c r="L113" i="7"/>
  <c r="K113" i="7"/>
  <c r="P102" i="7"/>
  <c r="O102" i="7"/>
  <c r="K102" i="7"/>
  <c r="L102" i="7"/>
  <c r="P122" i="7"/>
  <c r="O122" i="7"/>
  <c r="L122" i="7"/>
  <c r="K122" i="7"/>
  <c r="L99" i="7"/>
  <c r="O99" i="7"/>
  <c r="P99" i="7"/>
  <c r="K99" i="7"/>
  <c r="O6" i="7"/>
  <c r="P6" i="7"/>
  <c r="L6" i="7"/>
  <c r="K6" i="7"/>
  <c r="K143" i="7"/>
  <c r="L143" i="7"/>
  <c r="P143" i="7"/>
  <c r="O48" i="7"/>
  <c r="L48" i="7"/>
  <c r="K48" i="7"/>
  <c r="P48" i="7"/>
  <c r="P38" i="7"/>
  <c r="O38" i="7"/>
  <c r="L38" i="7"/>
  <c r="K38" i="7"/>
  <c r="L63" i="7"/>
  <c r="K63" i="7"/>
  <c r="P63" i="7"/>
  <c r="L72" i="7"/>
  <c r="K72" i="7"/>
  <c r="O72" i="7"/>
  <c r="P72" i="7"/>
  <c r="L33" i="7"/>
  <c r="K33" i="7"/>
  <c r="P33" i="7"/>
  <c r="O33" i="7"/>
  <c r="O128" i="7"/>
  <c r="L128" i="7"/>
  <c r="K128" i="7"/>
  <c r="O43" i="7"/>
  <c r="L43" i="7"/>
  <c r="P43" i="7"/>
  <c r="K43" i="7"/>
  <c r="L11" i="7"/>
  <c r="K11" i="7"/>
  <c r="O11" i="7"/>
  <c r="P11" i="7"/>
  <c r="P135" i="7"/>
  <c r="O135" i="7"/>
  <c r="K135" i="7"/>
  <c r="O101" i="7"/>
  <c r="O69" i="7"/>
  <c r="L119" i="7"/>
  <c r="L54" i="7"/>
  <c r="K54" i="7"/>
  <c r="O54" i="7"/>
  <c r="P54" i="7"/>
  <c r="O73" i="7"/>
  <c r="K73" i="7"/>
  <c r="L73" i="7"/>
  <c r="P73" i="7"/>
  <c r="O127" i="7"/>
  <c r="L127" i="7"/>
  <c r="P127" i="7"/>
  <c r="K127" i="7"/>
  <c r="O44" i="7"/>
  <c r="K44" i="7"/>
  <c r="L44" i="7"/>
  <c r="P44" i="7"/>
  <c r="L22" i="7"/>
  <c r="K22" i="7"/>
  <c r="O22" i="7"/>
  <c r="P22" i="7"/>
  <c r="K100" i="7"/>
  <c r="P100" i="7"/>
  <c r="O100" i="7"/>
  <c r="L100" i="7"/>
  <c r="L53" i="7"/>
  <c r="O53" i="7"/>
  <c r="X37" i="7" s="1"/>
  <c r="W35" i="7" s="1"/>
  <c r="P53" i="7"/>
  <c r="W37" i="7" s="1"/>
  <c r="V35" i="7" s="1"/>
  <c r="K53" i="7"/>
  <c r="P149" i="7"/>
  <c r="O149" i="7"/>
  <c r="L149" i="7"/>
  <c r="K149" i="7"/>
  <c r="L3" i="7"/>
  <c r="P3" i="7"/>
  <c r="O3" i="7"/>
  <c r="K3" i="7"/>
  <c r="O20" i="7"/>
  <c r="P20" i="7"/>
  <c r="K20" i="7"/>
  <c r="L20" i="7"/>
  <c r="P108" i="7"/>
  <c r="K108" i="7"/>
  <c r="O108" i="7"/>
  <c r="L108" i="7"/>
  <c r="L115" i="7"/>
  <c r="P115" i="7"/>
  <c r="K115" i="7"/>
  <c r="O115" i="7"/>
  <c r="O105" i="7"/>
  <c r="P105" i="7"/>
  <c r="L105" i="7"/>
  <c r="K105" i="7"/>
  <c r="O60" i="7"/>
  <c r="K60" i="7"/>
  <c r="L60" i="7"/>
  <c r="P60" i="7"/>
  <c r="O119" i="7"/>
  <c r="K119" i="7"/>
  <c r="L49" i="7"/>
  <c r="P49" i="7"/>
  <c r="K49" i="7"/>
  <c r="O49" i="7"/>
  <c r="O109" i="7"/>
  <c r="K109" i="7"/>
  <c r="L109" i="7"/>
  <c r="P109" i="7"/>
  <c r="K19" i="7"/>
  <c r="L19" i="7"/>
  <c r="P19" i="7"/>
  <c r="O19" i="7"/>
  <c r="L107" i="7"/>
  <c r="P107" i="7"/>
  <c r="K107" i="7"/>
  <c r="O107" i="7"/>
  <c r="L66" i="7"/>
  <c r="P66" i="7"/>
  <c r="O66" i="7"/>
  <c r="K66" i="7"/>
  <c r="O86" i="7"/>
  <c r="K86" i="7"/>
  <c r="L86" i="7"/>
  <c r="P86" i="7"/>
  <c r="L57" i="7"/>
  <c r="O57" i="7"/>
  <c r="P57" i="7"/>
  <c r="K57" i="7"/>
  <c r="K110" i="7"/>
  <c r="O110" i="7"/>
  <c r="P110" i="7"/>
  <c r="L110" i="7"/>
  <c r="L148" i="7"/>
  <c r="K148" i="7"/>
  <c r="P148" i="7"/>
  <c r="O148" i="7"/>
  <c r="L58" i="7"/>
  <c r="P58" i="7"/>
  <c r="O58" i="7"/>
  <c r="K58" i="7"/>
  <c r="O114" i="7"/>
  <c r="K114" i="7"/>
  <c r="P114" i="7"/>
  <c r="L114" i="7"/>
  <c r="O31" i="7"/>
  <c r="L31" i="7"/>
  <c r="K31" i="7"/>
  <c r="P31" i="7"/>
  <c r="L15" i="7"/>
  <c r="K15" i="7"/>
  <c r="P15" i="7"/>
  <c r="O15" i="7"/>
  <c r="O103" i="7"/>
  <c r="P103" i="7"/>
  <c r="K103" i="7"/>
  <c r="L96" i="7"/>
  <c r="O96" i="7"/>
  <c r="P96" i="7"/>
  <c r="K96" i="7"/>
  <c r="P85" i="7"/>
  <c r="K85" i="7"/>
  <c r="O85" i="7"/>
  <c r="L85" i="7"/>
  <c r="O5" i="7"/>
  <c r="K5" i="7"/>
  <c r="P5" i="7"/>
  <c r="L5" i="7"/>
  <c r="O26" i="7"/>
  <c r="L26" i="7"/>
  <c r="K26" i="7"/>
  <c r="P26" i="7"/>
  <c r="P151" i="7"/>
  <c r="O151" i="7"/>
  <c r="L151" i="7"/>
  <c r="K151" i="7"/>
  <c r="L51" i="7"/>
  <c r="O51" i="7"/>
  <c r="P51" i="7"/>
  <c r="K51" i="7"/>
  <c r="O28" i="7"/>
  <c r="L28" i="7"/>
  <c r="P28" i="7"/>
  <c r="K28" i="7"/>
  <c r="L18" i="7"/>
  <c r="K18" i="7"/>
  <c r="P18" i="7"/>
  <c r="O18" i="7"/>
  <c r="L135" i="7"/>
  <c r="P119" i="7"/>
  <c r="O70" i="7"/>
  <c r="L70" i="7"/>
  <c r="P70" i="7"/>
  <c r="K70" i="7"/>
  <c r="O21" i="7"/>
  <c r="P21" i="7"/>
  <c r="L21" i="7"/>
  <c r="K21" i="7"/>
  <c r="O24" i="7"/>
  <c r="P24" i="7"/>
  <c r="L24" i="7"/>
  <c r="K24" i="7"/>
  <c r="K116" i="7"/>
  <c r="O116" i="7"/>
  <c r="L116" i="7"/>
  <c r="P116" i="7"/>
  <c r="O29" i="7"/>
  <c r="P29" i="7"/>
  <c r="L29" i="7"/>
  <c r="K29" i="7"/>
  <c r="P111" i="7"/>
  <c r="O111" i="7"/>
  <c r="K111" i="7"/>
  <c r="L90" i="7"/>
  <c r="K90" i="7"/>
  <c r="P90" i="7"/>
  <c r="O90" i="7"/>
  <c r="L77" i="7"/>
  <c r="P77" i="7"/>
  <c r="K77" i="7"/>
  <c r="O77" i="7"/>
  <c r="O37" i="7"/>
  <c r="L37" i="7"/>
  <c r="P37" i="7"/>
  <c r="K37" i="7"/>
  <c r="AH253" i="7"/>
  <c r="AJ226" i="7"/>
  <c r="K150" i="7"/>
  <c r="O150" i="7"/>
  <c r="P150" i="7"/>
  <c r="L150" i="7"/>
  <c r="O140" i="7"/>
  <c r="K140" i="7"/>
  <c r="L140" i="7"/>
  <c r="P140" i="7"/>
  <c r="P132" i="7"/>
  <c r="O132" i="7"/>
  <c r="K132" i="7"/>
  <c r="L132" i="7"/>
  <c r="P118" i="7"/>
  <c r="O118" i="7"/>
  <c r="L118" i="7"/>
  <c r="K118" i="7"/>
  <c r="O92" i="7"/>
  <c r="L92" i="7"/>
  <c r="P92" i="7"/>
  <c r="K92" i="7"/>
  <c r="L84" i="7"/>
  <c r="O84" i="7"/>
  <c r="P84" i="7"/>
  <c r="K84" i="7"/>
  <c r="P145" i="7"/>
  <c r="O145" i="7"/>
  <c r="L145" i="7"/>
  <c r="K145" i="7"/>
  <c r="K137" i="7"/>
  <c r="L137" i="7"/>
  <c r="P137" i="7"/>
  <c r="O137" i="7"/>
  <c r="O39" i="7"/>
  <c r="P39" i="7"/>
  <c r="K39" i="7"/>
  <c r="L39" i="7"/>
  <c r="L23" i="7"/>
  <c r="K23" i="7"/>
  <c r="P23" i="7"/>
  <c r="O23" i="7"/>
  <c r="L144" i="7"/>
  <c r="O144" i="7"/>
  <c r="P144" i="7"/>
  <c r="K144" i="7"/>
  <c r="L16" i="7"/>
  <c r="K16" i="7"/>
  <c r="P16" i="7"/>
  <c r="O16" i="7"/>
  <c r="L104" i="7"/>
  <c r="P104" i="7"/>
  <c r="K104" i="7"/>
  <c r="O104" i="7"/>
  <c r="O55" i="7"/>
  <c r="P55" i="7"/>
  <c r="L55" i="7"/>
  <c r="K55" i="7"/>
  <c r="K34" i="7"/>
  <c r="O34" i="7"/>
  <c r="L34" i="7"/>
  <c r="P34" i="7"/>
  <c r="O12" i="7"/>
  <c r="L12" i="7"/>
  <c r="K12" i="7"/>
  <c r="P12" i="7"/>
  <c r="P69" i="7"/>
  <c r="K69" i="7"/>
  <c r="L69" i="7"/>
  <c r="O36" i="7"/>
  <c r="L36" i="7"/>
  <c r="K36" i="7"/>
  <c r="P36" i="7"/>
  <c r="K10" i="7"/>
  <c r="L10" i="7"/>
  <c r="P10" i="7"/>
  <c r="O10" i="7"/>
  <c r="O88" i="7"/>
  <c r="O136" i="7"/>
  <c r="P137" i="8"/>
  <c r="O137" i="8"/>
  <c r="K137" i="8"/>
  <c r="L137" i="8"/>
  <c r="I139" i="8"/>
  <c r="J138" i="8"/>
  <c r="Q138" i="8"/>
  <c r="M138" i="8"/>
  <c r="AH256" i="7" l="1"/>
  <c r="AJ229" i="7"/>
  <c r="AH258" i="7"/>
  <c r="AG261" i="7"/>
  <c r="AG259" i="7"/>
  <c r="P138" i="8"/>
  <c r="O138" i="8"/>
  <c r="K138" i="8"/>
  <c r="L138" i="8"/>
  <c r="I140" i="8"/>
  <c r="M139" i="8"/>
  <c r="Q139" i="8"/>
  <c r="J139" i="8"/>
  <c r="AG262" i="7" l="1"/>
  <c r="AG264" i="7"/>
  <c r="AH261" i="7"/>
  <c r="AJ232" i="7"/>
  <c r="AH259" i="7"/>
  <c r="P139" i="8"/>
  <c r="O139" i="8"/>
  <c r="K139" i="8"/>
  <c r="L139" i="8"/>
  <c r="I141" i="8"/>
  <c r="Q140" i="8"/>
  <c r="M140" i="8"/>
  <c r="J140" i="8"/>
  <c r="AH264" i="7" l="1"/>
  <c r="AG267" i="7"/>
  <c r="AG265" i="7"/>
  <c r="AH262" i="7"/>
  <c r="AJ235" i="7"/>
  <c r="P140" i="8"/>
  <c r="O140" i="8"/>
  <c r="K140" i="8"/>
  <c r="L140" i="8"/>
  <c r="I142" i="8"/>
  <c r="M141" i="8"/>
  <c r="Q141" i="8"/>
  <c r="J141" i="8"/>
  <c r="AJ238" i="7" l="1"/>
  <c r="AH265" i="7"/>
  <c r="AH267" i="7"/>
  <c r="AG268" i="7"/>
  <c r="AG270" i="7"/>
  <c r="P141" i="8"/>
  <c r="O141" i="8"/>
  <c r="K141" i="8"/>
  <c r="L141" i="8"/>
  <c r="I143" i="8"/>
  <c r="M142" i="8"/>
  <c r="Q142" i="8"/>
  <c r="J142" i="8"/>
  <c r="AH268" i="7" l="1"/>
  <c r="AJ241" i="7"/>
  <c r="AG273" i="7"/>
  <c r="AG271" i="7"/>
  <c r="AH270" i="7"/>
  <c r="P142" i="8"/>
  <c r="O142" i="8"/>
  <c r="K142" i="8"/>
  <c r="L142" i="8"/>
  <c r="I144" i="8"/>
  <c r="J143" i="8"/>
  <c r="Q143" i="8"/>
  <c r="M143" i="8"/>
  <c r="AH271" i="7" l="1"/>
  <c r="AJ244" i="7"/>
  <c r="AH273" i="7"/>
  <c r="AG274" i="7"/>
  <c r="P143" i="8"/>
  <c r="O143" i="8"/>
  <c r="K143" i="8"/>
  <c r="L143" i="8"/>
  <c r="I145" i="8"/>
  <c r="J144" i="8"/>
  <c r="M144" i="8"/>
  <c r="Q144" i="8"/>
  <c r="AJ247" i="7" l="1"/>
  <c r="AH274" i="7"/>
  <c r="I146" i="8"/>
  <c r="J145" i="8"/>
  <c r="M145" i="8"/>
  <c r="Q145" i="8"/>
  <c r="P144" i="8"/>
  <c r="O144" i="8"/>
  <c r="K144" i="8"/>
  <c r="L144" i="8"/>
  <c r="P145" i="8" l="1"/>
  <c r="O145" i="8"/>
  <c r="K145" i="8"/>
  <c r="L145" i="8"/>
  <c r="I147" i="8"/>
  <c r="J146" i="8"/>
  <c r="Q146" i="8"/>
  <c r="M146" i="8"/>
  <c r="P146" i="8" l="1"/>
  <c r="O146" i="8"/>
  <c r="K146" i="8"/>
  <c r="L146" i="8"/>
  <c r="I148" i="8"/>
  <c r="Q147" i="8"/>
  <c r="M147" i="8"/>
  <c r="J147" i="8"/>
  <c r="P147" i="8" l="1"/>
  <c r="O147" i="8"/>
  <c r="K147" i="8"/>
  <c r="L147" i="8"/>
  <c r="I149" i="8"/>
  <c r="Q148" i="8"/>
  <c r="M148" i="8"/>
  <c r="J148" i="8"/>
  <c r="P148" i="8" l="1"/>
  <c r="O148" i="8"/>
  <c r="K148" i="8"/>
  <c r="L148" i="8"/>
  <c r="I150" i="8"/>
  <c r="M149" i="8"/>
  <c r="J149" i="8"/>
  <c r="Q149" i="8"/>
  <c r="P149" i="8" l="1"/>
  <c r="O149" i="8"/>
  <c r="K149" i="8"/>
  <c r="L149" i="8"/>
  <c r="I151" i="8"/>
  <c r="M150" i="8"/>
  <c r="Q150" i="8"/>
  <c r="J150" i="8"/>
  <c r="P150" i="8" l="1"/>
  <c r="O150" i="8"/>
  <c r="K150" i="8"/>
  <c r="L150" i="8"/>
  <c r="I152" i="8"/>
  <c r="Q151" i="8"/>
  <c r="J151" i="8"/>
  <c r="M151" i="8"/>
  <c r="P151" i="8" l="1"/>
  <c r="O151" i="8"/>
  <c r="K151" i="8"/>
  <c r="L151" i="8"/>
  <c r="I153" i="8"/>
  <c r="J152" i="8"/>
  <c r="Q152" i="8"/>
  <c r="M152" i="8"/>
  <c r="P152" i="8" l="1"/>
  <c r="O152" i="8"/>
  <c r="K152" i="8"/>
  <c r="L152" i="8"/>
  <c r="J153" i="8"/>
  <c r="Q153" i="8"/>
  <c r="M153" i="8"/>
  <c r="P153" i="8" l="1"/>
  <c r="O153" i="8"/>
  <c r="L153" i="8"/>
  <c r="K153" i="8"/>
</calcChain>
</file>

<file path=xl/sharedStrings.xml><?xml version="1.0" encoding="utf-8"?>
<sst xmlns="http://schemas.openxmlformats.org/spreadsheetml/2006/main" count="142" uniqueCount="63">
  <si>
    <t>Dataset Name:</t>
  </si>
  <si>
    <t>Ln Area vs Ln Flow</t>
  </si>
  <si>
    <t>Conf y</t>
  </si>
  <si>
    <t>Conf  Y</t>
  </si>
  <si>
    <t>Pred y</t>
  </si>
  <si>
    <t>Slope</t>
  </si>
  <si>
    <t>Model x</t>
  </si>
  <si>
    <t>Predicted y</t>
  </si>
  <si>
    <t>lower</t>
  </si>
  <si>
    <t>upper</t>
  </si>
  <si>
    <t>interval</t>
  </si>
  <si>
    <t>Interval</t>
  </si>
  <si>
    <t>Intercept</t>
  </si>
  <si>
    <t>% Conf.</t>
  </si>
  <si>
    <t>alpha</t>
  </si>
  <si>
    <t>Count</t>
  </si>
  <si>
    <t>n</t>
  </si>
  <si>
    <t>Avg X</t>
  </si>
  <si>
    <t>mean(x)</t>
  </si>
  <si>
    <t>Sxx</t>
  </si>
  <si>
    <t>devsq(x)</t>
  </si>
  <si>
    <t>Sxy</t>
  </si>
  <si>
    <t>steyx</t>
  </si>
  <si>
    <t>df = n-2</t>
  </si>
  <si>
    <t>t-crit</t>
  </si>
  <si>
    <t>Y Anchor</t>
  </si>
  <si>
    <t>X Data Min</t>
  </si>
  <si>
    <t>X Data Max</t>
  </si>
  <si>
    <t>Y Data Min</t>
  </si>
  <si>
    <t>Y Data Max</t>
  </si>
  <si>
    <t>X Value</t>
  </si>
  <si>
    <t>lnX (value)</t>
  </si>
  <si>
    <t>X Value Label</t>
  </si>
  <si>
    <t>LN Y Fine Grid Lines</t>
  </si>
  <si>
    <t>LN Y Major Grid Labels</t>
  </si>
  <si>
    <t>X Axis Min</t>
  </si>
  <si>
    <t>X Axis Max</t>
  </si>
  <si>
    <t>Y Axis Min</t>
  </si>
  <si>
    <t>Y Axis Max</t>
  </si>
  <si>
    <t>LN Y Axis Min</t>
  </si>
  <si>
    <t>LN Y Axis Max</t>
  </si>
  <si>
    <t>x = Porosity</t>
  </si>
  <si>
    <t>Y= Perm</t>
  </si>
  <si>
    <t>Ln Perm</t>
  </si>
  <si>
    <t>Best Fit Equation</t>
  </si>
  <si>
    <t>Enter X</t>
  </si>
  <si>
    <t>Get  Y</t>
  </si>
  <si>
    <t>LN Y</t>
  </si>
  <si>
    <t>LN UPI</t>
  </si>
  <si>
    <t>LN LPI</t>
  </si>
  <si>
    <t>Model X 100 Step Interval:</t>
  </si>
  <si>
    <t>N :</t>
  </si>
  <si>
    <r>
      <t>R</t>
    </r>
    <r>
      <rPr>
        <b/>
        <vertAlign val="superscript"/>
        <sz val="14"/>
        <rFont val="Calibri"/>
        <family val="2"/>
        <scheme val="minor"/>
      </rPr>
      <t>2</t>
    </r>
    <r>
      <rPr>
        <b/>
        <sz val="14"/>
        <rFont val="Calibri"/>
        <family val="2"/>
        <scheme val="minor"/>
      </rPr>
      <t xml:space="preserve"> :</t>
    </r>
  </si>
  <si>
    <t>Pearson r:</t>
  </si>
  <si>
    <t>P Value:</t>
  </si>
  <si>
    <t>Signif.:</t>
  </si>
  <si>
    <t>Deg.Freedom:</t>
  </si>
  <si>
    <t>t Stat:</t>
  </si>
  <si>
    <t>Devonian Vuggy Carbonate Reservoir</t>
  </si>
  <si>
    <t>Significant:</t>
  </si>
  <si>
    <t>t Statistic:</t>
  </si>
  <si>
    <t>Up Pred.</t>
  </si>
  <si>
    <t xml:space="preserve">Low Pred.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</si>
</sst>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0" xfId="1" applyNumberFormat="1" applyFont="1" applyFill="1"/>
    <xf numFmtId="2" fontId="0" fillId="0" borderId="0" xfId="1" applyNumberFormat="1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0" borderId="0" xfId="0" applyFont="1"/>
    <xf numFmtId="165" fontId="3" fillId="3" borderId="1" xfId="0" applyNumberFormat="1" applyFont="1" applyFill="1" applyBorder="1"/>
    <xf numFmtId="0" fontId="3" fillId="4" borderId="1" xfId="0" applyFont="1" applyFill="1" applyBorder="1"/>
    <xf numFmtId="2" fontId="3" fillId="4" borderId="1" xfId="0" applyNumberFormat="1" applyFont="1" applyFill="1" applyBorder="1"/>
    <xf numFmtId="165" fontId="0" fillId="0" borderId="0" xfId="0" applyNumberFormat="1" applyFont="1" applyFill="1" applyBorder="1"/>
    <xf numFmtId="2" fontId="0" fillId="0" borderId="0" xfId="0" applyNumberFormat="1" applyFont="1" applyFill="1" applyBorder="1"/>
    <xf numFmtId="165" fontId="3" fillId="4" borderId="1" xfId="0" applyNumberFormat="1" applyFont="1" applyFill="1" applyBorder="1"/>
    <xf numFmtId="166" fontId="0" fillId="0" borderId="0" xfId="0" applyNumberFormat="1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2" fontId="6" fillId="0" borderId="1" xfId="1" applyNumberFormat="1" applyFont="1" applyBorder="1" applyAlignment="1">
      <alignment horizontal="right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right"/>
    </xf>
    <xf numFmtId="2" fontId="6" fillId="5" borderId="1" xfId="0" applyNumberFormat="1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FF"/>
      <color rgb="FFE6E6E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Triassic-Jurassic Sand Porosity vs Permeability</a:t>
            </a:r>
          </a:p>
        </c:rich>
      </c:tx>
      <c:layout>
        <c:manualLayout>
          <c:xMode val="edge"/>
          <c:yMode val="edge"/>
          <c:x val="0.18071641612980197"/>
          <c:y val="3.1067130122248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19040517027101E-2"/>
          <c:y val="0.11138138138138139"/>
          <c:w val="0.71812631013405204"/>
          <c:h val="0.78156156156156142"/>
        </c:manualLayout>
      </c:layout>
      <c:scatterChart>
        <c:scatterStyle val="lineMarker"/>
        <c:varyColors val="0"/>
        <c:ser>
          <c:idx val="1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110077149447227"/>
                  <c:y val="-0.210638229969681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LN y = 0.5529x - 6.4293</a:t>
                    </a:r>
                    <a:br>
                      <a:rPr lang="en-US" baseline="0"/>
                    </a:br>
                    <a:r>
                      <a:rPr lang="en-US" baseline="0"/>
                      <a:t>R² = 0.7086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Sand_LinPor_LogPerm!$A$3:$A$1338</c:f>
              <c:numCache>
                <c:formatCode>General</c:formatCode>
                <c:ptCount val="1336"/>
                <c:pt idx="0">
                  <c:v>6.6</c:v>
                </c:pt>
                <c:pt idx="1">
                  <c:v>8.8000000000000007</c:v>
                </c:pt>
                <c:pt idx="2">
                  <c:v>7.4</c:v>
                </c:pt>
                <c:pt idx="3">
                  <c:v>8.1999999999999993</c:v>
                </c:pt>
                <c:pt idx="4">
                  <c:v>6.8</c:v>
                </c:pt>
                <c:pt idx="5">
                  <c:v>8.1</c:v>
                </c:pt>
                <c:pt idx="6">
                  <c:v>8.6999999999999993</c:v>
                </c:pt>
                <c:pt idx="7">
                  <c:v>9</c:v>
                </c:pt>
                <c:pt idx="8">
                  <c:v>8.5</c:v>
                </c:pt>
                <c:pt idx="9">
                  <c:v>10.3</c:v>
                </c:pt>
                <c:pt idx="10">
                  <c:v>8.6</c:v>
                </c:pt>
                <c:pt idx="11">
                  <c:v>7.7</c:v>
                </c:pt>
                <c:pt idx="12">
                  <c:v>7.5</c:v>
                </c:pt>
                <c:pt idx="13">
                  <c:v>6.7</c:v>
                </c:pt>
                <c:pt idx="14">
                  <c:v>5.5</c:v>
                </c:pt>
                <c:pt idx="15">
                  <c:v>7.6</c:v>
                </c:pt>
                <c:pt idx="16">
                  <c:v>7.9</c:v>
                </c:pt>
                <c:pt idx="17">
                  <c:v>5.7</c:v>
                </c:pt>
                <c:pt idx="18">
                  <c:v>6.5</c:v>
                </c:pt>
                <c:pt idx="19">
                  <c:v>7.4</c:v>
                </c:pt>
                <c:pt idx="20">
                  <c:v>8.1</c:v>
                </c:pt>
                <c:pt idx="21">
                  <c:v>9.5</c:v>
                </c:pt>
                <c:pt idx="22">
                  <c:v>9.9</c:v>
                </c:pt>
                <c:pt idx="23">
                  <c:v>10.1</c:v>
                </c:pt>
                <c:pt idx="24">
                  <c:v>6.1</c:v>
                </c:pt>
                <c:pt idx="25">
                  <c:v>5.2</c:v>
                </c:pt>
                <c:pt idx="26">
                  <c:v>4.2</c:v>
                </c:pt>
                <c:pt idx="27">
                  <c:v>4.7</c:v>
                </c:pt>
                <c:pt idx="28">
                  <c:v>7.2</c:v>
                </c:pt>
                <c:pt idx="29">
                  <c:v>6.5</c:v>
                </c:pt>
                <c:pt idx="30">
                  <c:v>6.2</c:v>
                </c:pt>
                <c:pt idx="31">
                  <c:v>5.8</c:v>
                </c:pt>
                <c:pt idx="32">
                  <c:v>7.8</c:v>
                </c:pt>
                <c:pt idx="33">
                  <c:v>9.1999999999999993</c:v>
                </c:pt>
                <c:pt idx="34">
                  <c:v>10.9</c:v>
                </c:pt>
                <c:pt idx="35">
                  <c:v>11.4</c:v>
                </c:pt>
                <c:pt idx="36">
                  <c:v>11.8</c:v>
                </c:pt>
                <c:pt idx="37">
                  <c:v>8.3000000000000007</c:v>
                </c:pt>
                <c:pt idx="38">
                  <c:v>9.4</c:v>
                </c:pt>
                <c:pt idx="39">
                  <c:v>6.7</c:v>
                </c:pt>
                <c:pt idx="40">
                  <c:v>9.1</c:v>
                </c:pt>
                <c:pt idx="41">
                  <c:v>8.4</c:v>
                </c:pt>
                <c:pt idx="42">
                  <c:v>6</c:v>
                </c:pt>
                <c:pt idx="43">
                  <c:v>4.8</c:v>
                </c:pt>
                <c:pt idx="44">
                  <c:v>3.9</c:v>
                </c:pt>
                <c:pt idx="45">
                  <c:v>6.2</c:v>
                </c:pt>
                <c:pt idx="46">
                  <c:v>11.8</c:v>
                </c:pt>
                <c:pt idx="47">
                  <c:v>13.6</c:v>
                </c:pt>
                <c:pt idx="48">
                  <c:v>10.9</c:v>
                </c:pt>
                <c:pt idx="49">
                  <c:v>13.3</c:v>
                </c:pt>
                <c:pt idx="50">
                  <c:v>10.7</c:v>
                </c:pt>
                <c:pt idx="51">
                  <c:v>9.4</c:v>
                </c:pt>
                <c:pt idx="52">
                  <c:v>8.9</c:v>
                </c:pt>
                <c:pt idx="53">
                  <c:v>10.6</c:v>
                </c:pt>
                <c:pt idx="54">
                  <c:v>7.5</c:v>
                </c:pt>
                <c:pt idx="55">
                  <c:v>7.4</c:v>
                </c:pt>
                <c:pt idx="56">
                  <c:v>9.1999999999999993</c:v>
                </c:pt>
                <c:pt idx="57">
                  <c:v>7.6</c:v>
                </c:pt>
                <c:pt idx="58">
                  <c:v>14.5</c:v>
                </c:pt>
                <c:pt idx="59">
                  <c:v>4.0999999999999996</c:v>
                </c:pt>
                <c:pt idx="60">
                  <c:v>10</c:v>
                </c:pt>
                <c:pt idx="61">
                  <c:v>6.4</c:v>
                </c:pt>
                <c:pt idx="62">
                  <c:v>2.2999999999999998</c:v>
                </c:pt>
                <c:pt idx="63">
                  <c:v>5.9</c:v>
                </c:pt>
                <c:pt idx="64">
                  <c:v>5.0999999999999996</c:v>
                </c:pt>
                <c:pt idx="65">
                  <c:v>5.8</c:v>
                </c:pt>
                <c:pt idx="66">
                  <c:v>7.8</c:v>
                </c:pt>
                <c:pt idx="67">
                  <c:v>7.8</c:v>
                </c:pt>
                <c:pt idx="68">
                  <c:v>8</c:v>
                </c:pt>
                <c:pt idx="69">
                  <c:v>7.8</c:v>
                </c:pt>
                <c:pt idx="70">
                  <c:v>12.8</c:v>
                </c:pt>
                <c:pt idx="71">
                  <c:v>12.8</c:v>
                </c:pt>
                <c:pt idx="72">
                  <c:v>13.3</c:v>
                </c:pt>
                <c:pt idx="73">
                  <c:v>12.1</c:v>
                </c:pt>
                <c:pt idx="74">
                  <c:v>12.2</c:v>
                </c:pt>
                <c:pt idx="75">
                  <c:v>9.1</c:v>
                </c:pt>
                <c:pt idx="76">
                  <c:v>10</c:v>
                </c:pt>
                <c:pt idx="77">
                  <c:v>8.6999999999999993</c:v>
                </c:pt>
                <c:pt idx="78">
                  <c:v>5.4</c:v>
                </c:pt>
                <c:pt idx="79">
                  <c:v>4.8</c:v>
                </c:pt>
                <c:pt idx="80">
                  <c:v>10.199999999999999</c:v>
                </c:pt>
                <c:pt idx="81">
                  <c:v>8.6</c:v>
                </c:pt>
                <c:pt idx="82">
                  <c:v>8.5</c:v>
                </c:pt>
                <c:pt idx="83">
                  <c:v>8.4</c:v>
                </c:pt>
                <c:pt idx="84">
                  <c:v>9</c:v>
                </c:pt>
                <c:pt idx="85">
                  <c:v>9.5</c:v>
                </c:pt>
                <c:pt idx="86">
                  <c:v>8</c:v>
                </c:pt>
                <c:pt idx="87">
                  <c:v>8.9</c:v>
                </c:pt>
                <c:pt idx="88">
                  <c:v>10</c:v>
                </c:pt>
                <c:pt idx="89">
                  <c:v>13.2</c:v>
                </c:pt>
                <c:pt idx="90">
                  <c:v>10.4</c:v>
                </c:pt>
                <c:pt idx="91">
                  <c:v>9.5</c:v>
                </c:pt>
                <c:pt idx="92">
                  <c:v>7.3</c:v>
                </c:pt>
                <c:pt idx="93">
                  <c:v>9.6999999999999993</c:v>
                </c:pt>
                <c:pt idx="94">
                  <c:v>7.8</c:v>
                </c:pt>
                <c:pt idx="95">
                  <c:v>6.3</c:v>
                </c:pt>
                <c:pt idx="96">
                  <c:v>5.5</c:v>
                </c:pt>
                <c:pt idx="97">
                  <c:v>4.8</c:v>
                </c:pt>
                <c:pt idx="98">
                  <c:v>7.6</c:v>
                </c:pt>
                <c:pt idx="99">
                  <c:v>7.3</c:v>
                </c:pt>
                <c:pt idx="100">
                  <c:v>8.1999999999999993</c:v>
                </c:pt>
                <c:pt idx="101">
                  <c:v>8.6</c:v>
                </c:pt>
                <c:pt idx="102">
                  <c:v>5.7</c:v>
                </c:pt>
                <c:pt idx="103">
                  <c:v>5.8</c:v>
                </c:pt>
                <c:pt idx="104">
                  <c:v>6.1</c:v>
                </c:pt>
                <c:pt idx="105">
                  <c:v>12</c:v>
                </c:pt>
                <c:pt idx="106">
                  <c:v>11.1</c:v>
                </c:pt>
                <c:pt idx="107">
                  <c:v>10.6</c:v>
                </c:pt>
                <c:pt idx="108">
                  <c:v>8.4</c:v>
                </c:pt>
                <c:pt idx="109">
                  <c:v>13.7</c:v>
                </c:pt>
                <c:pt idx="110">
                  <c:v>9.6999999999999993</c:v>
                </c:pt>
                <c:pt idx="111">
                  <c:v>15.4</c:v>
                </c:pt>
                <c:pt idx="112">
                  <c:v>16.3</c:v>
                </c:pt>
                <c:pt idx="113">
                  <c:v>15.7</c:v>
                </c:pt>
                <c:pt idx="114">
                  <c:v>14.3</c:v>
                </c:pt>
                <c:pt idx="115">
                  <c:v>8.5</c:v>
                </c:pt>
                <c:pt idx="116">
                  <c:v>10.199999999999999</c:v>
                </c:pt>
                <c:pt idx="117">
                  <c:v>13.8</c:v>
                </c:pt>
                <c:pt idx="118">
                  <c:v>11.8</c:v>
                </c:pt>
                <c:pt idx="119">
                  <c:v>10.3</c:v>
                </c:pt>
                <c:pt idx="120">
                  <c:v>15</c:v>
                </c:pt>
                <c:pt idx="121">
                  <c:v>15.3</c:v>
                </c:pt>
                <c:pt idx="122">
                  <c:v>14.1</c:v>
                </c:pt>
                <c:pt idx="123">
                  <c:v>14.2</c:v>
                </c:pt>
                <c:pt idx="124">
                  <c:v>12.7</c:v>
                </c:pt>
                <c:pt idx="125">
                  <c:v>11.4</c:v>
                </c:pt>
                <c:pt idx="126">
                  <c:v>12</c:v>
                </c:pt>
                <c:pt idx="127">
                  <c:v>13.4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7.2</c:v>
                </c:pt>
                <c:pt idx="131">
                  <c:v>10.1</c:v>
                </c:pt>
                <c:pt idx="132">
                  <c:v>10.7</c:v>
                </c:pt>
                <c:pt idx="133">
                  <c:v>7.9</c:v>
                </c:pt>
                <c:pt idx="134">
                  <c:v>13.6</c:v>
                </c:pt>
                <c:pt idx="135">
                  <c:v>6</c:v>
                </c:pt>
                <c:pt idx="136">
                  <c:v>10.9</c:v>
                </c:pt>
                <c:pt idx="137">
                  <c:v>9.1999999999999993</c:v>
                </c:pt>
                <c:pt idx="138">
                  <c:v>10.7</c:v>
                </c:pt>
                <c:pt idx="139">
                  <c:v>12.2</c:v>
                </c:pt>
                <c:pt idx="140">
                  <c:v>14.3</c:v>
                </c:pt>
                <c:pt idx="141">
                  <c:v>13.2</c:v>
                </c:pt>
                <c:pt idx="142">
                  <c:v>12.7</c:v>
                </c:pt>
                <c:pt idx="143">
                  <c:v>12.6</c:v>
                </c:pt>
                <c:pt idx="144">
                  <c:v>10</c:v>
                </c:pt>
                <c:pt idx="145">
                  <c:v>7.1</c:v>
                </c:pt>
                <c:pt idx="146">
                  <c:v>10.4</c:v>
                </c:pt>
                <c:pt idx="147">
                  <c:v>12.3</c:v>
                </c:pt>
                <c:pt idx="148">
                  <c:v>12.9</c:v>
                </c:pt>
                <c:pt idx="149">
                  <c:v>11.6</c:v>
                </c:pt>
                <c:pt idx="150">
                  <c:v>13.1</c:v>
                </c:pt>
                <c:pt idx="151">
                  <c:v>12.8</c:v>
                </c:pt>
                <c:pt idx="152">
                  <c:v>10.5</c:v>
                </c:pt>
                <c:pt idx="153">
                  <c:v>8.6</c:v>
                </c:pt>
                <c:pt idx="154">
                  <c:v>10.1</c:v>
                </c:pt>
                <c:pt idx="155">
                  <c:v>8.3000000000000007</c:v>
                </c:pt>
                <c:pt idx="156">
                  <c:v>8.3000000000000007</c:v>
                </c:pt>
                <c:pt idx="157">
                  <c:v>6.6</c:v>
                </c:pt>
                <c:pt idx="158">
                  <c:v>13.2</c:v>
                </c:pt>
                <c:pt idx="159">
                  <c:v>12</c:v>
                </c:pt>
                <c:pt idx="160">
                  <c:v>15.8</c:v>
                </c:pt>
                <c:pt idx="161">
                  <c:v>15.3</c:v>
                </c:pt>
                <c:pt idx="162">
                  <c:v>16.899999999999999</c:v>
                </c:pt>
                <c:pt idx="163">
                  <c:v>15.2</c:v>
                </c:pt>
                <c:pt idx="164">
                  <c:v>10.4</c:v>
                </c:pt>
                <c:pt idx="165">
                  <c:v>6.3</c:v>
                </c:pt>
                <c:pt idx="166">
                  <c:v>5.9</c:v>
                </c:pt>
                <c:pt idx="167">
                  <c:v>8.6</c:v>
                </c:pt>
                <c:pt idx="168">
                  <c:v>11.1</c:v>
                </c:pt>
                <c:pt idx="169">
                  <c:v>9.5</c:v>
                </c:pt>
                <c:pt idx="170">
                  <c:v>14.7</c:v>
                </c:pt>
                <c:pt idx="171">
                  <c:v>13.4</c:v>
                </c:pt>
                <c:pt idx="172">
                  <c:v>11</c:v>
                </c:pt>
                <c:pt idx="173">
                  <c:v>14.6</c:v>
                </c:pt>
                <c:pt idx="174">
                  <c:v>15.9</c:v>
                </c:pt>
                <c:pt idx="175">
                  <c:v>16</c:v>
                </c:pt>
                <c:pt idx="176">
                  <c:v>15.5</c:v>
                </c:pt>
                <c:pt idx="177">
                  <c:v>15.6</c:v>
                </c:pt>
                <c:pt idx="178">
                  <c:v>8.5</c:v>
                </c:pt>
                <c:pt idx="179">
                  <c:v>7.9</c:v>
                </c:pt>
                <c:pt idx="180">
                  <c:v>11.3</c:v>
                </c:pt>
                <c:pt idx="181">
                  <c:v>13.8</c:v>
                </c:pt>
                <c:pt idx="182">
                  <c:v>12.2</c:v>
                </c:pt>
                <c:pt idx="183">
                  <c:v>12.3</c:v>
                </c:pt>
                <c:pt idx="184">
                  <c:v>11.5</c:v>
                </c:pt>
                <c:pt idx="185">
                  <c:v>10.199999999999999</c:v>
                </c:pt>
                <c:pt idx="186">
                  <c:v>8.6999999999999993</c:v>
                </c:pt>
                <c:pt idx="187">
                  <c:v>12.4</c:v>
                </c:pt>
                <c:pt idx="188">
                  <c:v>13.3</c:v>
                </c:pt>
                <c:pt idx="189">
                  <c:v>13.8</c:v>
                </c:pt>
                <c:pt idx="190">
                  <c:v>12.8</c:v>
                </c:pt>
                <c:pt idx="191">
                  <c:v>11.5</c:v>
                </c:pt>
                <c:pt idx="192">
                  <c:v>13.5</c:v>
                </c:pt>
                <c:pt idx="193">
                  <c:v>13.7</c:v>
                </c:pt>
                <c:pt idx="194">
                  <c:v>15.6</c:v>
                </c:pt>
                <c:pt idx="195">
                  <c:v>15.1</c:v>
                </c:pt>
                <c:pt idx="196">
                  <c:v>5.6</c:v>
                </c:pt>
                <c:pt idx="197">
                  <c:v>8.1</c:v>
                </c:pt>
                <c:pt idx="198">
                  <c:v>4.2</c:v>
                </c:pt>
                <c:pt idx="199">
                  <c:v>6</c:v>
                </c:pt>
                <c:pt idx="200">
                  <c:v>8.3000000000000007</c:v>
                </c:pt>
                <c:pt idx="201">
                  <c:v>5.4</c:v>
                </c:pt>
                <c:pt idx="202">
                  <c:v>5.0999999999999996</c:v>
                </c:pt>
                <c:pt idx="203">
                  <c:v>4.5</c:v>
                </c:pt>
                <c:pt idx="204">
                  <c:v>5</c:v>
                </c:pt>
                <c:pt idx="205">
                  <c:v>4.5999999999999996</c:v>
                </c:pt>
                <c:pt idx="206">
                  <c:v>9.6999999999999993</c:v>
                </c:pt>
                <c:pt idx="207">
                  <c:v>2.9</c:v>
                </c:pt>
                <c:pt idx="208">
                  <c:v>5.7</c:v>
                </c:pt>
                <c:pt idx="209">
                  <c:v>4.5</c:v>
                </c:pt>
                <c:pt idx="210">
                  <c:v>4.5999999999999996</c:v>
                </c:pt>
                <c:pt idx="211">
                  <c:v>4.9000000000000004</c:v>
                </c:pt>
                <c:pt idx="212">
                  <c:v>3.2</c:v>
                </c:pt>
                <c:pt idx="213">
                  <c:v>3.6</c:v>
                </c:pt>
                <c:pt idx="214">
                  <c:v>3.9</c:v>
                </c:pt>
                <c:pt idx="215">
                  <c:v>4</c:v>
                </c:pt>
                <c:pt idx="216">
                  <c:v>4</c:v>
                </c:pt>
                <c:pt idx="217">
                  <c:v>3.5</c:v>
                </c:pt>
                <c:pt idx="218">
                  <c:v>4.5</c:v>
                </c:pt>
                <c:pt idx="219">
                  <c:v>5.2</c:v>
                </c:pt>
                <c:pt idx="220">
                  <c:v>5.7</c:v>
                </c:pt>
                <c:pt idx="221">
                  <c:v>6.1</c:v>
                </c:pt>
                <c:pt idx="222">
                  <c:v>6.7</c:v>
                </c:pt>
                <c:pt idx="223">
                  <c:v>5.6</c:v>
                </c:pt>
                <c:pt idx="224">
                  <c:v>9</c:v>
                </c:pt>
                <c:pt idx="225">
                  <c:v>8.4</c:v>
                </c:pt>
                <c:pt idx="226">
                  <c:v>8.4</c:v>
                </c:pt>
                <c:pt idx="227">
                  <c:v>6.2</c:v>
                </c:pt>
                <c:pt idx="228">
                  <c:v>9.4</c:v>
                </c:pt>
                <c:pt idx="229">
                  <c:v>9.8000000000000007</c:v>
                </c:pt>
                <c:pt idx="230">
                  <c:v>9.1</c:v>
                </c:pt>
                <c:pt idx="231">
                  <c:v>7.8</c:v>
                </c:pt>
                <c:pt idx="232">
                  <c:v>6.7</c:v>
                </c:pt>
                <c:pt idx="233">
                  <c:v>6.8</c:v>
                </c:pt>
                <c:pt idx="234">
                  <c:v>6.3</c:v>
                </c:pt>
                <c:pt idx="235">
                  <c:v>5.3</c:v>
                </c:pt>
                <c:pt idx="236">
                  <c:v>5.6</c:v>
                </c:pt>
                <c:pt idx="237">
                  <c:v>5.8</c:v>
                </c:pt>
                <c:pt idx="238">
                  <c:v>6.3</c:v>
                </c:pt>
                <c:pt idx="239">
                  <c:v>6.6</c:v>
                </c:pt>
                <c:pt idx="240">
                  <c:v>5.3</c:v>
                </c:pt>
                <c:pt idx="241">
                  <c:v>6.2</c:v>
                </c:pt>
                <c:pt idx="242">
                  <c:v>3</c:v>
                </c:pt>
                <c:pt idx="243">
                  <c:v>5.3</c:v>
                </c:pt>
                <c:pt idx="244">
                  <c:v>4.5</c:v>
                </c:pt>
                <c:pt idx="245">
                  <c:v>7.3</c:v>
                </c:pt>
                <c:pt idx="246">
                  <c:v>7.4</c:v>
                </c:pt>
                <c:pt idx="247">
                  <c:v>9.1</c:v>
                </c:pt>
                <c:pt idx="248">
                  <c:v>11.4</c:v>
                </c:pt>
                <c:pt idx="249">
                  <c:v>5.2</c:v>
                </c:pt>
                <c:pt idx="250">
                  <c:v>5.5</c:v>
                </c:pt>
                <c:pt idx="251">
                  <c:v>5.9</c:v>
                </c:pt>
                <c:pt idx="252">
                  <c:v>7.8</c:v>
                </c:pt>
                <c:pt idx="253">
                  <c:v>9.6999999999999993</c:v>
                </c:pt>
                <c:pt idx="254">
                  <c:v>10.6</c:v>
                </c:pt>
                <c:pt idx="255">
                  <c:v>10.7</c:v>
                </c:pt>
                <c:pt idx="256">
                  <c:v>7.7</c:v>
                </c:pt>
                <c:pt idx="257">
                  <c:v>10.3</c:v>
                </c:pt>
                <c:pt idx="258">
                  <c:v>6.8</c:v>
                </c:pt>
                <c:pt idx="259">
                  <c:v>6.2</c:v>
                </c:pt>
                <c:pt idx="260">
                  <c:v>7.3</c:v>
                </c:pt>
                <c:pt idx="261">
                  <c:v>5.0999999999999996</c:v>
                </c:pt>
                <c:pt idx="262">
                  <c:v>6.4</c:v>
                </c:pt>
                <c:pt idx="263">
                  <c:v>6.7</c:v>
                </c:pt>
                <c:pt idx="264">
                  <c:v>8.3000000000000007</c:v>
                </c:pt>
                <c:pt idx="265">
                  <c:v>7.2</c:v>
                </c:pt>
                <c:pt idx="266">
                  <c:v>8</c:v>
                </c:pt>
                <c:pt idx="267">
                  <c:v>9.4</c:v>
                </c:pt>
                <c:pt idx="268">
                  <c:v>7.3</c:v>
                </c:pt>
                <c:pt idx="269">
                  <c:v>7</c:v>
                </c:pt>
                <c:pt idx="270">
                  <c:v>7.8</c:v>
                </c:pt>
                <c:pt idx="271">
                  <c:v>7.1</c:v>
                </c:pt>
                <c:pt idx="272">
                  <c:v>5.9</c:v>
                </c:pt>
                <c:pt idx="273">
                  <c:v>5.3</c:v>
                </c:pt>
                <c:pt idx="274">
                  <c:v>2.5</c:v>
                </c:pt>
                <c:pt idx="275">
                  <c:v>10.5</c:v>
                </c:pt>
                <c:pt idx="276">
                  <c:v>11.2</c:v>
                </c:pt>
                <c:pt idx="277">
                  <c:v>5.9</c:v>
                </c:pt>
                <c:pt idx="278">
                  <c:v>9</c:v>
                </c:pt>
                <c:pt idx="279">
                  <c:v>15.5</c:v>
                </c:pt>
                <c:pt idx="280">
                  <c:v>15.5</c:v>
                </c:pt>
                <c:pt idx="281">
                  <c:v>13.1</c:v>
                </c:pt>
                <c:pt idx="282">
                  <c:v>14.1</c:v>
                </c:pt>
                <c:pt idx="283">
                  <c:v>13.9</c:v>
                </c:pt>
                <c:pt idx="284">
                  <c:v>15.7</c:v>
                </c:pt>
                <c:pt idx="285">
                  <c:v>10.4</c:v>
                </c:pt>
                <c:pt idx="286">
                  <c:v>12.1</c:v>
                </c:pt>
                <c:pt idx="287">
                  <c:v>13.9</c:v>
                </c:pt>
                <c:pt idx="288">
                  <c:v>14.5</c:v>
                </c:pt>
                <c:pt idx="289">
                  <c:v>9.3000000000000007</c:v>
                </c:pt>
                <c:pt idx="290">
                  <c:v>6.9</c:v>
                </c:pt>
                <c:pt idx="291">
                  <c:v>13.6</c:v>
                </c:pt>
                <c:pt idx="292">
                  <c:v>15</c:v>
                </c:pt>
                <c:pt idx="293">
                  <c:v>5.2</c:v>
                </c:pt>
                <c:pt idx="294">
                  <c:v>8.1</c:v>
                </c:pt>
                <c:pt idx="295">
                  <c:v>7.9</c:v>
                </c:pt>
                <c:pt idx="296">
                  <c:v>7.5</c:v>
                </c:pt>
                <c:pt idx="297">
                  <c:v>8.8000000000000007</c:v>
                </c:pt>
                <c:pt idx="298">
                  <c:v>9.9</c:v>
                </c:pt>
                <c:pt idx="299">
                  <c:v>10</c:v>
                </c:pt>
                <c:pt idx="300">
                  <c:v>11.6</c:v>
                </c:pt>
                <c:pt idx="301">
                  <c:v>14.5</c:v>
                </c:pt>
                <c:pt idx="302">
                  <c:v>16.399999999999999</c:v>
                </c:pt>
                <c:pt idx="303">
                  <c:v>16.8</c:v>
                </c:pt>
                <c:pt idx="304">
                  <c:v>17</c:v>
                </c:pt>
                <c:pt idx="305">
                  <c:v>11</c:v>
                </c:pt>
                <c:pt idx="306">
                  <c:v>14.9</c:v>
                </c:pt>
                <c:pt idx="307">
                  <c:v>6.7</c:v>
                </c:pt>
                <c:pt idx="308">
                  <c:v>3.9</c:v>
                </c:pt>
                <c:pt idx="309">
                  <c:v>6.7</c:v>
                </c:pt>
                <c:pt idx="310">
                  <c:v>6.1</c:v>
                </c:pt>
                <c:pt idx="311">
                  <c:v>15.1</c:v>
                </c:pt>
                <c:pt idx="312">
                  <c:v>8.6</c:v>
                </c:pt>
                <c:pt idx="313">
                  <c:v>10.4</c:v>
                </c:pt>
                <c:pt idx="314">
                  <c:v>11.2</c:v>
                </c:pt>
                <c:pt idx="315">
                  <c:v>9.5</c:v>
                </c:pt>
                <c:pt idx="316">
                  <c:v>10.5</c:v>
                </c:pt>
                <c:pt idx="317">
                  <c:v>9.6999999999999993</c:v>
                </c:pt>
                <c:pt idx="318">
                  <c:v>10.4</c:v>
                </c:pt>
                <c:pt idx="319">
                  <c:v>10.6</c:v>
                </c:pt>
                <c:pt idx="320">
                  <c:v>10.5</c:v>
                </c:pt>
                <c:pt idx="321">
                  <c:v>7.5</c:v>
                </c:pt>
                <c:pt idx="322">
                  <c:v>7.4</c:v>
                </c:pt>
                <c:pt idx="323">
                  <c:v>6</c:v>
                </c:pt>
                <c:pt idx="324">
                  <c:v>7.9</c:v>
                </c:pt>
                <c:pt idx="325">
                  <c:v>8.3000000000000007</c:v>
                </c:pt>
                <c:pt idx="326">
                  <c:v>11.1</c:v>
                </c:pt>
                <c:pt idx="327">
                  <c:v>9.4</c:v>
                </c:pt>
                <c:pt idx="328">
                  <c:v>10.9</c:v>
                </c:pt>
                <c:pt idx="329">
                  <c:v>8.1</c:v>
                </c:pt>
                <c:pt idx="330">
                  <c:v>7.1</c:v>
                </c:pt>
                <c:pt idx="331">
                  <c:v>10.1</c:v>
                </c:pt>
                <c:pt idx="332">
                  <c:v>2.2999999999999998</c:v>
                </c:pt>
                <c:pt idx="333">
                  <c:v>8.1</c:v>
                </c:pt>
                <c:pt idx="334">
                  <c:v>6.3</c:v>
                </c:pt>
                <c:pt idx="335">
                  <c:v>15.4</c:v>
                </c:pt>
                <c:pt idx="336">
                  <c:v>16.7</c:v>
                </c:pt>
                <c:pt idx="337">
                  <c:v>16.600000000000001</c:v>
                </c:pt>
                <c:pt idx="338">
                  <c:v>17.2</c:v>
                </c:pt>
                <c:pt idx="339">
                  <c:v>17.2</c:v>
                </c:pt>
                <c:pt idx="340">
                  <c:v>14.6</c:v>
                </c:pt>
                <c:pt idx="341">
                  <c:v>16.100000000000001</c:v>
                </c:pt>
                <c:pt idx="342">
                  <c:v>11.1</c:v>
                </c:pt>
                <c:pt idx="343">
                  <c:v>15.2</c:v>
                </c:pt>
                <c:pt idx="344">
                  <c:v>18.8</c:v>
                </c:pt>
                <c:pt idx="345">
                  <c:v>13.1</c:v>
                </c:pt>
                <c:pt idx="346">
                  <c:v>16.7</c:v>
                </c:pt>
                <c:pt idx="347">
                  <c:v>16.899999999999999</c:v>
                </c:pt>
                <c:pt idx="348">
                  <c:v>13.7</c:v>
                </c:pt>
                <c:pt idx="349">
                  <c:v>14.5</c:v>
                </c:pt>
                <c:pt idx="350">
                  <c:v>14.7</c:v>
                </c:pt>
                <c:pt idx="351">
                  <c:v>15.2</c:v>
                </c:pt>
                <c:pt idx="352">
                  <c:v>15.2</c:v>
                </c:pt>
                <c:pt idx="353">
                  <c:v>18</c:v>
                </c:pt>
                <c:pt idx="354">
                  <c:v>17.8</c:v>
                </c:pt>
                <c:pt idx="355">
                  <c:v>16.899999999999999</c:v>
                </c:pt>
                <c:pt idx="356">
                  <c:v>11.6</c:v>
                </c:pt>
                <c:pt idx="357">
                  <c:v>11.7</c:v>
                </c:pt>
                <c:pt idx="358">
                  <c:v>13.7</c:v>
                </c:pt>
                <c:pt idx="359">
                  <c:v>13.9</c:v>
                </c:pt>
                <c:pt idx="360">
                  <c:v>12.5</c:v>
                </c:pt>
                <c:pt idx="361">
                  <c:v>11.7</c:v>
                </c:pt>
                <c:pt idx="362">
                  <c:v>14</c:v>
                </c:pt>
                <c:pt idx="363">
                  <c:v>13.7</c:v>
                </c:pt>
                <c:pt idx="364">
                  <c:v>13.8</c:v>
                </c:pt>
                <c:pt idx="365">
                  <c:v>13.7</c:v>
                </c:pt>
                <c:pt idx="366">
                  <c:v>12.1</c:v>
                </c:pt>
                <c:pt idx="367">
                  <c:v>11.3</c:v>
                </c:pt>
                <c:pt idx="368">
                  <c:v>6.8</c:v>
                </c:pt>
                <c:pt idx="369">
                  <c:v>7.5</c:v>
                </c:pt>
                <c:pt idx="370">
                  <c:v>9.1999999999999993</c:v>
                </c:pt>
                <c:pt idx="371">
                  <c:v>13.5</c:v>
                </c:pt>
                <c:pt idx="372">
                  <c:v>12.1</c:v>
                </c:pt>
                <c:pt idx="373">
                  <c:v>13.9</c:v>
                </c:pt>
                <c:pt idx="374">
                  <c:v>9.9</c:v>
                </c:pt>
                <c:pt idx="375">
                  <c:v>11.4</c:v>
                </c:pt>
                <c:pt idx="376">
                  <c:v>13.1</c:v>
                </c:pt>
                <c:pt idx="377">
                  <c:v>12.6</c:v>
                </c:pt>
                <c:pt idx="378">
                  <c:v>8.9</c:v>
                </c:pt>
                <c:pt idx="379">
                  <c:v>14.4</c:v>
                </c:pt>
                <c:pt idx="380">
                  <c:v>12.6</c:v>
                </c:pt>
                <c:pt idx="381">
                  <c:v>8.8000000000000007</c:v>
                </c:pt>
                <c:pt idx="382">
                  <c:v>6.8</c:v>
                </c:pt>
                <c:pt idx="383">
                  <c:v>6</c:v>
                </c:pt>
                <c:pt idx="384">
                  <c:v>10.5</c:v>
                </c:pt>
                <c:pt idx="385">
                  <c:v>7.5</c:v>
                </c:pt>
                <c:pt idx="386">
                  <c:v>7.9</c:v>
                </c:pt>
                <c:pt idx="387">
                  <c:v>7.7</c:v>
                </c:pt>
                <c:pt idx="388">
                  <c:v>13.4</c:v>
                </c:pt>
                <c:pt idx="389">
                  <c:v>15</c:v>
                </c:pt>
                <c:pt idx="390">
                  <c:v>15.8</c:v>
                </c:pt>
                <c:pt idx="391">
                  <c:v>13.5</c:v>
                </c:pt>
                <c:pt idx="392">
                  <c:v>9.4</c:v>
                </c:pt>
                <c:pt idx="393">
                  <c:v>15.7</c:v>
                </c:pt>
                <c:pt idx="394">
                  <c:v>18</c:v>
                </c:pt>
                <c:pt idx="395">
                  <c:v>15.2</c:v>
                </c:pt>
                <c:pt idx="396">
                  <c:v>10.6</c:v>
                </c:pt>
                <c:pt idx="397">
                  <c:v>14.3</c:v>
                </c:pt>
                <c:pt idx="398">
                  <c:v>10.1</c:v>
                </c:pt>
                <c:pt idx="399">
                  <c:v>10.7</c:v>
                </c:pt>
                <c:pt idx="400">
                  <c:v>10.4</c:v>
                </c:pt>
                <c:pt idx="401">
                  <c:v>13</c:v>
                </c:pt>
                <c:pt idx="402">
                  <c:v>12.6</c:v>
                </c:pt>
                <c:pt idx="403">
                  <c:v>10.5</c:v>
                </c:pt>
                <c:pt idx="404">
                  <c:v>9.1</c:v>
                </c:pt>
                <c:pt idx="405">
                  <c:v>10.1</c:v>
                </c:pt>
                <c:pt idx="406">
                  <c:v>10.1</c:v>
                </c:pt>
                <c:pt idx="407">
                  <c:v>10</c:v>
                </c:pt>
                <c:pt idx="408">
                  <c:v>11.6</c:v>
                </c:pt>
                <c:pt idx="409">
                  <c:v>12</c:v>
                </c:pt>
                <c:pt idx="410">
                  <c:v>10.7</c:v>
                </c:pt>
                <c:pt idx="411">
                  <c:v>12.8</c:v>
                </c:pt>
                <c:pt idx="412">
                  <c:v>11.4</c:v>
                </c:pt>
                <c:pt idx="413">
                  <c:v>12.9</c:v>
                </c:pt>
                <c:pt idx="414">
                  <c:v>13.3</c:v>
                </c:pt>
                <c:pt idx="415">
                  <c:v>13.5</c:v>
                </c:pt>
                <c:pt idx="416">
                  <c:v>14.6</c:v>
                </c:pt>
                <c:pt idx="417">
                  <c:v>9.9</c:v>
                </c:pt>
                <c:pt idx="418">
                  <c:v>9.9</c:v>
                </c:pt>
                <c:pt idx="419">
                  <c:v>11.3</c:v>
                </c:pt>
                <c:pt idx="420">
                  <c:v>10.8</c:v>
                </c:pt>
                <c:pt idx="421">
                  <c:v>10.6</c:v>
                </c:pt>
                <c:pt idx="422">
                  <c:v>7</c:v>
                </c:pt>
                <c:pt idx="423">
                  <c:v>5.0999999999999996</c:v>
                </c:pt>
                <c:pt idx="424">
                  <c:v>6.4</c:v>
                </c:pt>
                <c:pt idx="425">
                  <c:v>8.5</c:v>
                </c:pt>
                <c:pt idx="426">
                  <c:v>3.1</c:v>
                </c:pt>
                <c:pt idx="427">
                  <c:v>10.4</c:v>
                </c:pt>
                <c:pt idx="428">
                  <c:v>8.3000000000000007</c:v>
                </c:pt>
                <c:pt idx="429">
                  <c:v>6.1</c:v>
                </c:pt>
                <c:pt idx="430">
                  <c:v>7.5</c:v>
                </c:pt>
                <c:pt idx="431">
                  <c:v>6.4</c:v>
                </c:pt>
                <c:pt idx="432">
                  <c:v>7.5</c:v>
                </c:pt>
                <c:pt idx="433">
                  <c:v>8.3000000000000007</c:v>
                </c:pt>
                <c:pt idx="434">
                  <c:v>8.4</c:v>
                </c:pt>
                <c:pt idx="435">
                  <c:v>5.9</c:v>
                </c:pt>
                <c:pt idx="436">
                  <c:v>6.5</c:v>
                </c:pt>
                <c:pt idx="437">
                  <c:v>6.5</c:v>
                </c:pt>
                <c:pt idx="438">
                  <c:v>5.9</c:v>
                </c:pt>
                <c:pt idx="439">
                  <c:v>4.2</c:v>
                </c:pt>
                <c:pt idx="440">
                  <c:v>5.3</c:v>
                </c:pt>
                <c:pt idx="441">
                  <c:v>6.1</c:v>
                </c:pt>
                <c:pt idx="442">
                  <c:v>5.7</c:v>
                </c:pt>
                <c:pt idx="443">
                  <c:v>8.1999999999999993</c:v>
                </c:pt>
                <c:pt idx="444">
                  <c:v>7.8</c:v>
                </c:pt>
                <c:pt idx="445">
                  <c:v>8.3000000000000007</c:v>
                </c:pt>
                <c:pt idx="446">
                  <c:v>8.1</c:v>
                </c:pt>
                <c:pt idx="447">
                  <c:v>6.2</c:v>
                </c:pt>
                <c:pt idx="448">
                  <c:v>5.9</c:v>
                </c:pt>
                <c:pt idx="449">
                  <c:v>5.8</c:v>
                </c:pt>
                <c:pt idx="450">
                  <c:v>6</c:v>
                </c:pt>
                <c:pt idx="451">
                  <c:v>7.5</c:v>
                </c:pt>
                <c:pt idx="452">
                  <c:v>9.8000000000000007</c:v>
                </c:pt>
                <c:pt idx="453">
                  <c:v>6.2</c:v>
                </c:pt>
                <c:pt idx="454">
                  <c:v>9.6999999999999993</c:v>
                </c:pt>
                <c:pt idx="455">
                  <c:v>8.6</c:v>
                </c:pt>
                <c:pt idx="456">
                  <c:v>9.8000000000000007</c:v>
                </c:pt>
                <c:pt idx="457">
                  <c:v>9.8000000000000007</c:v>
                </c:pt>
                <c:pt idx="458">
                  <c:v>10.199999999999999</c:v>
                </c:pt>
                <c:pt idx="459">
                  <c:v>9.1</c:v>
                </c:pt>
                <c:pt idx="460">
                  <c:v>11</c:v>
                </c:pt>
                <c:pt idx="461">
                  <c:v>9.6</c:v>
                </c:pt>
                <c:pt idx="462">
                  <c:v>11.6</c:v>
                </c:pt>
                <c:pt idx="463">
                  <c:v>10.3</c:v>
                </c:pt>
                <c:pt idx="464">
                  <c:v>9.1</c:v>
                </c:pt>
                <c:pt idx="465">
                  <c:v>8</c:v>
                </c:pt>
                <c:pt idx="466">
                  <c:v>10.3</c:v>
                </c:pt>
                <c:pt idx="467">
                  <c:v>9.6999999999999993</c:v>
                </c:pt>
                <c:pt idx="468">
                  <c:v>10.4</c:v>
                </c:pt>
                <c:pt idx="469">
                  <c:v>11.3</c:v>
                </c:pt>
                <c:pt idx="470">
                  <c:v>11</c:v>
                </c:pt>
                <c:pt idx="471">
                  <c:v>5.4</c:v>
                </c:pt>
                <c:pt idx="472">
                  <c:v>4.9000000000000004</c:v>
                </c:pt>
                <c:pt idx="473">
                  <c:v>6</c:v>
                </c:pt>
                <c:pt idx="474">
                  <c:v>8.3000000000000007</c:v>
                </c:pt>
                <c:pt idx="475">
                  <c:v>7.7</c:v>
                </c:pt>
                <c:pt idx="476">
                  <c:v>8.6</c:v>
                </c:pt>
                <c:pt idx="477">
                  <c:v>8.6</c:v>
                </c:pt>
                <c:pt idx="478">
                  <c:v>9.3000000000000007</c:v>
                </c:pt>
                <c:pt idx="479">
                  <c:v>8</c:v>
                </c:pt>
                <c:pt idx="480">
                  <c:v>5.9</c:v>
                </c:pt>
                <c:pt idx="481">
                  <c:v>12.7</c:v>
                </c:pt>
                <c:pt idx="482">
                  <c:v>10.199999999999999</c:v>
                </c:pt>
                <c:pt idx="483">
                  <c:v>7.6</c:v>
                </c:pt>
                <c:pt idx="484">
                  <c:v>9.1</c:v>
                </c:pt>
                <c:pt idx="485">
                  <c:v>15.3</c:v>
                </c:pt>
                <c:pt idx="486">
                  <c:v>16.5</c:v>
                </c:pt>
                <c:pt idx="487">
                  <c:v>16.600000000000001</c:v>
                </c:pt>
                <c:pt idx="488">
                  <c:v>13.9</c:v>
                </c:pt>
                <c:pt idx="489">
                  <c:v>16.600000000000001</c:v>
                </c:pt>
                <c:pt idx="490">
                  <c:v>16.3</c:v>
                </c:pt>
                <c:pt idx="491">
                  <c:v>11.5</c:v>
                </c:pt>
                <c:pt idx="492">
                  <c:v>11.4</c:v>
                </c:pt>
                <c:pt idx="493">
                  <c:v>9.9</c:v>
                </c:pt>
                <c:pt idx="494">
                  <c:v>10.1</c:v>
                </c:pt>
                <c:pt idx="495">
                  <c:v>11.1</c:v>
                </c:pt>
                <c:pt idx="496">
                  <c:v>10.9</c:v>
                </c:pt>
                <c:pt idx="497">
                  <c:v>8.1999999999999993</c:v>
                </c:pt>
                <c:pt idx="498">
                  <c:v>12.1</c:v>
                </c:pt>
                <c:pt idx="499">
                  <c:v>11.7</c:v>
                </c:pt>
                <c:pt idx="500">
                  <c:v>11.8</c:v>
                </c:pt>
                <c:pt idx="501">
                  <c:v>10.6</c:v>
                </c:pt>
                <c:pt idx="502">
                  <c:v>8.6999999999999993</c:v>
                </c:pt>
                <c:pt idx="503">
                  <c:v>13.1</c:v>
                </c:pt>
                <c:pt idx="504">
                  <c:v>2.4</c:v>
                </c:pt>
                <c:pt idx="505">
                  <c:v>12.2</c:v>
                </c:pt>
                <c:pt idx="506">
                  <c:v>14.9</c:v>
                </c:pt>
                <c:pt idx="507">
                  <c:v>9</c:v>
                </c:pt>
                <c:pt idx="508">
                  <c:v>14.1</c:v>
                </c:pt>
                <c:pt idx="509">
                  <c:v>12.3</c:v>
                </c:pt>
                <c:pt idx="510">
                  <c:v>7.7</c:v>
                </c:pt>
                <c:pt idx="511">
                  <c:v>7.7</c:v>
                </c:pt>
                <c:pt idx="512">
                  <c:v>6.9</c:v>
                </c:pt>
                <c:pt idx="513">
                  <c:v>6.3</c:v>
                </c:pt>
                <c:pt idx="514">
                  <c:v>11</c:v>
                </c:pt>
                <c:pt idx="515">
                  <c:v>13</c:v>
                </c:pt>
                <c:pt idx="516">
                  <c:v>12.8</c:v>
                </c:pt>
                <c:pt idx="517">
                  <c:v>10.4</c:v>
                </c:pt>
                <c:pt idx="518">
                  <c:v>12.2</c:v>
                </c:pt>
                <c:pt idx="519">
                  <c:v>13.9</c:v>
                </c:pt>
                <c:pt idx="520">
                  <c:v>14</c:v>
                </c:pt>
                <c:pt idx="521">
                  <c:v>13.9</c:v>
                </c:pt>
                <c:pt idx="522">
                  <c:v>11.3</c:v>
                </c:pt>
                <c:pt idx="523">
                  <c:v>7.3</c:v>
                </c:pt>
                <c:pt idx="524">
                  <c:v>8.1</c:v>
                </c:pt>
                <c:pt idx="525">
                  <c:v>9.4</c:v>
                </c:pt>
                <c:pt idx="526">
                  <c:v>9.3000000000000007</c:v>
                </c:pt>
                <c:pt idx="527">
                  <c:v>8.4</c:v>
                </c:pt>
                <c:pt idx="528">
                  <c:v>8</c:v>
                </c:pt>
                <c:pt idx="529">
                  <c:v>8.1</c:v>
                </c:pt>
                <c:pt idx="530">
                  <c:v>8</c:v>
                </c:pt>
                <c:pt idx="531">
                  <c:v>9.6999999999999993</c:v>
                </c:pt>
                <c:pt idx="532">
                  <c:v>12.7</c:v>
                </c:pt>
                <c:pt idx="533">
                  <c:v>7</c:v>
                </c:pt>
                <c:pt idx="534">
                  <c:v>10</c:v>
                </c:pt>
                <c:pt idx="535">
                  <c:v>8.4</c:v>
                </c:pt>
                <c:pt idx="536">
                  <c:v>11.2</c:v>
                </c:pt>
                <c:pt idx="537">
                  <c:v>10.199999999999999</c:v>
                </c:pt>
                <c:pt idx="538">
                  <c:v>10.3</c:v>
                </c:pt>
                <c:pt idx="539">
                  <c:v>7.4</c:v>
                </c:pt>
                <c:pt idx="540">
                  <c:v>9.4</c:v>
                </c:pt>
                <c:pt idx="541">
                  <c:v>7.9</c:v>
                </c:pt>
                <c:pt idx="542">
                  <c:v>10.8</c:v>
                </c:pt>
                <c:pt idx="543">
                  <c:v>9.1</c:v>
                </c:pt>
                <c:pt idx="544">
                  <c:v>6.8</c:v>
                </c:pt>
                <c:pt idx="545">
                  <c:v>4.8</c:v>
                </c:pt>
                <c:pt idx="546">
                  <c:v>9</c:v>
                </c:pt>
                <c:pt idx="547">
                  <c:v>10</c:v>
                </c:pt>
                <c:pt idx="548">
                  <c:v>8.1</c:v>
                </c:pt>
                <c:pt idx="549">
                  <c:v>5.3</c:v>
                </c:pt>
                <c:pt idx="550">
                  <c:v>6.2</c:v>
                </c:pt>
                <c:pt idx="551">
                  <c:v>13</c:v>
                </c:pt>
                <c:pt idx="552">
                  <c:v>7.9</c:v>
                </c:pt>
                <c:pt idx="553">
                  <c:v>16.8</c:v>
                </c:pt>
                <c:pt idx="554">
                  <c:v>18.2</c:v>
                </c:pt>
                <c:pt idx="555">
                  <c:v>17.8</c:v>
                </c:pt>
                <c:pt idx="556">
                  <c:v>18.100000000000001</c:v>
                </c:pt>
                <c:pt idx="557">
                  <c:v>14.9</c:v>
                </c:pt>
                <c:pt idx="558">
                  <c:v>15.3</c:v>
                </c:pt>
                <c:pt idx="559">
                  <c:v>17.899999999999999</c:v>
                </c:pt>
                <c:pt idx="560">
                  <c:v>10.1</c:v>
                </c:pt>
                <c:pt idx="561">
                  <c:v>11.5</c:v>
                </c:pt>
                <c:pt idx="562">
                  <c:v>7.2</c:v>
                </c:pt>
                <c:pt idx="563">
                  <c:v>6.8</c:v>
                </c:pt>
                <c:pt idx="564">
                  <c:v>13.5</c:v>
                </c:pt>
                <c:pt idx="565">
                  <c:v>17.2</c:v>
                </c:pt>
                <c:pt idx="566">
                  <c:v>15.4</c:v>
                </c:pt>
                <c:pt idx="567">
                  <c:v>16.899999999999999</c:v>
                </c:pt>
                <c:pt idx="568">
                  <c:v>16.399999999999999</c:v>
                </c:pt>
                <c:pt idx="569">
                  <c:v>15.8</c:v>
                </c:pt>
                <c:pt idx="570">
                  <c:v>12.3</c:v>
                </c:pt>
                <c:pt idx="571">
                  <c:v>12</c:v>
                </c:pt>
                <c:pt idx="572">
                  <c:v>4.5999999999999996</c:v>
                </c:pt>
                <c:pt idx="573">
                  <c:v>12.9</c:v>
                </c:pt>
                <c:pt idx="574">
                  <c:v>16.2</c:v>
                </c:pt>
                <c:pt idx="575">
                  <c:v>5.3</c:v>
                </c:pt>
                <c:pt idx="576">
                  <c:v>8.3000000000000007</c:v>
                </c:pt>
                <c:pt idx="577">
                  <c:v>9.1</c:v>
                </c:pt>
                <c:pt idx="578">
                  <c:v>5.4</c:v>
                </c:pt>
                <c:pt idx="579">
                  <c:v>11.8</c:v>
                </c:pt>
                <c:pt idx="580">
                  <c:v>11.8</c:v>
                </c:pt>
                <c:pt idx="581">
                  <c:v>10.6</c:v>
                </c:pt>
                <c:pt idx="582">
                  <c:v>11.1</c:v>
                </c:pt>
                <c:pt idx="583">
                  <c:v>13.1</c:v>
                </c:pt>
                <c:pt idx="584">
                  <c:v>13.4</c:v>
                </c:pt>
                <c:pt idx="585">
                  <c:v>13</c:v>
                </c:pt>
                <c:pt idx="586">
                  <c:v>11.1</c:v>
                </c:pt>
                <c:pt idx="587">
                  <c:v>13.4</c:v>
                </c:pt>
                <c:pt idx="588">
                  <c:v>14.1</c:v>
                </c:pt>
                <c:pt idx="589">
                  <c:v>13.9</c:v>
                </c:pt>
                <c:pt idx="590">
                  <c:v>14.6</c:v>
                </c:pt>
                <c:pt idx="591">
                  <c:v>12.6</c:v>
                </c:pt>
                <c:pt idx="592">
                  <c:v>12.6</c:v>
                </c:pt>
                <c:pt idx="593">
                  <c:v>11.9</c:v>
                </c:pt>
                <c:pt idx="594">
                  <c:v>14.6</c:v>
                </c:pt>
                <c:pt idx="595">
                  <c:v>14.1</c:v>
                </c:pt>
                <c:pt idx="596">
                  <c:v>14.5</c:v>
                </c:pt>
                <c:pt idx="597">
                  <c:v>17.2</c:v>
                </c:pt>
                <c:pt idx="598">
                  <c:v>11.1</c:v>
                </c:pt>
                <c:pt idx="599">
                  <c:v>10.3</c:v>
                </c:pt>
                <c:pt idx="600">
                  <c:v>10.1</c:v>
                </c:pt>
                <c:pt idx="601">
                  <c:v>8.8000000000000007</c:v>
                </c:pt>
                <c:pt idx="602">
                  <c:v>9.1</c:v>
                </c:pt>
                <c:pt idx="603">
                  <c:v>8</c:v>
                </c:pt>
                <c:pt idx="604">
                  <c:v>8</c:v>
                </c:pt>
                <c:pt idx="605">
                  <c:v>10.5</c:v>
                </c:pt>
                <c:pt idx="606">
                  <c:v>14.1</c:v>
                </c:pt>
                <c:pt idx="607">
                  <c:v>13.2</c:v>
                </c:pt>
                <c:pt idx="608">
                  <c:v>13.1</c:v>
                </c:pt>
                <c:pt idx="609">
                  <c:v>13.8</c:v>
                </c:pt>
                <c:pt idx="610">
                  <c:v>15</c:v>
                </c:pt>
                <c:pt idx="611">
                  <c:v>13.3</c:v>
                </c:pt>
                <c:pt idx="612">
                  <c:v>17</c:v>
                </c:pt>
                <c:pt idx="613">
                  <c:v>6.9</c:v>
                </c:pt>
                <c:pt idx="614">
                  <c:v>14.1</c:v>
                </c:pt>
                <c:pt idx="615">
                  <c:v>15.8</c:v>
                </c:pt>
                <c:pt idx="616">
                  <c:v>14.8</c:v>
                </c:pt>
                <c:pt idx="617">
                  <c:v>14.9</c:v>
                </c:pt>
                <c:pt idx="618">
                  <c:v>15.2</c:v>
                </c:pt>
                <c:pt idx="619">
                  <c:v>15.8</c:v>
                </c:pt>
                <c:pt idx="620">
                  <c:v>15.8</c:v>
                </c:pt>
                <c:pt idx="621">
                  <c:v>7.7</c:v>
                </c:pt>
                <c:pt idx="622">
                  <c:v>7.8</c:v>
                </c:pt>
                <c:pt idx="623">
                  <c:v>10.8</c:v>
                </c:pt>
                <c:pt idx="624">
                  <c:v>9.3000000000000007</c:v>
                </c:pt>
                <c:pt idx="625">
                  <c:v>11</c:v>
                </c:pt>
                <c:pt idx="626">
                  <c:v>10.5</c:v>
                </c:pt>
                <c:pt idx="627">
                  <c:v>9.4</c:v>
                </c:pt>
                <c:pt idx="628">
                  <c:v>13.3</c:v>
                </c:pt>
                <c:pt idx="629">
                  <c:v>9.5</c:v>
                </c:pt>
                <c:pt idx="630">
                  <c:v>11.2</c:v>
                </c:pt>
                <c:pt idx="631">
                  <c:v>7</c:v>
                </c:pt>
                <c:pt idx="632">
                  <c:v>3.7</c:v>
                </c:pt>
                <c:pt idx="633">
                  <c:v>4.5999999999999996</c:v>
                </c:pt>
                <c:pt idx="634">
                  <c:v>10.1</c:v>
                </c:pt>
                <c:pt idx="635">
                  <c:v>9.9</c:v>
                </c:pt>
                <c:pt idx="636">
                  <c:v>11.6</c:v>
                </c:pt>
                <c:pt idx="637">
                  <c:v>9.4</c:v>
                </c:pt>
                <c:pt idx="638">
                  <c:v>12.6</c:v>
                </c:pt>
                <c:pt idx="639">
                  <c:v>12.7</c:v>
                </c:pt>
                <c:pt idx="640">
                  <c:v>10.1</c:v>
                </c:pt>
                <c:pt idx="641">
                  <c:v>9</c:v>
                </c:pt>
                <c:pt idx="642">
                  <c:v>4.5</c:v>
                </c:pt>
                <c:pt idx="643">
                  <c:v>7.7</c:v>
                </c:pt>
                <c:pt idx="644">
                  <c:v>6.7</c:v>
                </c:pt>
                <c:pt idx="645">
                  <c:v>7.5</c:v>
                </c:pt>
                <c:pt idx="646">
                  <c:v>5.9</c:v>
                </c:pt>
                <c:pt idx="647">
                  <c:v>6</c:v>
                </c:pt>
                <c:pt idx="648">
                  <c:v>6.3</c:v>
                </c:pt>
                <c:pt idx="649">
                  <c:v>7.6</c:v>
                </c:pt>
                <c:pt idx="650">
                  <c:v>4.8</c:v>
                </c:pt>
                <c:pt idx="651">
                  <c:v>9</c:v>
                </c:pt>
                <c:pt idx="652">
                  <c:v>10.7</c:v>
                </c:pt>
                <c:pt idx="653">
                  <c:v>9.5</c:v>
                </c:pt>
                <c:pt idx="654">
                  <c:v>8.3000000000000007</c:v>
                </c:pt>
                <c:pt idx="655">
                  <c:v>6.7</c:v>
                </c:pt>
                <c:pt idx="656">
                  <c:v>7.2</c:v>
                </c:pt>
                <c:pt idx="657">
                  <c:v>7.2</c:v>
                </c:pt>
                <c:pt idx="658">
                  <c:v>6.9</c:v>
                </c:pt>
                <c:pt idx="659">
                  <c:v>8.3000000000000007</c:v>
                </c:pt>
                <c:pt idx="660">
                  <c:v>7.1</c:v>
                </c:pt>
                <c:pt idx="661">
                  <c:v>5.9</c:v>
                </c:pt>
                <c:pt idx="662">
                  <c:v>6.3</c:v>
                </c:pt>
                <c:pt idx="663">
                  <c:v>5.6</c:v>
                </c:pt>
                <c:pt idx="664">
                  <c:v>4.5999999999999996</c:v>
                </c:pt>
                <c:pt idx="665">
                  <c:v>8.5</c:v>
                </c:pt>
                <c:pt idx="666">
                  <c:v>8.8000000000000007</c:v>
                </c:pt>
                <c:pt idx="667">
                  <c:v>9.6999999999999993</c:v>
                </c:pt>
                <c:pt idx="668">
                  <c:v>8</c:v>
                </c:pt>
                <c:pt idx="669">
                  <c:v>8</c:v>
                </c:pt>
                <c:pt idx="670">
                  <c:v>9.8000000000000007</c:v>
                </c:pt>
                <c:pt idx="671">
                  <c:v>6.2</c:v>
                </c:pt>
                <c:pt idx="672">
                  <c:v>5.2</c:v>
                </c:pt>
                <c:pt idx="673">
                  <c:v>5.7</c:v>
                </c:pt>
                <c:pt idx="674">
                  <c:v>5</c:v>
                </c:pt>
                <c:pt idx="675">
                  <c:v>5.6</c:v>
                </c:pt>
                <c:pt idx="676">
                  <c:v>9.1</c:v>
                </c:pt>
                <c:pt idx="677">
                  <c:v>9.3000000000000007</c:v>
                </c:pt>
                <c:pt idx="678">
                  <c:v>9.6999999999999993</c:v>
                </c:pt>
                <c:pt idx="679">
                  <c:v>8.4</c:v>
                </c:pt>
                <c:pt idx="680">
                  <c:v>9.6999999999999993</c:v>
                </c:pt>
                <c:pt idx="681">
                  <c:v>8.4</c:v>
                </c:pt>
                <c:pt idx="682">
                  <c:v>10.1</c:v>
                </c:pt>
                <c:pt idx="683">
                  <c:v>6.2</c:v>
                </c:pt>
                <c:pt idx="684">
                  <c:v>10.5</c:v>
                </c:pt>
                <c:pt idx="685">
                  <c:v>9</c:v>
                </c:pt>
                <c:pt idx="686">
                  <c:v>8</c:v>
                </c:pt>
                <c:pt idx="687">
                  <c:v>6.7</c:v>
                </c:pt>
                <c:pt idx="688">
                  <c:v>5.5</c:v>
                </c:pt>
                <c:pt idx="689">
                  <c:v>4.5999999999999996</c:v>
                </c:pt>
                <c:pt idx="690">
                  <c:v>3</c:v>
                </c:pt>
                <c:pt idx="691">
                  <c:v>4.2</c:v>
                </c:pt>
                <c:pt idx="692">
                  <c:v>3.5</c:v>
                </c:pt>
                <c:pt idx="693">
                  <c:v>6.9</c:v>
                </c:pt>
                <c:pt idx="694">
                  <c:v>6.7</c:v>
                </c:pt>
                <c:pt idx="695">
                  <c:v>5.7</c:v>
                </c:pt>
                <c:pt idx="696">
                  <c:v>6.5</c:v>
                </c:pt>
                <c:pt idx="697">
                  <c:v>6.2</c:v>
                </c:pt>
                <c:pt idx="698">
                  <c:v>6.3</c:v>
                </c:pt>
                <c:pt idx="699">
                  <c:v>4.3</c:v>
                </c:pt>
                <c:pt idx="700">
                  <c:v>6.8</c:v>
                </c:pt>
                <c:pt idx="701">
                  <c:v>5.9</c:v>
                </c:pt>
                <c:pt idx="702">
                  <c:v>6.2</c:v>
                </c:pt>
                <c:pt idx="703">
                  <c:v>8.3000000000000007</c:v>
                </c:pt>
                <c:pt idx="704">
                  <c:v>7.9</c:v>
                </c:pt>
                <c:pt idx="705">
                  <c:v>0</c:v>
                </c:pt>
                <c:pt idx="706">
                  <c:v>6.7</c:v>
                </c:pt>
                <c:pt idx="707">
                  <c:v>7.7</c:v>
                </c:pt>
                <c:pt idx="708">
                  <c:v>7.6</c:v>
                </c:pt>
                <c:pt idx="709">
                  <c:v>7.2</c:v>
                </c:pt>
                <c:pt idx="710">
                  <c:v>5.0999999999999996</c:v>
                </c:pt>
                <c:pt idx="711">
                  <c:v>5.9</c:v>
                </c:pt>
                <c:pt idx="712">
                  <c:v>5.7</c:v>
                </c:pt>
                <c:pt idx="713">
                  <c:v>6.9</c:v>
                </c:pt>
                <c:pt idx="714">
                  <c:v>7.1</c:v>
                </c:pt>
                <c:pt idx="715">
                  <c:v>7.8</c:v>
                </c:pt>
                <c:pt idx="716">
                  <c:v>7.9</c:v>
                </c:pt>
                <c:pt idx="717">
                  <c:v>9.1</c:v>
                </c:pt>
                <c:pt idx="718">
                  <c:v>7.1</c:v>
                </c:pt>
                <c:pt idx="719">
                  <c:v>8.6</c:v>
                </c:pt>
                <c:pt idx="720">
                  <c:v>6.1</c:v>
                </c:pt>
                <c:pt idx="721">
                  <c:v>8.3000000000000007</c:v>
                </c:pt>
                <c:pt idx="722">
                  <c:v>6</c:v>
                </c:pt>
                <c:pt idx="723">
                  <c:v>8.6999999999999993</c:v>
                </c:pt>
                <c:pt idx="724">
                  <c:v>6.2</c:v>
                </c:pt>
                <c:pt idx="725">
                  <c:v>6.4</c:v>
                </c:pt>
                <c:pt idx="726">
                  <c:v>4</c:v>
                </c:pt>
                <c:pt idx="727">
                  <c:v>5.6</c:v>
                </c:pt>
                <c:pt idx="728">
                  <c:v>13.3</c:v>
                </c:pt>
                <c:pt idx="729">
                  <c:v>7.7</c:v>
                </c:pt>
                <c:pt idx="730">
                  <c:v>7.4</c:v>
                </c:pt>
                <c:pt idx="731">
                  <c:v>7.7</c:v>
                </c:pt>
                <c:pt idx="732">
                  <c:v>6.6</c:v>
                </c:pt>
                <c:pt idx="733">
                  <c:v>6.1</c:v>
                </c:pt>
                <c:pt idx="734">
                  <c:v>7.9</c:v>
                </c:pt>
                <c:pt idx="735">
                  <c:v>7.2</c:v>
                </c:pt>
                <c:pt idx="736">
                  <c:v>7.1</c:v>
                </c:pt>
                <c:pt idx="737">
                  <c:v>6.4</c:v>
                </c:pt>
                <c:pt idx="738">
                  <c:v>5.6</c:v>
                </c:pt>
                <c:pt idx="739">
                  <c:v>6.3</c:v>
                </c:pt>
                <c:pt idx="740">
                  <c:v>6.9</c:v>
                </c:pt>
                <c:pt idx="741">
                  <c:v>8.4</c:v>
                </c:pt>
                <c:pt idx="742">
                  <c:v>9.9</c:v>
                </c:pt>
                <c:pt idx="743">
                  <c:v>9.6</c:v>
                </c:pt>
                <c:pt idx="744">
                  <c:v>10.3</c:v>
                </c:pt>
                <c:pt idx="745">
                  <c:v>10.9</c:v>
                </c:pt>
                <c:pt idx="746">
                  <c:v>11.5</c:v>
                </c:pt>
                <c:pt idx="747">
                  <c:v>10.8</c:v>
                </c:pt>
                <c:pt idx="748">
                  <c:v>9.1999999999999993</c:v>
                </c:pt>
                <c:pt idx="749">
                  <c:v>8.4</c:v>
                </c:pt>
                <c:pt idx="750">
                  <c:v>7</c:v>
                </c:pt>
                <c:pt idx="751">
                  <c:v>9.1</c:v>
                </c:pt>
                <c:pt idx="752">
                  <c:v>4.5999999999999996</c:v>
                </c:pt>
                <c:pt idx="753">
                  <c:v>4.5999999999999996</c:v>
                </c:pt>
                <c:pt idx="754">
                  <c:v>7.7</c:v>
                </c:pt>
                <c:pt idx="755">
                  <c:v>10.5</c:v>
                </c:pt>
                <c:pt idx="756">
                  <c:v>11.6</c:v>
                </c:pt>
                <c:pt idx="757">
                  <c:v>12</c:v>
                </c:pt>
                <c:pt idx="758">
                  <c:v>11.1</c:v>
                </c:pt>
                <c:pt idx="759">
                  <c:v>10.7</c:v>
                </c:pt>
                <c:pt idx="760">
                  <c:v>11.6</c:v>
                </c:pt>
                <c:pt idx="761">
                  <c:v>7.6</c:v>
                </c:pt>
                <c:pt idx="762">
                  <c:v>7.3</c:v>
                </c:pt>
                <c:pt idx="763">
                  <c:v>2.1</c:v>
                </c:pt>
                <c:pt idx="764">
                  <c:v>7.5</c:v>
                </c:pt>
                <c:pt idx="765">
                  <c:v>4.9000000000000004</c:v>
                </c:pt>
                <c:pt idx="766">
                  <c:v>4.5999999999999996</c:v>
                </c:pt>
                <c:pt idx="767">
                  <c:v>5.3</c:v>
                </c:pt>
                <c:pt idx="768">
                  <c:v>6.4</c:v>
                </c:pt>
                <c:pt idx="769">
                  <c:v>5.2</c:v>
                </c:pt>
                <c:pt idx="770">
                  <c:v>9.5</c:v>
                </c:pt>
                <c:pt idx="771">
                  <c:v>7.6</c:v>
                </c:pt>
                <c:pt idx="772">
                  <c:v>11</c:v>
                </c:pt>
                <c:pt idx="773">
                  <c:v>7</c:v>
                </c:pt>
                <c:pt idx="774">
                  <c:v>9</c:v>
                </c:pt>
                <c:pt idx="775">
                  <c:v>7.6</c:v>
                </c:pt>
                <c:pt idx="776">
                  <c:v>9.3000000000000007</c:v>
                </c:pt>
                <c:pt idx="777">
                  <c:v>9.8000000000000007</c:v>
                </c:pt>
                <c:pt idx="778">
                  <c:v>6.6</c:v>
                </c:pt>
                <c:pt idx="779">
                  <c:v>3.4</c:v>
                </c:pt>
                <c:pt idx="780">
                  <c:v>8.9</c:v>
                </c:pt>
                <c:pt idx="781">
                  <c:v>10.6</c:v>
                </c:pt>
                <c:pt idx="782">
                  <c:v>10.8</c:v>
                </c:pt>
                <c:pt idx="783">
                  <c:v>7.1</c:v>
                </c:pt>
                <c:pt idx="784">
                  <c:v>7.7</c:v>
                </c:pt>
                <c:pt idx="785">
                  <c:v>9.8000000000000007</c:v>
                </c:pt>
                <c:pt idx="786">
                  <c:v>5.5</c:v>
                </c:pt>
                <c:pt idx="787">
                  <c:v>5.9</c:v>
                </c:pt>
                <c:pt idx="788">
                  <c:v>7</c:v>
                </c:pt>
                <c:pt idx="789">
                  <c:v>7.5</c:v>
                </c:pt>
                <c:pt idx="790">
                  <c:v>5</c:v>
                </c:pt>
                <c:pt idx="791">
                  <c:v>4.3</c:v>
                </c:pt>
                <c:pt idx="792">
                  <c:v>4.4000000000000004</c:v>
                </c:pt>
                <c:pt idx="793">
                  <c:v>5.4</c:v>
                </c:pt>
                <c:pt idx="794">
                  <c:v>5.0999999999999996</c:v>
                </c:pt>
                <c:pt idx="795">
                  <c:v>6.2</c:v>
                </c:pt>
                <c:pt idx="796">
                  <c:v>5.8</c:v>
                </c:pt>
                <c:pt idx="797">
                  <c:v>7.1</c:v>
                </c:pt>
                <c:pt idx="798">
                  <c:v>5.4</c:v>
                </c:pt>
                <c:pt idx="799">
                  <c:v>4.5</c:v>
                </c:pt>
                <c:pt idx="800">
                  <c:v>6</c:v>
                </c:pt>
                <c:pt idx="801">
                  <c:v>6</c:v>
                </c:pt>
                <c:pt idx="802">
                  <c:v>9.3000000000000007</c:v>
                </c:pt>
                <c:pt idx="803">
                  <c:v>8.6</c:v>
                </c:pt>
                <c:pt idx="804">
                  <c:v>7.9</c:v>
                </c:pt>
                <c:pt idx="805">
                  <c:v>5.5</c:v>
                </c:pt>
                <c:pt idx="806">
                  <c:v>4.9000000000000004</c:v>
                </c:pt>
                <c:pt idx="807">
                  <c:v>7.1</c:v>
                </c:pt>
                <c:pt idx="808">
                  <c:v>12.6</c:v>
                </c:pt>
                <c:pt idx="809">
                  <c:v>11.1</c:v>
                </c:pt>
                <c:pt idx="810">
                  <c:v>13.8</c:v>
                </c:pt>
                <c:pt idx="811">
                  <c:v>14.7</c:v>
                </c:pt>
                <c:pt idx="812">
                  <c:v>10.9</c:v>
                </c:pt>
                <c:pt idx="813">
                  <c:v>9</c:v>
                </c:pt>
                <c:pt idx="814">
                  <c:v>7.2</c:v>
                </c:pt>
                <c:pt idx="815">
                  <c:v>8.9</c:v>
                </c:pt>
                <c:pt idx="816">
                  <c:v>8.1999999999999993</c:v>
                </c:pt>
                <c:pt idx="817">
                  <c:v>3.7</c:v>
                </c:pt>
                <c:pt idx="818">
                  <c:v>11.8</c:v>
                </c:pt>
                <c:pt idx="819">
                  <c:v>8.4</c:v>
                </c:pt>
                <c:pt idx="820">
                  <c:v>12.3</c:v>
                </c:pt>
                <c:pt idx="821">
                  <c:v>13.5</c:v>
                </c:pt>
                <c:pt idx="822">
                  <c:v>13.4</c:v>
                </c:pt>
                <c:pt idx="823">
                  <c:v>10.199999999999999</c:v>
                </c:pt>
                <c:pt idx="824">
                  <c:v>10.6</c:v>
                </c:pt>
                <c:pt idx="825">
                  <c:v>7.9</c:v>
                </c:pt>
                <c:pt idx="826">
                  <c:v>11.1</c:v>
                </c:pt>
                <c:pt idx="827">
                  <c:v>11.9</c:v>
                </c:pt>
                <c:pt idx="828">
                  <c:v>11.6</c:v>
                </c:pt>
                <c:pt idx="829">
                  <c:v>10.8</c:v>
                </c:pt>
                <c:pt idx="830">
                  <c:v>10.6</c:v>
                </c:pt>
                <c:pt idx="831">
                  <c:v>12.5</c:v>
                </c:pt>
                <c:pt idx="832">
                  <c:v>13.2</c:v>
                </c:pt>
                <c:pt idx="833">
                  <c:v>13.8</c:v>
                </c:pt>
                <c:pt idx="834">
                  <c:v>13.1</c:v>
                </c:pt>
                <c:pt idx="835">
                  <c:v>12.6</c:v>
                </c:pt>
                <c:pt idx="836">
                  <c:v>13.1</c:v>
                </c:pt>
                <c:pt idx="837">
                  <c:v>12.6</c:v>
                </c:pt>
                <c:pt idx="838">
                  <c:v>12.3</c:v>
                </c:pt>
                <c:pt idx="839">
                  <c:v>12.7</c:v>
                </c:pt>
                <c:pt idx="840">
                  <c:v>12.9</c:v>
                </c:pt>
                <c:pt idx="841">
                  <c:v>12.5</c:v>
                </c:pt>
                <c:pt idx="842">
                  <c:v>14</c:v>
                </c:pt>
                <c:pt idx="843">
                  <c:v>12.1</c:v>
                </c:pt>
                <c:pt idx="844">
                  <c:v>13.7</c:v>
                </c:pt>
                <c:pt idx="845">
                  <c:v>13.7</c:v>
                </c:pt>
                <c:pt idx="846">
                  <c:v>13.3</c:v>
                </c:pt>
                <c:pt idx="847">
                  <c:v>13</c:v>
                </c:pt>
                <c:pt idx="848">
                  <c:v>14.9</c:v>
                </c:pt>
                <c:pt idx="849">
                  <c:v>12.9</c:v>
                </c:pt>
                <c:pt idx="850">
                  <c:v>13.5</c:v>
                </c:pt>
                <c:pt idx="851">
                  <c:v>14.5</c:v>
                </c:pt>
                <c:pt idx="852">
                  <c:v>13.7</c:v>
                </c:pt>
                <c:pt idx="853">
                  <c:v>9.1999999999999993</c:v>
                </c:pt>
                <c:pt idx="854">
                  <c:v>6.8</c:v>
                </c:pt>
                <c:pt idx="855">
                  <c:v>6.4</c:v>
                </c:pt>
                <c:pt idx="856">
                  <c:v>10.199999999999999</c:v>
                </c:pt>
                <c:pt idx="857">
                  <c:v>9.9</c:v>
                </c:pt>
                <c:pt idx="858">
                  <c:v>9.8000000000000007</c:v>
                </c:pt>
                <c:pt idx="859">
                  <c:v>7.3</c:v>
                </c:pt>
                <c:pt idx="860">
                  <c:v>7.1</c:v>
                </c:pt>
                <c:pt idx="861">
                  <c:v>7</c:v>
                </c:pt>
                <c:pt idx="862">
                  <c:v>8.6</c:v>
                </c:pt>
                <c:pt idx="863">
                  <c:v>8</c:v>
                </c:pt>
                <c:pt idx="864">
                  <c:v>6</c:v>
                </c:pt>
                <c:pt idx="865">
                  <c:v>5.0999999999999996</c:v>
                </c:pt>
                <c:pt idx="866">
                  <c:v>4.8</c:v>
                </c:pt>
                <c:pt idx="867">
                  <c:v>4.7</c:v>
                </c:pt>
                <c:pt idx="868">
                  <c:v>5.4</c:v>
                </c:pt>
                <c:pt idx="869">
                  <c:v>6</c:v>
                </c:pt>
                <c:pt idx="870">
                  <c:v>5.0999999999999996</c:v>
                </c:pt>
                <c:pt idx="871">
                  <c:v>8.6</c:v>
                </c:pt>
                <c:pt idx="872">
                  <c:v>7.7</c:v>
                </c:pt>
                <c:pt idx="873">
                  <c:v>9.1999999999999993</c:v>
                </c:pt>
                <c:pt idx="874">
                  <c:v>9.1</c:v>
                </c:pt>
                <c:pt idx="875">
                  <c:v>11.6</c:v>
                </c:pt>
                <c:pt idx="876">
                  <c:v>9.3000000000000007</c:v>
                </c:pt>
                <c:pt idx="877">
                  <c:v>11</c:v>
                </c:pt>
                <c:pt idx="878">
                  <c:v>11</c:v>
                </c:pt>
                <c:pt idx="879">
                  <c:v>11.6</c:v>
                </c:pt>
                <c:pt idx="880">
                  <c:v>11</c:v>
                </c:pt>
                <c:pt idx="881">
                  <c:v>8.8000000000000007</c:v>
                </c:pt>
                <c:pt idx="882">
                  <c:v>13.4</c:v>
                </c:pt>
                <c:pt idx="883">
                  <c:v>14.7</c:v>
                </c:pt>
                <c:pt idx="884">
                  <c:v>13</c:v>
                </c:pt>
                <c:pt idx="885">
                  <c:v>15</c:v>
                </c:pt>
                <c:pt idx="886">
                  <c:v>11.7</c:v>
                </c:pt>
                <c:pt idx="887">
                  <c:v>10.9</c:v>
                </c:pt>
                <c:pt idx="888">
                  <c:v>12.9</c:v>
                </c:pt>
                <c:pt idx="889">
                  <c:v>11.6</c:v>
                </c:pt>
                <c:pt idx="890">
                  <c:v>5.0999999999999996</c:v>
                </c:pt>
                <c:pt idx="891">
                  <c:v>10.8</c:v>
                </c:pt>
                <c:pt idx="892">
                  <c:v>11</c:v>
                </c:pt>
                <c:pt idx="893">
                  <c:v>10.7</c:v>
                </c:pt>
                <c:pt idx="894">
                  <c:v>12.9</c:v>
                </c:pt>
                <c:pt idx="895">
                  <c:v>12.7</c:v>
                </c:pt>
                <c:pt idx="896">
                  <c:v>13.4</c:v>
                </c:pt>
                <c:pt idx="897">
                  <c:v>14.2</c:v>
                </c:pt>
                <c:pt idx="898">
                  <c:v>12.7</c:v>
                </c:pt>
                <c:pt idx="899">
                  <c:v>13.1</c:v>
                </c:pt>
                <c:pt idx="900">
                  <c:v>14</c:v>
                </c:pt>
                <c:pt idx="901">
                  <c:v>12.9</c:v>
                </c:pt>
                <c:pt idx="902">
                  <c:v>15.1</c:v>
                </c:pt>
                <c:pt idx="903">
                  <c:v>15.2</c:v>
                </c:pt>
                <c:pt idx="904">
                  <c:v>7.6</c:v>
                </c:pt>
                <c:pt idx="905">
                  <c:v>7.3</c:v>
                </c:pt>
                <c:pt idx="906">
                  <c:v>8</c:v>
                </c:pt>
                <c:pt idx="907">
                  <c:v>10.8</c:v>
                </c:pt>
                <c:pt idx="908">
                  <c:v>10.9</c:v>
                </c:pt>
                <c:pt idx="909">
                  <c:v>10</c:v>
                </c:pt>
                <c:pt idx="910">
                  <c:v>10.3</c:v>
                </c:pt>
                <c:pt idx="911">
                  <c:v>11.5</c:v>
                </c:pt>
                <c:pt idx="912">
                  <c:v>10.3</c:v>
                </c:pt>
                <c:pt idx="913">
                  <c:v>11.1</c:v>
                </c:pt>
                <c:pt idx="914">
                  <c:v>9.6</c:v>
                </c:pt>
                <c:pt idx="915">
                  <c:v>9.1</c:v>
                </c:pt>
                <c:pt idx="916">
                  <c:v>9.6</c:v>
                </c:pt>
                <c:pt idx="917">
                  <c:v>9</c:v>
                </c:pt>
                <c:pt idx="918">
                  <c:v>8.9</c:v>
                </c:pt>
                <c:pt idx="919">
                  <c:v>9.1999999999999993</c:v>
                </c:pt>
                <c:pt idx="920">
                  <c:v>10.199999999999999</c:v>
                </c:pt>
                <c:pt idx="921">
                  <c:v>9.5</c:v>
                </c:pt>
                <c:pt idx="922">
                  <c:v>9.8000000000000007</c:v>
                </c:pt>
                <c:pt idx="923">
                  <c:v>9.3000000000000007</c:v>
                </c:pt>
                <c:pt idx="924">
                  <c:v>3.6</c:v>
                </c:pt>
                <c:pt idx="925">
                  <c:v>4.4000000000000004</c:v>
                </c:pt>
                <c:pt idx="926">
                  <c:v>6.7</c:v>
                </c:pt>
                <c:pt idx="927">
                  <c:v>14.5</c:v>
                </c:pt>
                <c:pt idx="928">
                  <c:v>10.4</c:v>
                </c:pt>
                <c:pt idx="929">
                  <c:v>11.6</c:v>
                </c:pt>
                <c:pt idx="930">
                  <c:v>12.8</c:v>
                </c:pt>
                <c:pt idx="931">
                  <c:v>14.6</c:v>
                </c:pt>
                <c:pt idx="932">
                  <c:v>14.7</c:v>
                </c:pt>
                <c:pt idx="933">
                  <c:v>13.2</c:v>
                </c:pt>
                <c:pt idx="934">
                  <c:v>8.9</c:v>
                </c:pt>
                <c:pt idx="935">
                  <c:v>7.7</c:v>
                </c:pt>
                <c:pt idx="936">
                  <c:v>13.1</c:v>
                </c:pt>
                <c:pt idx="937">
                  <c:v>12.3</c:v>
                </c:pt>
                <c:pt idx="938">
                  <c:v>13.7</c:v>
                </c:pt>
                <c:pt idx="939">
                  <c:v>8.1999999999999993</c:v>
                </c:pt>
                <c:pt idx="940">
                  <c:v>11</c:v>
                </c:pt>
                <c:pt idx="941">
                  <c:v>7.5</c:v>
                </c:pt>
                <c:pt idx="942">
                  <c:v>4.5999999999999996</c:v>
                </c:pt>
                <c:pt idx="943">
                  <c:v>6.5</c:v>
                </c:pt>
                <c:pt idx="944">
                  <c:v>10.3</c:v>
                </c:pt>
                <c:pt idx="945">
                  <c:v>11.4</c:v>
                </c:pt>
                <c:pt idx="946">
                  <c:v>11.3</c:v>
                </c:pt>
                <c:pt idx="947">
                  <c:v>6.1</c:v>
                </c:pt>
                <c:pt idx="948">
                  <c:v>9.6</c:v>
                </c:pt>
                <c:pt idx="949">
                  <c:v>9.1999999999999993</c:v>
                </c:pt>
                <c:pt idx="950">
                  <c:v>2.8</c:v>
                </c:pt>
                <c:pt idx="951">
                  <c:v>3.8</c:v>
                </c:pt>
                <c:pt idx="952">
                  <c:v>4.9000000000000004</c:v>
                </c:pt>
                <c:pt idx="953">
                  <c:v>4.5999999999999996</c:v>
                </c:pt>
                <c:pt idx="954">
                  <c:v>4.0999999999999996</c:v>
                </c:pt>
                <c:pt idx="955">
                  <c:v>8.1</c:v>
                </c:pt>
                <c:pt idx="956">
                  <c:v>7</c:v>
                </c:pt>
                <c:pt idx="957">
                  <c:v>6.1</c:v>
                </c:pt>
                <c:pt idx="958">
                  <c:v>6.6</c:v>
                </c:pt>
                <c:pt idx="959">
                  <c:v>6.3</c:v>
                </c:pt>
                <c:pt idx="960">
                  <c:v>9.1999999999999993</c:v>
                </c:pt>
                <c:pt idx="961">
                  <c:v>12</c:v>
                </c:pt>
                <c:pt idx="962">
                  <c:v>14</c:v>
                </c:pt>
                <c:pt idx="963">
                  <c:v>13.1</c:v>
                </c:pt>
                <c:pt idx="964">
                  <c:v>10.1</c:v>
                </c:pt>
                <c:pt idx="965">
                  <c:v>6.2</c:v>
                </c:pt>
                <c:pt idx="966">
                  <c:v>5.2</c:v>
                </c:pt>
                <c:pt idx="967">
                  <c:v>4.5</c:v>
                </c:pt>
                <c:pt idx="968">
                  <c:v>6.9</c:v>
                </c:pt>
                <c:pt idx="969">
                  <c:v>6.1</c:v>
                </c:pt>
                <c:pt idx="970">
                  <c:v>4.5</c:v>
                </c:pt>
                <c:pt idx="971">
                  <c:v>3.5</c:v>
                </c:pt>
                <c:pt idx="972">
                  <c:v>5.7</c:v>
                </c:pt>
                <c:pt idx="973">
                  <c:v>6.1</c:v>
                </c:pt>
                <c:pt idx="974">
                  <c:v>3.2</c:v>
                </c:pt>
                <c:pt idx="975">
                  <c:v>8.3000000000000007</c:v>
                </c:pt>
                <c:pt idx="976">
                  <c:v>6</c:v>
                </c:pt>
                <c:pt idx="977">
                  <c:v>6.9</c:v>
                </c:pt>
                <c:pt idx="978">
                  <c:v>6.2</c:v>
                </c:pt>
                <c:pt idx="979">
                  <c:v>7.2</c:v>
                </c:pt>
                <c:pt idx="980">
                  <c:v>8.6999999999999993</c:v>
                </c:pt>
                <c:pt idx="981">
                  <c:v>9.1</c:v>
                </c:pt>
                <c:pt idx="982">
                  <c:v>8.6999999999999993</c:v>
                </c:pt>
                <c:pt idx="983">
                  <c:v>7.8</c:v>
                </c:pt>
                <c:pt idx="984">
                  <c:v>6.7</c:v>
                </c:pt>
                <c:pt idx="985">
                  <c:v>11.8</c:v>
                </c:pt>
                <c:pt idx="986">
                  <c:v>5.6</c:v>
                </c:pt>
                <c:pt idx="987">
                  <c:v>6</c:v>
                </c:pt>
                <c:pt idx="988">
                  <c:v>7.2</c:v>
                </c:pt>
                <c:pt idx="989">
                  <c:v>5.8</c:v>
                </c:pt>
                <c:pt idx="990">
                  <c:v>11.9</c:v>
                </c:pt>
                <c:pt idx="991">
                  <c:v>11.7</c:v>
                </c:pt>
                <c:pt idx="992">
                  <c:v>5.0999999999999996</c:v>
                </c:pt>
                <c:pt idx="993">
                  <c:v>4.7</c:v>
                </c:pt>
                <c:pt idx="994">
                  <c:v>5.5</c:v>
                </c:pt>
                <c:pt idx="995">
                  <c:v>6.1</c:v>
                </c:pt>
                <c:pt idx="996">
                  <c:v>6.6</c:v>
                </c:pt>
                <c:pt idx="997">
                  <c:v>7.9</c:v>
                </c:pt>
                <c:pt idx="998">
                  <c:v>5</c:v>
                </c:pt>
                <c:pt idx="999">
                  <c:v>5.5</c:v>
                </c:pt>
                <c:pt idx="1000">
                  <c:v>9.4</c:v>
                </c:pt>
                <c:pt idx="1001">
                  <c:v>7</c:v>
                </c:pt>
                <c:pt idx="1002">
                  <c:v>6.1</c:v>
                </c:pt>
                <c:pt idx="1003">
                  <c:v>3.7</c:v>
                </c:pt>
                <c:pt idx="1004">
                  <c:v>7.3</c:v>
                </c:pt>
                <c:pt idx="1005">
                  <c:v>4.5999999999999996</c:v>
                </c:pt>
                <c:pt idx="1006">
                  <c:v>9.5</c:v>
                </c:pt>
                <c:pt idx="1007">
                  <c:v>9.9</c:v>
                </c:pt>
                <c:pt idx="1008">
                  <c:v>9.1</c:v>
                </c:pt>
                <c:pt idx="1009">
                  <c:v>10.7</c:v>
                </c:pt>
                <c:pt idx="1010">
                  <c:v>8.4</c:v>
                </c:pt>
                <c:pt idx="1011">
                  <c:v>10.1</c:v>
                </c:pt>
                <c:pt idx="1012">
                  <c:v>8.6999999999999993</c:v>
                </c:pt>
                <c:pt idx="1013">
                  <c:v>4.7</c:v>
                </c:pt>
                <c:pt idx="1014">
                  <c:v>5.5</c:v>
                </c:pt>
                <c:pt idx="1015">
                  <c:v>6.2</c:v>
                </c:pt>
                <c:pt idx="1016">
                  <c:v>2.6</c:v>
                </c:pt>
                <c:pt idx="1017">
                  <c:v>7.2</c:v>
                </c:pt>
                <c:pt idx="1018">
                  <c:v>9.9</c:v>
                </c:pt>
                <c:pt idx="1019">
                  <c:v>11.3</c:v>
                </c:pt>
                <c:pt idx="1020">
                  <c:v>10.4</c:v>
                </c:pt>
                <c:pt idx="1021">
                  <c:v>11.7</c:v>
                </c:pt>
                <c:pt idx="1022">
                  <c:v>10.4</c:v>
                </c:pt>
                <c:pt idx="1023">
                  <c:v>10.5</c:v>
                </c:pt>
                <c:pt idx="1024">
                  <c:v>9.5</c:v>
                </c:pt>
                <c:pt idx="1025">
                  <c:v>9.6</c:v>
                </c:pt>
                <c:pt idx="1026">
                  <c:v>8.9</c:v>
                </c:pt>
                <c:pt idx="1027">
                  <c:v>8.6</c:v>
                </c:pt>
                <c:pt idx="1028">
                  <c:v>11.6</c:v>
                </c:pt>
                <c:pt idx="1029">
                  <c:v>7.6</c:v>
                </c:pt>
                <c:pt idx="1030">
                  <c:v>9.3000000000000007</c:v>
                </c:pt>
                <c:pt idx="1031">
                  <c:v>3.3</c:v>
                </c:pt>
                <c:pt idx="1032">
                  <c:v>5.4</c:v>
                </c:pt>
                <c:pt idx="1033">
                  <c:v>4.0999999999999996</c:v>
                </c:pt>
                <c:pt idx="1034">
                  <c:v>8.1999999999999993</c:v>
                </c:pt>
                <c:pt idx="1035">
                  <c:v>5.2</c:v>
                </c:pt>
                <c:pt idx="1036">
                  <c:v>7.7</c:v>
                </c:pt>
                <c:pt idx="1037">
                  <c:v>7.9</c:v>
                </c:pt>
                <c:pt idx="1038">
                  <c:v>6.8</c:v>
                </c:pt>
                <c:pt idx="1039">
                  <c:v>10.7</c:v>
                </c:pt>
                <c:pt idx="1040">
                  <c:v>14.7</c:v>
                </c:pt>
                <c:pt idx="1041">
                  <c:v>13.8</c:v>
                </c:pt>
                <c:pt idx="1042">
                  <c:v>14</c:v>
                </c:pt>
                <c:pt idx="1043">
                  <c:v>14.4</c:v>
                </c:pt>
                <c:pt idx="1044">
                  <c:v>6.6</c:v>
                </c:pt>
                <c:pt idx="1045">
                  <c:v>6.9</c:v>
                </c:pt>
                <c:pt idx="1046">
                  <c:v>7</c:v>
                </c:pt>
                <c:pt idx="1047">
                  <c:v>13.7</c:v>
                </c:pt>
                <c:pt idx="1048">
                  <c:v>9.3000000000000007</c:v>
                </c:pt>
                <c:pt idx="1049">
                  <c:v>6.3</c:v>
                </c:pt>
                <c:pt idx="1050">
                  <c:v>6.3</c:v>
                </c:pt>
                <c:pt idx="1051">
                  <c:v>3.9</c:v>
                </c:pt>
                <c:pt idx="1052">
                  <c:v>4.7</c:v>
                </c:pt>
                <c:pt idx="1053">
                  <c:v>7.3</c:v>
                </c:pt>
                <c:pt idx="1054">
                  <c:v>7.3</c:v>
                </c:pt>
                <c:pt idx="1055">
                  <c:v>6.4</c:v>
                </c:pt>
                <c:pt idx="1056">
                  <c:v>5.8</c:v>
                </c:pt>
                <c:pt idx="1057">
                  <c:v>5.8</c:v>
                </c:pt>
                <c:pt idx="1058">
                  <c:v>4.5</c:v>
                </c:pt>
                <c:pt idx="1059">
                  <c:v>5.7</c:v>
                </c:pt>
                <c:pt idx="1060">
                  <c:v>6.8</c:v>
                </c:pt>
                <c:pt idx="1061">
                  <c:v>10.9</c:v>
                </c:pt>
                <c:pt idx="1062">
                  <c:v>12.1</c:v>
                </c:pt>
                <c:pt idx="1063">
                  <c:v>14.1</c:v>
                </c:pt>
                <c:pt idx="1064">
                  <c:v>13.9</c:v>
                </c:pt>
                <c:pt idx="1065">
                  <c:v>15.4</c:v>
                </c:pt>
                <c:pt idx="1066">
                  <c:v>14</c:v>
                </c:pt>
                <c:pt idx="1067">
                  <c:v>12.1</c:v>
                </c:pt>
                <c:pt idx="1068">
                  <c:v>9.4</c:v>
                </c:pt>
                <c:pt idx="1069">
                  <c:v>8.4</c:v>
                </c:pt>
                <c:pt idx="1070">
                  <c:v>9.5</c:v>
                </c:pt>
                <c:pt idx="1071">
                  <c:v>6.4</c:v>
                </c:pt>
                <c:pt idx="1072">
                  <c:v>11.3</c:v>
                </c:pt>
                <c:pt idx="1073">
                  <c:v>7</c:v>
                </c:pt>
                <c:pt idx="1074">
                  <c:v>10.4</c:v>
                </c:pt>
                <c:pt idx="1075">
                  <c:v>12.7</c:v>
                </c:pt>
                <c:pt idx="1076">
                  <c:v>16.100000000000001</c:v>
                </c:pt>
                <c:pt idx="1077">
                  <c:v>13.7</c:v>
                </c:pt>
                <c:pt idx="1078">
                  <c:v>13.1</c:v>
                </c:pt>
                <c:pt idx="1079">
                  <c:v>6.5</c:v>
                </c:pt>
                <c:pt idx="1080">
                  <c:v>10.6</c:v>
                </c:pt>
                <c:pt idx="1081">
                  <c:v>4.2</c:v>
                </c:pt>
                <c:pt idx="1082">
                  <c:v>9.9</c:v>
                </c:pt>
                <c:pt idx="1083">
                  <c:v>8.4</c:v>
                </c:pt>
                <c:pt idx="1084">
                  <c:v>10.1</c:v>
                </c:pt>
                <c:pt idx="1085">
                  <c:v>10.8</c:v>
                </c:pt>
                <c:pt idx="1086">
                  <c:v>10.7</c:v>
                </c:pt>
                <c:pt idx="1087">
                  <c:v>9.3000000000000007</c:v>
                </c:pt>
                <c:pt idx="1088">
                  <c:v>9.8000000000000007</c:v>
                </c:pt>
                <c:pt idx="1089">
                  <c:v>7.8</c:v>
                </c:pt>
                <c:pt idx="1090">
                  <c:v>11.7</c:v>
                </c:pt>
                <c:pt idx="1091">
                  <c:v>8.3000000000000007</c:v>
                </c:pt>
                <c:pt idx="1092">
                  <c:v>6.8</c:v>
                </c:pt>
                <c:pt idx="1093">
                  <c:v>4.7</c:v>
                </c:pt>
                <c:pt idx="1094">
                  <c:v>5.4</c:v>
                </c:pt>
                <c:pt idx="1095">
                  <c:v>8.8000000000000007</c:v>
                </c:pt>
                <c:pt idx="1096">
                  <c:v>11.1</c:v>
                </c:pt>
                <c:pt idx="1097">
                  <c:v>12.7</c:v>
                </c:pt>
                <c:pt idx="1098">
                  <c:v>10.3</c:v>
                </c:pt>
                <c:pt idx="1099">
                  <c:v>9.6</c:v>
                </c:pt>
                <c:pt idx="1100">
                  <c:v>9.5</c:v>
                </c:pt>
                <c:pt idx="1101">
                  <c:v>4.0999999999999996</c:v>
                </c:pt>
                <c:pt idx="1102">
                  <c:v>10.199999999999999</c:v>
                </c:pt>
                <c:pt idx="1103">
                  <c:v>10.7</c:v>
                </c:pt>
                <c:pt idx="1104">
                  <c:v>8.1</c:v>
                </c:pt>
                <c:pt idx="1105">
                  <c:v>6.9</c:v>
                </c:pt>
                <c:pt idx="1106">
                  <c:v>6.4</c:v>
                </c:pt>
                <c:pt idx="1107">
                  <c:v>6.7</c:v>
                </c:pt>
                <c:pt idx="1108">
                  <c:v>6.9</c:v>
                </c:pt>
                <c:pt idx="1109">
                  <c:v>5.8</c:v>
                </c:pt>
                <c:pt idx="1110">
                  <c:v>7.4</c:v>
                </c:pt>
                <c:pt idx="1111">
                  <c:v>8.5</c:v>
                </c:pt>
                <c:pt idx="1112">
                  <c:v>7.5</c:v>
                </c:pt>
                <c:pt idx="1113">
                  <c:v>6</c:v>
                </c:pt>
                <c:pt idx="1114">
                  <c:v>7.7</c:v>
                </c:pt>
                <c:pt idx="1115">
                  <c:v>11</c:v>
                </c:pt>
                <c:pt idx="1116">
                  <c:v>15.8</c:v>
                </c:pt>
                <c:pt idx="1117">
                  <c:v>17.600000000000001</c:v>
                </c:pt>
                <c:pt idx="1118">
                  <c:v>18.5</c:v>
                </c:pt>
                <c:pt idx="1119">
                  <c:v>18.5</c:v>
                </c:pt>
                <c:pt idx="1120">
                  <c:v>15.6</c:v>
                </c:pt>
                <c:pt idx="1121">
                  <c:v>18.100000000000001</c:v>
                </c:pt>
                <c:pt idx="1122">
                  <c:v>18.2</c:v>
                </c:pt>
                <c:pt idx="1123">
                  <c:v>17.8</c:v>
                </c:pt>
                <c:pt idx="1124">
                  <c:v>17.3</c:v>
                </c:pt>
                <c:pt idx="1125">
                  <c:v>16.399999999999999</c:v>
                </c:pt>
                <c:pt idx="1126">
                  <c:v>18.399999999999999</c:v>
                </c:pt>
                <c:pt idx="1127">
                  <c:v>17.899999999999999</c:v>
                </c:pt>
                <c:pt idx="1128">
                  <c:v>19</c:v>
                </c:pt>
                <c:pt idx="1129">
                  <c:v>16.7</c:v>
                </c:pt>
                <c:pt idx="1130">
                  <c:v>18.100000000000001</c:v>
                </c:pt>
                <c:pt idx="1131">
                  <c:v>6.9</c:v>
                </c:pt>
                <c:pt idx="1132">
                  <c:v>8.8000000000000007</c:v>
                </c:pt>
                <c:pt idx="1133">
                  <c:v>16.100000000000001</c:v>
                </c:pt>
                <c:pt idx="1134">
                  <c:v>17.600000000000001</c:v>
                </c:pt>
                <c:pt idx="1135">
                  <c:v>16.7</c:v>
                </c:pt>
                <c:pt idx="1136">
                  <c:v>17.100000000000001</c:v>
                </c:pt>
                <c:pt idx="1137">
                  <c:v>19.5</c:v>
                </c:pt>
                <c:pt idx="1138">
                  <c:v>19.3</c:v>
                </c:pt>
                <c:pt idx="1139">
                  <c:v>15.9</c:v>
                </c:pt>
                <c:pt idx="1140">
                  <c:v>11.2</c:v>
                </c:pt>
                <c:pt idx="1141">
                  <c:v>16.5</c:v>
                </c:pt>
                <c:pt idx="1142">
                  <c:v>16.2</c:v>
                </c:pt>
                <c:pt idx="1143">
                  <c:v>16.2</c:v>
                </c:pt>
                <c:pt idx="1144">
                  <c:v>15.8</c:v>
                </c:pt>
                <c:pt idx="1145">
                  <c:v>15.9</c:v>
                </c:pt>
                <c:pt idx="1146">
                  <c:v>15.7</c:v>
                </c:pt>
                <c:pt idx="1147">
                  <c:v>14.8</c:v>
                </c:pt>
                <c:pt idx="1148">
                  <c:v>15.2</c:v>
                </c:pt>
                <c:pt idx="1149">
                  <c:v>15.3</c:v>
                </c:pt>
                <c:pt idx="1150">
                  <c:v>8.3000000000000007</c:v>
                </c:pt>
                <c:pt idx="1151">
                  <c:v>8.6</c:v>
                </c:pt>
                <c:pt idx="1152">
                  <c:v>10.8</c:v>
                </c:pt>
                <c:pt idx="1153">
                  <c:v>10.199999999999999</c:v>
                </c:pt>
                <c:pt idx="1154">
                  <c:v>11</c:v>
                </c:pt>
                <c:pt idx="1155">
                  <c:v>8.6999999999999993</c:v>
                </c:pt>
                <c:pt idx="1156">
                  <c:v>10.3</c:v>
                </c:pt>
                <c:pt idx="1157">
                  <c:v>10.6</c:v>
                </c:pt>
                <c:pt idx="1158">
                  <c:v>12.5</c:v>
                </c:pt>
                <c:pt idx="1159">
                  <c:v>12.6</c:v>
                </c:pt>
                <c:pt idx="1160">
                  <c:v>12.7</c:v>
                </c:pt>
                <c:pt idx="1161">
                  <c:v>7.5</c:v>
                </c:pt>
                <c:pt idx="1162">
                  <c:v>8.6999999999999993</c:v>
                </c:pt>
                <c:pt idx="1163">
                  <c:v>10.4</c:v>
                </c:pt>
                <c:pt idx="1164">
                  <c:v>11</c:v>
                </c:pt>
                <c:pt idx="1165">
                  <c:v>7</c:v>
                </c:pt>
                <c:pt idx="1166">
                  <c:v>9.9</c:v>
                </c:pt>
                <c:pt idx="1167">
                  <c:v>8.6999999999999993</c:v>
                </c:pt>
                <c:pt idx="1168">
                  <c:v>9.5</c:v>
                </c:pt>
                <c:pt idx="1169">
                  <c:v>14.6</c:v>
                </c:pt>
                <c:pt idx="1170">
                  <c:v>15.1</c:v>
                </c:pt>
                <c:pt idx="1171">
                  <c:v>15.2</c:v>
                </c:pt>
                <c:pt idx="1172">
                  <c:v>9.1999999999999993</c:v>
                </c:pt>
                <c:pt idx="1173">
                  <c:v>9.1</c:v>
                </c:pt>
                <c:pt idx="1174">
                  <c:v>12.7</c:v>
                </c:pt>
                <c:pt idx="1175">
                  <c:v>13.9</c:v>
                </c:pt>
                <c:pt idx="1176">
                  <c:v>12.9</c:v>
                </c:pt>
                <c:pt idx="1177">
                  <c:v>10</c:v>
                </c:pt>
                <c:pt idx="1178">
                  <c:v>14.6</c:v>
                </c:pt>
                <c:pt idx="1179">
                  <c:v>8.9</c:v>
                </c:pt>
                <c:pt idx="1180">
                  <c:v>5.7</c:v>
                </c:pt>
                <c:pt idx="1181">
                  <c:v>9.9</c:v>
                </c:pt>
                <c:pt idx="1182">
                  <c:v>9</c:v>
                </c:pt>
                <c:pt idx="1183">
                  <c:v>7.3</c:v>
                </c:pt>
                <c:pt idx="1184">
                  <c:v>10.5</c:v>
                </c:pt>
                <c:pt idx="1185">
                  <c:v>10.7</c:v>
                </c:pt>
                <c:pt idx="1186">
                  <c:v>10.8</c:v>
                </c:pt>
                <c:pt idx="1187">
                  <c:v>11.9</c:v>
                </c:pt>
                <c:pt idx="1188">
                  <c:v>10.9</c:v>
                </c:pt>
                <c:pt idx="1189">
                  <c:v>8.6</c:v>
                </c:pt>
                <c:pt idx="1190">
                  <c:v>6.8</c:v>
                </c:pt>
                <c:pt idx="1191">
                  <c:v>7.3</c:v>
                </c:pt>
                <c:pt idx="1192">
                  <c:v>8.5</c:v>
                </c:pt>
                <c:pt idx="1193">
                  <c:v>8.9</c:v>
                </c:pt>
                <c:pt idx="1194">
                  <c:v>8.1999999999999993</c:v>
                </c:pt>
                <c:pt idx="1195">
                  <c:v>8.3000000000000007</c:v>
                </c:pt>
                <c:pt idx="1196">
                  <c:v>6.8</c:v>
                </c:pt>
                <c:pt idx="1197">
                  <c:v>5.0999999999999996</c:v>
                </c:pt>
                <c:pt idx="1198">
                  <c:v>6.3</c:v>
                </c:pt>
                <c:pt idx="1199">
                  <c:v>6</c:v>
                </c:pt>
                <c:pt idx="1200">
                  <c:v>6.8</c:v>
                </c:pt>
                <c:pt idx="1201">
                  <c:v>6.2</c:v>
                </c:pt>
                <c:pt idx="1202">
                  <c:v>8.5</c:v>
                </c:pt>
                <c:pt idx="1203">
                  <c:v>7.9</c:v>
                </c:pt>
                <c:pt idx="1204">
                  <c:v>6.6</c:v>
                </c:pt>
                <c:pt idx="1205">
                  <c:v>8.6999999999999993</c:v>
                </c:pt>
                <c:pt idx="1206">
                  <c:v>7.9</c:v>
                </c:pt>
                <c:pt idx="1207">
                  <c:v>7.6</c:v>
                </c:pt>
                <c:pt idx="1208">
                  <c:v>6</c:v>
                </c:pt>
                <c:pt idx="1209">
                  <c:v>4.7</c:v>
                </c:pt>
                <c:pt idx="1210">
                  <c:v>5.0999999999999996</c:v>
                </c:pt>
                <c:pt idx="1211">
                  <c:v>5</c:v>
                </c:pt>
                <c:pt idx="1212">
                  <c:v>6.2</c:v>
                </c:pt>
                <c:pt idx="1213">
                  <c:v>6.2</c:v>
                </c:pt>
                <c:pt idx="1214">
                  <c:v>8.4</c:v>
                </c:pt>
                <c:pt idx="1215">
                  <c:v>7.4</c:v>
                </c:pt>
                <c:pt idx="1216">
                  <c:v>6.6</c:v>
                </c:pt>
                <c:pt idx="1217">
                  <c:v>6.2</c:v>
                </c:pt>
                <c:pt idx="1218">
                  <c:v>6.9</c:v>
                </c:pt>
                <c:pt idx="1219">
                  <c:v>6.1</c:v>
                </c:pt>
                <c:pt idx="1220">
                  <c:v>6.6</c:v>
                </c:pt>
                <c:pt idx="1221">
                  <c:v>6.2</c:v>
                </c:pt>
                <c:pt idx="1222">
                  <c:v>6.7</c:v>
                </c:pt>
                <c:pt idx="1223">
                  <c:v>6.5</c:v>
                </c:pt>
                <c:pt idx="1224">
                  <c:v>5.4</c:v>
                </c:pt>
                <c:pt idx="1225">
                  <c:v>4.5</c:v>
                </c:pt>
                <c:pt idx="1226">
                  <c:v>5</c:v>
                </c:pt>
                <c:pt idx="1227">
                  <c:v>5.4</c:v>
                </c:pt>
                <c:pt idx="1228">
                  <c:v>5.4</c:v>
                </c:pt>
                <c:pt idx="1229">
                  <c:v>6</c:v>
                </c:pt>
                <c:pt idx="1230">
                  <c:v>5</c:v>
                </c:pt>
                <c:pt idx="1231">
                  <c:v>4.7</c:v>
                </c:pt>
                <c:pt idx="1232">
                  <c:v>5.6</c:v>
                </c:pt>
                <c:pt idx="1233">
                  <c:v>4.3</c:v>
                </c:pt>
                <c:pt idx="1234">
                  <c:v>5.4</c:v>
                </c:pt>
                <c:pt idx="1235">
                  <c:v>4.2</c:v>
                </c:pt>
                <c:pt idx="1236">
                  <c:v>5.2</c:v>
                </c:pt>
                <c:pt idx="1237">
                  <c:v>7.9</c:v>
                </c:pt>
                <c:pt idx="1238">
                  <c:v>6.9</c:v>
                </c:pt>
                <c:pt idx="1239">
                  <c:v>8.6999999999999993</c:v>
                </c:pt>
                <c:pt idx="1240">
                  <c:v>7.6</c:v>
                </c:pt>
                <c:pt idx="1241">
                  <c:v>8.4</c:v>
                </c:pt>
                <c:pt idx="1242">
                  <c:v>8.9</c:v>
                </c:pt>
                <c:pt idx="1243">
                  <c:v>9.6</c:v>
                </c:pt>
                <c:pt idx="1244">
                  <c:v>9.1999999999999993</c:v>
                </c:pt>
                <c:pt idx="1245">
                  <c:v>9.9</c:v>
                </c:pt>
                <c:pt idx="1246">
                  <c:v>9.9</c:v>
                </c:pt>
                <c:pt idx="1247">
                  <c:v>8.1</c:v>
                </c:pt>
                <c:pt idx="1248">
                  <c:v>7.8</c:v>
                </c:pt>
                <c:pt idx="1249">
                  <c:v>7.8</c:v>
                </c:pt>
                <c:pt idx="1250">
                  <c:v>7.5</c:v>
                </c:pt>
                <c:pt idx="1251">
                  <c:v>5.5</c:v>
                </c:pt>
                <c:pt idx="1252">
                  <c:v>5.5</c:v>
                </c:pt>
                <c:pt idx="1253">
                  <c:v>5.3</c:v>
                </c:pt>
                <c:pt idx="1254">
                  <c:v>8.1</c:v>
                </c:pt>
                <c:pt idx="1255">
                  <c:v>8.1</c:v>
                </c:pt>
                <c:pt idx="1256">
                  <c:v>7.6</c:v>
                </c:pt>
                <c:pt idx="1257">
                  <c:v>7.5</c:v>
                </c:pt>
                <c:pt idx="1258">
                  <c:v>8.6</c:v>
                </c:pt>
                <c:pt idx="1259">
                  <c:v>8.9</c:v>
                </c:pt>
                <c:pt idx="1260">
                  <c:v>6.9</c:v>
                </c:pt>
                <c:pt idx="1261">
                  <c:v>6</c:v>
                </c:pt>
                <c:pt idx="1262">
                  <c:v>5.9</c:v>
                </c:pt>
                <c:pt idx="1263">
                  <c:v>7</c:v>
                </c:pt>
                <c:pt idx="1264">
                  <c:v>5.0999999999999996</c:v>
                </c:pt>
                <c:pt idx="1265">
                  <c:v>5.8</c:v>
                </c:pt>
                <c:pt idx="1266">
                  <c:v>4.9000000000000004</c:v>
                </c:pt>
                <c:pt idx="1267">
                  <c:v>3.6</c:v>
                </c:pt>
                <c:pt idx="1268">
                  <c:v>9.1</c:v>
                </c:pt>
                <c:pt idx="1269">
                  <c:v>6.6</c:v>
                </c:pt>
                <c:pt idx="1270">
                  <c:v>4.5999999999999996</c:v>
                </c:pt>
                <c:pt idx="1271">
                  <c:v>6.2</c:v>
                </c:pt>
                <c:pt idx="1272">
                  <c:v>5.5</c:v>
                </c:pt>
                <c:pt idx="1273">
                  <c:v>4.4000000000000004</c:v>
                </c:pt>
                <c:pt idx="1274">
                  <c:v>5.9</c:v>
                </c:pt>
                <c:pt idx="1275">
                  <c:v>5.8</c:v>
                </c:pt>
                <c:pt idx="1276">
                  <c:v>3.7</c:v>
                </c:pt>
                <c:pt idx="1277">
                  <c:v>8</c:v>
                </c:pt>
                <c:pt idx="1278">
                  <c:v>5.4</c:v>
                </c:pt>
                <c:pt idx="1279">
                  <c:v>4.8</c:v>
                </c:pt>
                <c:pt idx="1280">
                  <c:v>4.7</c:v>
                </c:pt>
                <c:pt idx="1281">
                  <c:v>4.4000000000000004</c:v>
                </c:pt>
                <c:pt idx="1282">
                  <c:v>6.6</c:v>
                </c:pt>
                <c:pt idx="1283">
                  <c:v>5.5</c:v>
                </c:pt>
                <c:pt idx="1284">
                  <c:v>6.3</c:v>
                </c:pt>
                <c:pt idx="1285">
                  <c:v>6.4</c:v>
                </c:pt>
                <c:pt idx="1286">
                  <c:v>7</c:v>
                </c:pt>
                <c:pt idx="1287">
                  <c:v>6.3</c:v>
                </c:pt>
                <c:pt idx="1288">
                  <c:v>5.4</c:v>
                </c:pt>
                <c:pt idx="1289">
                  <c:v>5.8</c:v>
                </c:pt>
                <c:pt idx="1290">
                  <c:v>6.3</c:v>
                </c:pt>
                <c:pt idx="1291">
                  <c:v>9</c:v>
                </c:pt>
                <c:pt idx="1292">
                  <c:v>10.4</c:v>
                </c:pt>
                <c:pt idx="1293">
                  <c:v>5.0999999999999996</c:v>
                </c:pt>
                <c:pt idx="1294">
                  <c:v>6.3</c:v>
                </c:pt>
                <c:pt idx="1295">
                  <c:v>5.8</c:v>
                </c:pt>
                <c:pt idx="1296">
                  <c:v>6.5</c:v>
                </c:pt>
                <c:pt idx="1297">
                  <c:v>7.3</c:v>
                </c:pt>
                <c:pt idx="1298">
                  <c:v>11.9</c:v>
                </c:pt>
                <c:pt idx="1299">
                  <c:v>9</c:v>
                </c:pt>
                <c:pt idx="1300">
                  <c:v>10.199999999999999</c:v>
                </c:pt>
                <c:pt idx="1301">
                  <c:v>9.1</c:v>
                </c:pt>
                <c:pt idx="1302">
                  <c:v>8</c:v>
                </c:pt>
                <c:pt idx="1303">
                  <c:v>8.1999999999999993</c:v>
                </c:pt>
                <c:pt idx="1304">
                  <c:v>6.6</c:v>
                </c:pt>
                <c:pt idx="1305">
                  <c:v>6.1</c:v>
                </c:pt>
                <c:pt idx="1306">
                  <c:v>6.2</c:v>
                </c:pt>
                <c:pt idx="1307">
                  <c:v>10</c:v>
                </c:pt>
                <c:pt idx="1308">
                  <c:v>7.7</c:v>
                </c:pt>
                <c:pt idx="1309">
                  <c:v>10.199999999999999</c:v>
                </c:pt>
                <c:pt idx="1310">
                  <c:v>10.7</c:v>
                </c:pt>
                <c:pt idx="1311">
                  <c:v>8.6999999999999993</c:v>
                </c:pt>
                <c:pt idx="1312">
                  <c:v>9.9</c:v>
                </c:pt>
                <c:pt idx="1313">
                  <c:v>8</c:v>
                </c:pt>
                <c:pt idx="1314">
                  <c:v>12.1</c:v>
                </c:pt>
                <c:pt idx="1315">
                  <c:v>7.9</c:v>
                </c:pt>
                <c:pt idx="1316">
                  <c:v>11.6</c:v>
                </c:pt>
                <c:pt idx="1317">
                  <c:v>11.2</c:v>
                </c:pt>
                <c:pt idx="1318">
                  <c:v>11</c:v>
                </c:pt>
                <c:pt idx="1319">
                  <c:v>6.9</c:v>
                </c:pt>
                <c:pt idx="1320">
                  <c:v>7.4</c:v>
                </c:pt>
                <c:pt idx="1321">
                  <c:v>7.7</c:v>
                </c:pt>
                <c:pt idx="1322">
                  <c:v>9.1999999999999993</c:v>
                </c:pt>
                <c:pt idx="1323">
                  <c:v>10.199999999999999</c:v>
                </c:pt>
                <c:pt idx="1324">
                  <c:v>10.7</c:v>
                </c:pt>
                <c:pt idx="1325">
                  <c:v>10.3</c:v>
                </c:pt>
                <c:pt idx="1326">
                  <c:v>6.8</c:v>
                </c:pt>
                <c:pt idx="1327">
                  <c:v>11.2</c:v>
                </c:pt>
                <c:pt idx="1328">
                  <c:v>6.1</c:v>
                </c:pt>
                <c:pt idx="1329">
                  <c:v>9.3000000000000007</c:v>
                </c:pt>
                <c:pt idx="1330">
                  <c:v>5.9</c:v>
                </c:pt>
                <c:pt idx="1331">
                  <c:v>5.8</c:v>
                </c:pt>
                <c:pt idx="1332">
                  <c:v>6.1</c:v>
                </c:pt>
                <c:pt idx="1333">
                  <c:v>6.7</c:v>
                </c:pt>
                <c:pt idx="1334">
                  <c:v>5.4</c:v>
                </c:pt>
                <c:pt idx="1335">
                  <c:v>6.2</c:v>
                </c:pt>
              </c:numCache>
            </c:numRef>
          </c:xVal>
          <c:yVal>
            <c:numRef>
              <c:f>Sand_LinPor_LogPerm!$C$3:$C$1338</c:f>
              <c:numCache>
                <c:formatCode>General</c:formatCode>
                <c:ptCount val="1336"/>
                <c:pt idx="0">
                  <c:v>-2.4079456086518722</c:v>
                </c:pt>
                <c:pt idx="1">
                  <c:v>-2.0402208285265546</c:v>
                </c:pt>
                <c:pt idx="2">
                  <c:v>-2.4079456086518722</c:v>
                </c:pt>
                <c:pt idx="3">
                  <c:v>0.26236426446749106</c:v>
                </c:pt>
                <c:pt idx="4">
                  <c:v>-2.120263536200091</c:v>
                </c:pt>
                <c:pt idx="5">
                  <c:v>-2.6592600369327779</c:v>
                </c:pt>
                <c:pt idx="6">
                  <c:v>-2.8134107167600364</c:v>
                </c:pt>
                <c:pt idx="7">
                  <c:v>-2.5257286443082556</c:v>
                </c:pt>
                <c:pt idx="8">
                  <c:v>-2.6592600369327779</c:v>
                </c:pt>
                <c:pt idx="9">
                  <c:v>-3.2188758248682006</c:v>
                </c:pt>
                <c:pt idx="10">
                  <c:v>-2.9957322735539909</c:v>
                </c:pt>
                <c:pt idx="11">
                  <c:v>-2.9957322735539909</c:v>
                </c:pt>
                <c:pt idx="12">
                  <c:v>-2.8134107167600364</c:v>
                </c:pt>
                <c:pt idx="13">
                  <c:v>-2.9957322735539909</c:v>
                </c:pt>
                <c:pt idx="14">
                  <c:v>-3.2188758248682006</c:v>
                </c:pt>
                <c:pt idx="15">
                  <c:v>-2.6592600369327779</c:v>
                </c:pt>
                <c:pt idx="16">
                  <c:v>-2.9957322735539909</c:v>
                </c:pt>
                <c:pt idx="17">
                  <c:v>-3.912023005428146</c:v>
                </c:pt>
                <c:pt idx="18">
                  <c:v>-3.912023005428146</c:v>
                </c:pt>
                <c:pt idx="19">
                  <c:v>-3.2188758248682006</c:v>
                </c:pt>
                <c:pt idx="20">
                  <c:v>-2.8134107167600364</c:v>
                </c:pt>
                <c:pt idx="21">
                  <c:v>-2.4079456086518722</c:v>
                </c:pt>
                <c:pt idx="22">
                  <c:v>-2.120263536200091</c:v>
                </c:pt>
                <c:pt idx="23">
                  <c:v>-2.3025850929940455</c:v>
                </c:pt>
                <c:pt idx="24">
                  <c:v>-3.5065578973199818</c:v>
                </c:pt>
                <c:pt idx="25">
                  <c:v>-3.5065578973199818</c:v>
                </c:pt>
                <c:pt idx="26">
                  <c:v>-2.8134107167600364</c:v>
                </c:pt>
                <c:pt idx="27">
                  <c:v>-3.912023005428146</c:v>
                </c:pt>
                <c:pt idx="28">
                  <c:v>-3.2188758248682006</c:v>
                </c:pt>
                <c:pt idx="29">
                  <c:v>-2.9957322735539909</c:v>
                </c:pt>
                <c:pt idx="30">
                  <c:v>-2.8134107167600364</c:v>
                </c:pt>
                <c:pt idx="31">
                  <c:v>-3.2188758248682006</c:v>
                </c:pt>
                <c:pt idx="32">
                  <c:v>-2.8134107167600364</c:v>
                </c:pt>
                <c:pt idx="33">
                  <c:v>-2.5257286443082556</c:v>
                </c:pt>
                <c:pt idx="34">
                  <c:v>-1.8325814637483102</c:v>
                </c:pt>
                <c:pt idx="35">
                  <c:v>-1.6607312068216509</c:v>
                </c:pt>
                <c:pt idx="36">
                  <c:v>-1.8325814637483102</c:v>
                </c:pt>
                <c:pt idx="37">
                  <c:v>-2.6592600369327779</c:v>
                </c:pt>
                <c:pt idx="38">
                  <c:v>-2.9957322735539909</c:v>
                </c:pt>
                <c:pt idx="39">
                  <c:v>-2.9957322735539909</c:v>
                </c:pt>
                <c:pt idx="40">
                  <c:v>-1.2378743560016174</c:v>
                </c:pt>
                <c:pt idx="41">
                  <c:v>-2.2072749131897207</c:v>
                </c:pt>
                <c:pt idx="42">
                  <c:v>-3.2188758248682006</c:v>
                </c:pt>
                <c:pt idx="43">
                  <c:v>-3.2188758248682006</c:v>
                </c:pt>
                <c:pt idx="44">
                  <c:v>-3.912023005428146</c:v>
                </c:pt>
                <c:pt idx="45">
                  <c:v>-2.9957322735539909</c:v>
                </c:pt>
                <c:pt idx="46">
                  <c:v>1.6863989535702288</c:v>
                </c:pt>
                <c:pt idx="47">
                  <c:v>2.9957322735539909</c:v>
                </c:pt>
                <c:pt idx="48">
                  <c:v>9.5310179804324935E-2</c:v>
                </c:pt>
                <c:pt idx="49">
                  <c:v>2.8903717578961645</c:v>
                </c:pt>
                <c:pt idx="50">
                  <c:v>0.18232155679395459</c:v>
                </c:pt>
                <c:pt idx="51">
                  <c:v>-0.2876820724517809</c:v>
                </c:pt>
                <c:pt idx="52">
                  <c:v>9.5310179804324935E-2</c:v>
                </c:pt>
                <c:pt idx="53">
                  <c:v>0.18232155679395459</c:v>
                </c:pt>
                <c:pt idx="54">
                  <c:v>-1.7719568419318752</c:v>
                </c:pt>
                <c:pt idx="55">
                  <c:v>-1.6607312068216509</c:v>
                </c:pt>
                <c:pt idx="56">
                  <c:v>0.78845736036427028</c:v>
                </c:pt>
                <c:pt idx="57">
                  <c:v>-0.1743533871447778</c:v>
                </c:pt>
                <c:pt idx="58">
                  <c:v>2.3978952727983707</c:v>
                </c:pt>
                <c:pt idx="59">
                  <c:v>1.2237754316221157</c:v>
                </c:pt>
                <c:pt idx="60">
                  <c:v>0.99325177301028345</c:v>
                </c:pt>
                <c:pt idx="61">
                  <c:v>-2.5257286443082556</c:v>
                </c:pt>
                <c:pt idx="62">
                  <c:v>-3.5065578973199818</c:v>
                </c:pt>
                <c:pt idx="63">
                  <c:v>-2.8134107167600364</c:v>
                </c:pt>
                <c:pt idx="64">
                  <c:v>-2.5257286443082556</c:v>
                </c:pt>
                <c:pt idx="65">
                  <c:v>-3.2188758248682006</c:v>
                </c:pt>
                <c:pt idx="66">
                  <c:v>-1.7719568419318752</c:v>
                </c:pt>
                <c:pt idx="67">
                  <c:v>-2.0402208285265546</c:v>
                </c:pt>
                <c:pt idx="68">
                  <c:v>-1.2378743560016174</c:v>
                </c:pt>
                <c:pt idx="69">
                  <c:v>-1.7719568419318752</c:v>
                </c:pt>
                <c:pt idx="70">
                  <c:v>2.2925347571405443</c:v>
                </c:pt>
                <c:pt idx="71">
                  <c:v>1.7047480922384253</c:v>
                </c:pt>
                <c:pt idx="72">
                  <c:v>2.7080502011022101</c:v>
                </c:pt>
                <c:pt idx="73">
                  <c:v>2.2300144001592104</c:v>
                </c:pt>
                <c:pt idx="74">
                  <c:v>2.2617630984737906</c:v>
                </c:pt>
                <c:pt idx="75">
                  <c:v>-0.59783700075562041</c:v>
                </c:pt>
                <c:pt idx="76">
                  <c:v>-1.3470736479666092</c:v>
                </c:pt>
                <c:pt idx="77">
                  <c:v>-1.2729656758128873</c:v>
                </c:pt>
                <c:pt idx="78">
                  <c:v>-2.0402208285265546</c:v>
                </c:pt>
                <c:pt idx="79">
                  <c:v>-1.6094379124341003</c:v>
                </c:pt>
                <c:pt idx="80">
                  <c:v>-1.2039728043259361</c:v>
                </c:pt>
                <c:pt idx="81">
                  <c:v>-0.35667494393873245</c:v>
                </c:pt>
                <c:pt idx="82">
                  <c:v>-1.9661128563728327</c:v>
                </c:pt>
                <c:pt idx="83">
                  <c:v>-2.5257286443082556</c:v>
                </c:pt>
                <c:pt idx="84">
                  <c:v>-2.120263536200091</c:v>
                </c:pt>
                <c:pt idx="85">
                  <c:v>-1.6094379124341003</c:v>
                </c:pt>
                <c:pt idx="86">
                  <c:v>-3.2188758248682006</c:v>
                </c:pt>
                <c:pt idx="87">
                  <c:v>-1.8325814637483102</c:v>
                </c:pt>
                <c:pt idx="88">
                  <c:v>-1.8325814637483102</c:v>
                </c:pt>
                <c:pt idx="89">
                  <c:v>1.547562508716013</c:v>
                </c:pt>
                <c:pt idx="90">
                  <c:v>1.1939224684724346</c:v>
                </c:pt>
                <c:pt idx="91">
                  <c:v>-1.1711829815029451</c:v>
                </c:pt>
                <c:pt idx="92">
                  <c:v>-2.4079456086518722</c:v>
                </c:pt>
                <c:pt idx="93">
                  <c:v>-2.3025850929940455</c:v>
                </c:pt>
                <c:pt idx="94">
                  <c:v>-1.1394342831883648</c:v>
                </c:pt>
                <c:pt idx="95">
                  <c:v>-2.8134107167600364</c:v>
                </c:pt>
                <c:pt idx="96">
                  <c:v>-2.0402208285265546</c:v>
                </c:pt>
                <c:pt idx="97">
                  <c:v>-3.5065578973199818</c:v>
                </c:pt>
                <c:pt idx="98">
                  <c:v>-1.3470736479666092</c:v>
                </c:pt>
                <c:pt idx="99">
                  <c:v>-2.0402208285265546</c:v>
                </c:pt>
                <c:pt idx="100">
                  <c:v>1.0647107369924282</c:v>
                </c:pt>
                <c:pt idx="101">
                  <c:v>1.5686159179138452</c:v>
                </c:pt>
                <c:pt idx="102">
                  <c:v>-2.0402208285265546</c:v>
                </c:pt>
                <c:pt idx="103">
                  <c:v>-0.82098055206983023</c:v>
                </c:pt>
                <c:pt idx="104">
                  <c:v>-1.6607312068216509</c:v>
                </c:pt>
                <c:pt idx="105">
                  <c:v>2.0149030205422647</c:v>
                </c:pt>
                <c:pt idx="106">
                  <c:v>1.2527629684953681</c:v>
                </c:pt>
                <c:pt idx="107">
                  <c:v>0.33647223662121289</c:v>
                </c:pt>
                <c:pt idx="108">
                  <c:v>0.47000362924573563</c:v>
                </c:pt>
                <c:pt idx="109">
                  <c:v>2.2823823856765264</c:v>
                </c:pt>
                <c:pt idx="110">
                  <c:v>0.64185388617239469</c:v>
                </c:pt>
                <c:pt idx="111">
                  <c:v>2.5649493574615367</c:v>
                </c:pt>
                <c:pt idx="112">
                  <c:v>3.4011973816621555</c:v>
                </c:pt>
                <c:pt idx="113">
                  <c:v>4.0943445622221004</c:v>
                </c:pt>
                <c:pt idx="114">
                  <c:v>4.3438054218536841</c:v>
                </c:pt>
                <c:pt idx="115">
                  <c:v>1.0986122886681098</c:v>
                </c:pt>
                <c:pt idx="116">
                  <c:v>0.69314718055994529</c:v>
                </c:pt>
                <c:pt idx="117">
                  <c:v>1.824549292051046</c:v>
                </c:pt>
                <c:pt idx="118">
                  <c:v>-5.1293294387550578E-2</c:v>
                </c:pt>
                <c:pt idx="119">
                  <c:v>0</c:v>
                </c:pt>
                <c:pt idx="120">
                  <c:v>1.8870696490323797</c:v>
                </c:pt>
                <c:pt idx="121">
                  <c:v>2.9444389791664403</c:v>
                </c:pt>
                <c:pt idx="122">
                  <c:v>1.589235205116581</c:v>
                </c:pt>
                <c:pt idx="123">
                  <c:v>2.0918640616783932</c:v>
                </c:pt>
                <c:pt idx="124">
                  <c:v>1.8870696490323797</c:v>
                </c:pt>
                <c:pt idx="125">
                  <c:v>0.33647223662121289</c:v>
                </c:pt>
                <c:pt idx="126">
                  <c:v>1.2527629684953681</c:v>
                </c:pt>
                <c:pt idx="127">
                  <c:v>2.7725887222397811</c:v>
                </c:pt>
                <c:pt idx="128">
                  <c:v>0.74193734472937733</c:v>
                </c:pt>
                <c:pt idx="129">
                  <c:v>0.18232155679395459</c:v>
                </c:pt>
                <c:pt idx="130">
                  <c:v>-1.1711829815029451</c:v>
                </c:pt>
                <c:pt idx="131">
                  <c:v>0.83290912293510388</c:v>
                </c:pt>
                <c:pt idx="132">
                  <c:v>2.3978952727983707</c:v>
                </c:pt>
                <c:pt idx="133">
                  <c:v>0.58778666490211906</c:v>
                </c:pt>
                <c:pt idx="134">
                  <c:v>2.9957322735539909</c:v>
                </c:pt>
                <c:pt idx="135">
                  <c:v>-1.9661128563728327</c:v>
                </c:pt>
                <c:pt idx="136">
                  <c:v>1.1314021114911006</c:v>
                </c:pt>
                <c:pt idx="137">
                  <c:v>-1.9661128563728327</c:v>
                </c:pt>
                <c:pt idx="138">
                  <c:v>-2.0402208285265546</c:v>
                </c:pt>
                <c:pt idx="139">
                  <c:v>-0.54472717544167215</c:v>
                </c:pt>
                <c:pt idx="140">
                  <c:v>2.4849066497880004</c:v>
                </c:pt>
                <c:pt idx="141">
                  <c:v>-7.2570692834835374E-2</c:v>
                </c:pt>
                <c:pt idx="142">
                  <c:v>-0.3285040669720361</c:v>
                </c:pt>
                <c:pt idx="143">
                  <c:v>2.066862759472976</c:v>
                </c:pt>
                <c:pt idx="144">
                  <c:v>-0.2744368457017603</c:v>
                </c:pt>
                <c:pt idx="145">
                  <c:v>-2.5257286443082556</c:v>
                </c:pt>
                <c:pt idx="146">
                  <c:v>0.74193734472937733</c:v>
                </c:pt>
                <c:pt idx="147">
                  <c:v>1.1939224684724346</c:v>
                </c:pt>
                <c:pt idx="148">
                  <c:v>2.9957322735539909</c:v>
                </c:pt>
                <c:pt idx="149">
                  <c:v>0.58778666490211906</c:v>
                </c:pt>
                <c:pt idx="150">
                  <c:v>2.3025850929940459</c:v>
                </c:pt>
                <c:pt idx="151">
                  <c:v>3.1780538303479458</c:v>
                </c:pt>
                <c:pt idx="152">
                  <c:v>0.91629073187415511</c:v>
                </c:pt>
                <c:pt idx="153">
                  <c:v>-1.6607312068216509</c:v>
                </c:pt>
                <c:pt idx="154">
                  <c:v>-0.37106368139083207</c:v>
                </c:pt>
                <c:pt idx="155">
                  <c:v>-0.6348782724359695</c:v>
                </c:pt>
                <c:pt idx="156">
                  <c:v>-2.120263536200091</c:v>
                </c:pt>
                <c:pt idx="157">
                  <c:v>-2.6592600369327779</c:v>
                </c:pt>
                <c:pt idx="158">
                  <c:v>0.64185388617239469</c:v>
                </c:pt>
                <c:pt idx="159">
                  <c:v>0.53062825106217038</c:v>
                </c:pt>
                <c:pt idx="160">
                  <c:v>0.40546510810816438</c:v>
                </c:pt>
                <c:pt idx="161">
                  <c:v>0.78845736036427028</c:v>
                </c:pt>
                <c:pt idx="162">
                  <c:v>2.0541237336955462</c:v>
                </c:pt>
                <c:pt idx="163">
                  <c:v>0.64185388617239469</c:v>
                </c:pt>
                <c:pt idx="164">
                  <c:v>-1.2039728043259361</c:v>
                </c:pt>
                <c:pt idx="165">
                  <c:v>-2.8134107167600364</c:v>
                </c:pt>
                <c:pt idx="166">
                  <c:v>-2.8134107167600364</c:v>
                </c:pt>
                <c:pt idx="167">
                  <c:v>-2.3025850929940455</c:v>
                </c:pt>
                <c:pt idx="168">
                  <c:v>-1.7147984280919266</c:v>
                </c:pt>
                <c:pt idx="169">
                  <c:v>-2.2072749131897207</c:v>
                </c:pt>
                <c:pt idx="170">
                  <c:v>0.53062825106217038</c:v>
                </c:pt>
                <c:pt idx="171">
                  <c:v>0.58778666490211906</c:v>
                </c:pt>
                <c:pt idx="172">
                  <c:v>0.64185388617239469</c:v>
                </c:pt>
                <c:pt idx="173">
                  <c:v>0.26236426446749106</c:v>
                </c:pt>
                <c:pt idx="174">
                  <c:v>1.4586150226995167</c:v>
                </c:pt>
                <c:pt idx="175">
                  <c:v>1.9459101490553132</c:v>
                </c:pt>
                <c:pt idx="176">
                  <c:v>1.9600947840472698</c:v>
                </c:pt>
                <c:pt idx="177">
                  <c:v>1.8082887711792655</c:v>
                </c:pt>
                <c:pt idx="178">
                  <c:v>-1.2378743560016174</c:v>
                </c:pt>
                <c:pt idx="179">
                  <c:v>-2.0402208285265546</c:v>
                </c:pt>
                <c:pt idx="180">
                  <c:v>-1.3093333199837622</c:v>
                </c:pt>
                <c:pt idx="181">
                  <c:v>9.5310179804324935E-2</c:v>
                </c:pt>
                <c:pt idx="182">
                  <c:v>-1.6094379124341003</c:v>
                </c:pt>
                <c:pt idx="183">
                  <c:v>-0.89159811928378363</c:v>
                </c:pt>
                <c:pt idx="184">
                  <c:v>-0.54472717544167215</c:v>
                </c:pt>
                <c:pt idx="185">
                  <c:v>-1.6094379124341003</c:v>
                </c:pt>
                <c:pt idx="186">
                  <c:v>-1.7719568419318752</c:v>
                </c:pt>
                <c:pt idx="187">
                  <c:v>-1.2378743560016174</c:v>
                </c:pt>
                <c:pt idx="188">
                  <c:v>-9.431067947124129E-2</c:v>
                </c:pt>
                <c:pt idx="189">
                  <c:v>1.9878743481543455</c:v>
                </c:pt>
                <c:pt idx="190">
                  <c:v>9.5310179804324935E-2</c:v>
                </c:pt>
                <c:pt idx="191">
                  <c:v>-0.38566248081198462</c:v>
                </c:pt>
                <c:pt idx="192">
                  <c:v>-0.4780358009429998</c:v>
                </c:pt>
                <c:pt idx="193">
                  <c:v>-0.61618613942381695</c:v>
                </c:pt>
                <c:pt idx="194">
                  <c:v>1.5040773967762742</c:v>
                </c:pt>
                <c:pt idx="195">
                  <c:v>-7.2570692834835374E-2</c:v>
                </c:pt>
                <c:pt idx="196">
                  <c:v>-2.4079456086518722</c:v>
                </c:pt>
                <c:pt idx="197">
                  <c:v>-1.8325814637483102</c:v>
                </c:pt>
                <c:pt idx="198">
                  <c:v>-2.9957322735539909</c:v>
                </c:pt>
                <c:pt idx="199">
                  <c:v>-3.2188758248682006</c:v>
                </c:pt>
                <c:pt idx="200">
                  <c:v>-2.5257286443082556</c:v>
                </c:pt>
                <c:pt idx="201">
                  <c:v>-2.9957322735539909</c:v>
                </c:pt>
                <c:pt idx="202">
                  <c:v>-3.2188758248682006</c:v>
                </c:pt>
                <c:pt idx="203">
                  <c:v>-3.912023005428146</c:v>
                </c:pt>
                <c:pt idx="204">
                  <c:v>-3.2188758248682006</c:v>
                </c:pt>
                <c:pt idx="205">
                  <c:v>-3.912023005428146</c:v>
                </c:pt>
                <c:pt idx="206">
                  <c:v>-2.120263536200091</c:v>
                </c:pt>
                <c:pt idx="207">
                  <c:v>-3.5065578973199818</c:v>
                </c:pt>
                <c:pt idx="208">
                  <c:v>-3.2188758248682006</c:v>
                </c:pt>
                <c:pt idx="209">
                  <c:v>-2.8134107167600364</c:v>
                </c:pt>
                <c:pt idx="210">
                  <c:v>-3.2188758248682006</c:v>
                </c:pt>
                <c:pt idx="211">
                  <c:v>-3.5065578973199818</c:v>
                </c:pt>
                <c:pt idx="212">
                  <c:v>-3.912023005428146</c:v>
                </c:pt>
                <c:pt idx="213">
                  <c:v>-4.6051701859880909</c:v>
                </c:pt>
                <c:pt idx="214">
                  <c:v>-3.2188758248682006</c:v>
                </c:pt>
                <c:pt idx="215">
                  <c:v>-3.5065578973199818</c:v>
                </c:pt>
                <c:pt idx="216">
                  <c:v>-3.5065578973199818</c:v>
                </c:pt>
                <c:pt idx="217">
                  <c:v>-3.5065578973199818</c:v>
                </c:pt>
                <c:pt idx="218">
                  <c:v>-3.5065578973199818</c:v>
                </c:pt>
                <c:pt idx="219">
                  <c:v>-2.9957322735539909</c:v>
                </c:pt>
                <c:pt idx="220">
                  <c:v>-2.6592600369327779</c:v>
                </c:pt>
                <c:pt idx="221">
                  <c:v>-3.2188758248682006</c:v>
                </c:pt>
                <c:pt idx="222">
                  <c:v>-2.9957322735539909</c:v>
                </c:pt>
                <c:pt idx="223">
                  <c:v>-2.3025850929940455</c:v>
                </c:pt>
                <c:pt idx="224">
                  <c:v>-2.4079456086518722</c:v>
                </c:pt>
                <c:pt idx="225">
                  <c:v>-2.0402208285265546</c:v>
                </c:pt>
                <c:pt idx="226">
                  <c:v>-2.3025850929940455</c:v>
                </c:pt>
                <c:pt idx="227">
                  <c:v>-3.2188758248682006</c:v>
                </c:pt>
                <c:pt idx="228">
                  <c:v>-2.8134107167600364</c:v>
                </c:pt>
                <c:pt idx="229">
                  <c:v>-0.31471074483970024</c:v>
                </c:pt>
                <c:pt idx="230">
                  <c:v>-1.8325814637483102</c:v>
                </c:pt>
                <c:pt idx="231">
                  <c:v>-2.120263536200091</c:v>
                </c:pt>
                <c:pt idx="232">
                  <c:v>-2.0402208285265546</c:v>
                </c:pt>
                <c:pt idx="233">
                  <c:v>-2.9957322735539909</c:v>
                </c:pt>
                <c:pt idx="234">
                  <c:v>-3.2188758248682006</c:v>
                </c:pt>
                <c:pt idx="235">
                  <c:v>-3.5065578973199818</c:v>
                </c:pt>
                <c:pt idx="236">
                  <c:v>-3.2188758248682006</c:v>
                </c:pt>
                <c:pt idx="237">
                  <c:v>-3.912023005428146</c:v>
                </c:pt>
                <c:pt idx="238">
                  <c:v>-3.5065578973199818</c:v>
                </c:pt>
                <c:pt idx="239">
                  <c:v>-3.5065578973199818</c:v>
                </c:pt>
                <c:pt idx="240">
                  <c:v>-2.9957322735539909</c:v>
                </c:pt>
                <c:pt idx="241">
                  <c:v>-2.9957322735539909</c:v>
                </c:pt>
                <c:pt idx="242">
                  <c:v>-3.912023005428146</c:v>
                </c:pt>
                <c:pt idx="243">
                  <c:v>-2.9957322735539909</c:v>
                </c:pt>
                <c:pt idx="244">
                  <c:v>-3.5065578973199818</c:v>
                </c:pt>
                <c:pt idx="245">
                  <c:v>-3.5065578973199818</c:v>
                </c:pt>
                <c:pt idx="246">
                  <c:v>-2.9957322735539909</c:v>
                </c:pt>
                <c:pt idx="247">
                  <c:v>-2.8134107167600364</c:v>
                </c:pt>
                <c:pt idx="248">
                  <c:v>-1.8325814637483102</c:v>
                </c:pt>
                <c:pt idx="249">
                  <c:v>-4.6051701859880909</c:v>
                </c:pt>
                <c:pt idx="250">
                  <c:v>-3.912023005428146</c:v>
                </c:pt>
                <c:pt idx="251">
                  <c:v>-3.5065578973199818</c:v>
                </c:pt>
                <c:pt idx="252">
                  <c:v>-2.9957322735539909</c:v>
                </c:pt>
                <c:pt idx="253">
                  <c:v>-2.2072749131897207</c:v>
                </c:pt>
                <c:pt idx="254">
                  <c:v>-1.5141277326297755</c:v>
                </c:pt>
                <c:pt idx="255">
                  <c:v>-2.3025850929940455</c:v>
                </c:pt>
                <c:pt idx="256">
                  <c:v>-3.5065578973199818</c:v>
                </c:pt>
                <c:pt idx="257">
                  <c:v>-2.8134107167600364</c:v>
                </c:pt>
                <c:pt idx="258">
                  <c:v>-3.2188758248682006</c:v>
                </c:pt>
                <c:pt idx="259">
                  <c:v>-3.912023005428146</c:v>
                </c:pt>
                <c:pt idx="260">
                  <c:v>-3.912023005428146</c:v>
                </c:pt>
                <c:pt idx="261">
                  <c:v>-3.912023005428146</c:v>
                </c:pt>
                <c:pt idx="262">
                  <c:v>-4.6051701859880909</c:v>
                </c:pt>
                <c:pt idx="263">
                  <c:v>-3.912023005428146</c:v>
                </c:pt>
                <c:pt idx="264">
                  <c:v>-3.2188758248682006</c:v>
                </c:pt>
                <c:pt idx="265">
                  <c:v>-2.9957322735539909</c:v>
                </c:pt>
                <c:pt idx="266">
                  <c:v>-2.8134107167600364</c:v>
                </c:pt>
                <c:pt idx="267">
                  <c:v>-2.8134107167600364</c:v>
                </c:pt>
                <c:pt idx="268">
                  <c:v>-3.2188758248682006</c:v>
                </c:pt>
                <c:pt idx="269">
                  <c:v>-3.5065578973199818</c:v>
                </c:pt>
                <c:pt idx="270">
                  <c:v>-2.8134107167600364</c:v>
                </c:pt>
                <c:pt idx="271">
                  <c:v>-3.5065578973199818</c:v>
                </c:pt>
                <c:pt idx="272">
                  <c:v>-3.912023005428146</c:v>
                </c:pt>
                <c:pt idx="273">
                  <c:v>-2.9957322735539909</c:v>
                </c:pt>
                <c:pt idx="274">
                  <c:v>-3.912023005428146</c:v>
                </c:pt>
                <c:pt idx="275">
                  <c:v>0.91629073187415511</c:v>
                </c:pt>
                <c:pt idx="276">
                  <c:v>-0.56211891815354131</c:v>
                </c:pt>
                <c:pt idx="277">
                  <c:v>-1.7719568419318752</c:v>
                </c:pt>
                <c:pt idx="278">
                  <c:v>0.26236426446749106</c:v>
                </c:pt>
                <c:pt idx="279">
                  <c:v>2.4849066497880004</c:v>
                </c:pt>
                <c:pt idx="280">
                  <c:v>1.9315214116032138</c:v>
                </c:pt>
                <c:pt idx="281">
                  <c:v>1.8562979903656263</c:v>
                </c:pt>
                <c:pt idx="282">
                  <c:v>2.5649493574615367</c:v>
                </c:pt>
                <c:pt idx="283">
                  <c:v>1.589235205116581</c:v>
                </c:pt>
                <c:pt idx="284">
                  <c:v>2.1400661634962708</c:v>
                </c:pt>
                <c:pt idx="285">
                  <c:v>0.74193734472937733</c:v>
                </c:pt>
                <c:pt idx="286">
                  <c:v>1.3862943611198906</c:v>
                </c:pt>
                <c:pt idx="287">
                  <c:v>2.3978952727983707</c:v>
                </c:pt>
                <c:pt idx="288">
                  <c:v>2.8903717578961645</c:v>
                </c:pt>
                <c:pt idx="289">
                  <c:v>0.64185388617239469</c:v>
                </c:pt>
                <c:pt idx="290">
                  <c:v>0</c:v>
                </c:pt>
                <c:pt idx="291">
                  <c:v>2.9444389791664403</c:v>
                </c:pt>
                <c:pt idx="292">
                  <c:v>4.6347289882296359</c:v>
                </c:pt>
                <c:pt idx="293">
                  <c:v>-2.8134107167600364</c:v>
                </c:pt>
                <c:pt idx="294">
                  <c:v>-1.8325814637483102</c:v>
                </c:pt>
                <c:pt idx="295">
                  <c:v>-2.4079456086518722</c:v>
                </c:pt>
                <c:pt idx="296">
                  <c:v>-3.2188758248682006</c:v>
                </c:pt>
                <c:pt idx="297">
                  <c:v>-1.5141277326297755</c:v>
                </c:pt>
                <c:pt idx="298">
                  <c:v>-1.7147984280919266</c:v>
                </c:pt>
                <c:pt idx="299">
                  <c:v>-0.11653381625595151</c:v>
                </c:pt>
                <c:pt idx="300">
                  <c:v>0.64185388617239469</c:v>
                </c:pt>
                <c:pt idx="301">
                  <c:v>4.9344739331306915</c:v>
                </c:pt>
                <c:pt idx="302">
                  <c:v>4.1108738641733114</c:v>
                </c:pt>
                <c:pt idx="303">
                  <c:v>4.7621739347977563</c:v>
                </c:pt>
                <c:pt idx="304">
                  <c:v>5.1647859739235145</c:v>
                </c:pt>
                <c:pt idx="305">
                  <c:v>0.58778666490211906</c:v>
                </c:pt>
                <c:pt idx="306">
                  <c:v>4.7449321283632502</c:v>
                </c:pt>
                <c:pt idx="307">
                  <c:v>0.46373401623214022</c:v>
                </c:pt>
                <c:pt idx="308">
                  <c:v>-3.5065578973199818</c:v>
                </c:pt>
                <c:pt idx="309">
                  <c:v>-2.5257286443082556</c:v>
                </c:pt>
                <c:pt idx="310">
                  <c:v>-2.5257286443082556</c:v>
                </c:pt>
                <c:pt idx="311">
                  <c:v>2.4849066497880004</c:v>
                </c:pt>
                <c:pt idx="312">
                  <c:v>-2.6592600369327779</c:v>
                </c:pt>
                <c:pt idx="313">
                  <c:v>-1.6607312068216509</c:v>
                </c:pt>
                <c:pt idx="314">
                  <c:v>-0.44628710262841947</c:v>
                </c:pt>
                <c:pt idx="315">
                  <c:v>-0.71334988787746478</c:v>
                </c:pt>
                <c:pt idx="316">
                  <c:v>-0.54472717544167215</c:v>
                </c:pt>
                <c:pt idx="317">
                  <c:v>-0.34249030894677601</c:v>
                </c:pt>
                <c:pt idx="318">
                  <c:v>-0.6348782724359695</c:v>
                </c:pt>
                <c:pt idx="319">
                  <c:v>9.5310179804324935E-2</c:v>
                </c:pt>
                <c:pt idx="320">
                  <c:v>0.42526773540434409</c:v>
                </c:pt>
                <c:pt idx="321">
                  <c:v>-2.3025850929940455</c:v>
                </c:pt>
                <c:pt idx="322">
                  <c:v>-0.11653381625595151</c:v>
                </c:pt>
                <c:pt idx="323">
                  <c:v>-2.5257286443082556</c:v>
                </c:pt>
                <c:pt idx="324">
                  <c:v>-1.8971199848858813</c:v>
                </c:pt>
                <c:pt idx="325">
                  <c:v>-1.9661128563728327</c:v>
                </c:pt>
                <c:pt idx="326">
                  <c:v>0.26236426446749106</c:v>
                </c:pt>
                <c:pt idx="327">
                  <c:v>1.2809338454620642</c:v>
                </c:pt>
                <c:pt idx="328">
                  <c:v>2.7725887222397811</c:v>
                </c:pt>
                <c:pt idx="329">
                  <c:v>-0.56211891815354131</c:v>
                </c:pt>
                <c:pt idx="330">
                  <c:v>-1.5141277326297755</c:v>
                </c:pt>
                <c:pt idx="331">
                  <c:v>-0.31471074483970024</c:v>
                </c:pt>
                <c:pt idx="332">
                  <c:v>-3.912023005428146</c:v>
                </c:pt>
                <c:pt idx="333">
                  <c:v>-1.9661128563728327</c:v>
                </c:pt>
                <c:pt idx="334">
                  <c:v>-2.8134107167600364</c:v>
                </c:pt>
                <c:pt idx="335">
                  <c:v>0.33647223662121289</c:v>
                </c:pt>
                <c:pt idx="336">
                  <c:v>1.824549292051046</c:v>
                </c:pt>
                <c:pt idx="337">
                  <c:v>2.1633230256605378</c:v>
                </c:pt>
                <c:pt idx="338">
                  <c:v>2.3978952727983707</c:v>
                </c:pt>
                <c:pt idx="339">
                  <c:v>2.2407096892759584</c:v>
                </c:pt>
                <c:pt idx="340">
                  <c:v>4.0430512678345503</c:v>
                </c:pt>
                <c:pt idx="341">
                  <c:v>5.5606816310155276</c:v>
                </c:pt>
                <c:pt idx="342">
                  <c:v>0</c:v>
                </c:pt>
                <c:pt idx="343">
                  <c:v>0.95551144502743635</c:v>
                </c:pt>
                <c:pt idx="344">
                  <c:v>2.8903717578961645</c:v>
                </c:pt>
                <c:pt idx="345">
                  <c:v>0.91629073187415511</c:v>
                </c:pt>
                <c:pt idx="346">
                  <c:v>3.1354942159291497</c:v>
                </c:pt>
                <c:pt idx="347">
                  <c:v>2.4849066497880004</c:v>
                </c:pt>
                <c:pt idx="348">
                  <c:v>2.2060741926132019</c:v>
                </c:pt>
                <c:pt idx="349">
                  <c:v>1.7749523509116738</c:v>
                </c:pt>
                <c:pt idx="350">
                  <c:v>-4.6051701859880909</c:v>
                </c:pt>
                <c:pt idx="351">
                  <c:v>2.8903717578961645</c:v>
                </c:pt>
                <c:pt idx="352">
                  <c:v>2.3025850929940459</c:v>
                </c:pt>
                <c:pt idx="353">
                  <c:v>5.0751738152338266</c:v>
                </c:pt>
                <c:pt idx="354">
                  <c:v>6.1114673395026786</c:v>
                </c:pt>
                <c:pt idx="355">
                  <c:v>6.5525078870345901</c:v>
                </c:pt>
                <c:pt idx="356">
                  <c:v>3.4657359027997265</c:v>
                </c:pt>
                <c:pt idx="357">
                  <c:v>-0.84397007029452897</c:v>
                </c:pt>
                <c:pt idx="358">
                  <c:v>0.99325177301028345</c:v>
                </c:pt>
                <c:pt idx="359">
                  <c:v>2.066862759472976</c:v>
                </c:pt>
                <c:pt idx="360">
                  <c:v>1.7227665977411035</c:v>
                </c:pt>
                <c:pt idx="361">
                  <c:v>-0.82098055206983023</c:v>
                </c:pt>
                <c:pt idx="362">
                  <c:v>2.8332133440562162</c:v>
                </c:pt>
                <c:pt idx="363">
                  <c:v>1.9459101490553132</c:v>
                </c:pt>
                <c:pt idx="364">
                  <c:v>1.7404661748405046</c:v>
                </c:pt>
                <c:pt idx="365">
                  <c:v>1.1631508098056809</c:v>
                </c:pt>
                <c:pt idx="366">
                  <c:v>1.4586150226995167</c:v>
                </c:pt>
                <c:pt idx="367">
                  <c:v>1.9740810260220096</c:v>
                </c:pt>
                <c:pt idx="368">
                  <c:v>-1.8325814637483102</c:v>
                </c:pt>
                <c:pt idx="369">
                  <c:v>-0.89159811928378363</c:v>
                </c:pt>
                <c:pt idx="370">
                  <c:v>0</c:v>
                </c:pt>
                <c:pt idx="371">
                  <c:v>1.1314021114911006</c:v>
                </c:pt>
                <c:pt idx="372">
                  <c:v>1.1314021114911006</c:v>
                </c:pt>
                <c:pt idx="373">
                  <c:v>0.26236426446749106</c:v>
                </c:pt>
                <c:pt idx="374">
                  <c:v>1.0647107369924282</c:v>
                </c:pt>
                <c:pt idx="375">
                  <c:v>1.2527629684953681</c:v>
                </c:pt>
                <c:pt idx="376">
                  <c:v>1.6094379124341003</c:v>
                </c:pt>
                <c:pt idx="377">
                  <c:v>0.95551144502743635</c:v>
                </c:pt>
                <c:pt idx="378">
                  <c:v>-0.4780358009429998</c:v>
                </c:pt>
                <c:pt idx="379">
                  <c:v>1.0647107369924282</c:v>
                </c:pt>
                <c:pt idx="380">
                  <c:v>-0.96758402626170559</c:v>
                </c:pt>
                <c:pt idx="381">
                  <c:v>0.26236426446749106</c:v>
                </c:pt>
                <c:pt idx="382">
                  <c:v>-1.8971199848858813</c:v>
                </c:pt>
                <c:pt idx="383">
                  <c:v>-2.2072749131897207</c:v>
                </c:pt>
                <c:pt idx="384">
                  <c:v>-1.7147984280919266</c:v>
                </c:pt>
                <c:pt idx="385">
                  <c:v>-1.8971199848858813</c:v>
                </c:pt>
                <c:pt idx="386">
                  <c:v>-2.120263536200091</c:v>
                </c:pt>
                <c:pt idx="387">
                  <c:v>-2.2072749131897207</c:v>
                </c:pt>
                <c:pt idx="388">
                  <c:v>0.95551144502743635</c:v>
                </c:pt>
                <c:pt idx="389">
                  <c:v>3.2188758248682006</c:v>
                </c:pt>
                <c:pt idx="390">
                  <c:v>2.0412203288596382</c:v>
                </c:pt>
                <c:pt idx="391">
                  <c:v>1.0647107369924282</c:v>
                </c:pt>
                <c:pt idx="392">
                  <c:v>-0.82098055206983023</c:v>
                </c:pt>
                <c:pt idx="393">
                  <c:v>9.5310179804324935E-2</c:v>
                </c:pt>
                <c:pt idx="394">
                  <c:v>2.6390573296152584</c:v>
                </c:pt>
                <c:pt idx="395">
                  <c:v>1.2237754316221157</c:v>
                </c:pt>
                <c:pt idx="396">
                  <c:v>9.5310179804324935E-2</c:v>
                </c:pt>
                <c:pt idx="397">
                  <c:v>0.40546510810816438</c:v>
                </c:pt>
                <c:pt idx="398">
                  <c:v>-1.6607312068216509</c:v>
                </c:pt>
                <c:pt idx="399">
                  <c:v>-2.2072749131897207</c:v>
                </c:pt>
                <c:pt idx="400">
                  <c:v>-1.7719568419318752</c:v>
                </c:pt>
                <c:pt idx="401">
                  <c:v>-0.15082288973458366</c:v>
                </c:pt>
                <c:pt idx="402">
                  <c:v>-0.35667494393873245</c:v>
                </c:pt>
                <c:pt idx="403">
                  <c:v>-2.4079456086518722</c:v>
                </c:pt>
                <c:pt idx="404">
                  <c:v>-2.5257286443082556</c:v>
                </c:pt>
                <c:pt idx="405">
                  <c:v>-1.9661128563728327</c:v>
                </c:pt>
                <c:pt idx="406">
                  <c:v>-0.67334455326376563</c:v>
                </c:pt>
                <c:pt idx="407">
                  <c:v>-2.120263536200091</c:v>
                </c:pt>
                <c:pt idx="408">
                  <c:v>-2.0402208285265546</c:v>
                </c:pt>
                <c:pt idx="409">
                  <c:v>-1.0498221244986778</c:v>
                </c:pt>
                <c:pt idx="410">
                  <c:v>-0.49429632181478012</c:v>
                </c:pt>
                <c:pt idx="411">
                  <c:v>-0.9942522733438669</c:v>
                </c:pt>
                <c:pt idx="412">
                  <c:v>-1.7147984280919266</c:v>
                </c:pt>
                <c:pt idx="413">
                  <c:v>-0.56211891815354131</c:v>
                </c:pt>
                <c:pt idx="414">
                  <c:v>-0.2876820724517809</c:v>
                </c:pt>
                <c:pt idx="415">
                  <c:v>-0.44628710262841947</c:v>
                </c:pt>
                <c:pt idx="416">
                  <c:v>0</c:v>
                </c:pt>
                <c:pt idx="417">
                  <c:v>-1.2378743560016174</c:v>
                </c:pt>
                <c:pt idx="418">
                  <c:v>-2.3025850929940455</c:v>
                </c:pt>
                <c:pt idx="419">
                  <c:v>-1.6607312068216509</c:v>
                </c:pt>
                <c:pt idx="420">
                  <c:v>-2.120263536200091</c:v>
                </c:pt>
                <c:pt idx="421">
                  <c:v>-1.8971199848858813</c:v>
                </c:pt>
                <c:pt idx="422">
                  <c:v>-2.5257286443082556</c:v>
                </c:pt>
                <c:pt idx="423">
                  <c:v>-3.5065578973199818</c:v>
                </c:pt>
                <c:pt idx="424">
                  <c:v>-3.5065578973199818</c:v>
                </c:pt>
                <c:pt idx="425">
                  <c:v>-2.9957322735539909</c:v>
                </c:pt>
                <c:pt idx="426">
                  <c:v>-2.9957322735539909</c:v>
                </c:pt>
                <c:pt idx="427">
                  <c:v>-2.3025850929940455</c:v>
                </c:pt>
                <c:pt idx="428">
                  <c:v>-3.2188758248682006</c:v>
                </c:pt>
                <c:pt idx="429">
                  <c:v>-4.6051701859880909</c:v>
                </c:pt>
                <c:pt idx="430">
                  <c:v>-2.6592600369327779</c:v>
                </c:pt>
                <c:pt idx="431">
                  <c:v>-3.2188758248682006</c:v>
                </c:pt>
                <c:pt idx="432">
                  <c:v>-2.8134107167600364</c:v>
                </c:pt>
                <c:pt idx="433">
                  <c:v>-3.2188758248682006</c:v>
                </c:pt>
                <c:pt idx="434">
                  <c:v>-2.0402208285265546</c:v>
                </c:pt>
                <c:pt idx="435">
                  <c:v>-3.5065578973199818</c:v>
                </c:pt>
                <c:pt idx="436">
                  <c:v>-3.5065578973199818</c:v>
                </c:pt>
                <c:pt idx="437">
                  <c:v>-3.5065578973199818</c:v>
                </c:pt>
                <c:pt idx="438">
                  <c:v>-3.5065578973199818</c:v>
                </c:pt>
                <c:pt idx="439">
                  <c:v>-4.6051701859880909</c:v>
                </c:pt>
                <c:pt idx="440">
                  <c:v>-3.912023005428146</c:v>
                </c:pt>
                <c:pt idx="441">
                  <c:v>-3.5065578973199818</c:v>
                </c:pt>
                <c:pt idx="442">
                  <c:v>-3.912023005428146</c:v>
                </c:pt>
                <c:pt idx="443">
                  <c:v>-3.2188758248682006</c:v>
                </c:pt>
                <c:pt idx="444">
                  <c:v>-2.9957322735539909</c:v>
                </c:pt>
                <c:pt idx="445">
                  <c:v>-2.9957322735539909</c:v>
                </c:pt>
                <c:pt idx="446">
                  <c:v>-2.5257286443082556</c:v>
                </c:pt>
                <c:pt idx="447">
                  <c:v>-3.912023005428146</c:v>
                </c:pt>
                <c:pt idx="448">
                  <c:v>-3.912023005428146</c:v>
                </c:pt>
                <c:pt idx="449">
                  <c:v>-3.912023005428146</c:v>
                </c:pt>
                <c:pt idx="450">
                  <c:v>-2.8134107167600364</c:v>
                </c:pt>
                <c:pt idx="451">
                  <c:v>-3.5065578973199818</c:v>
                </c:pt>
                <c:pt idx="452">
                  <c:v>-2.3025850929940455</c:v>
                </c:pt>
                <c:pt idx="453">
                  <c:v>-3.5065578973199818</c:v>
                </c:pt>
                <c:pt idx="454">
                  <c:v>-2.9957322735539909</c:v>
                </c:pt>
                <c:pt idx="455">
                  <c:v>-2.9957322735539909</c:v>
                </c:pt>
                <c:pt idx="456">
                  <c:v>-2.6592600369327779</c:v>
                </c:pt>
                <c:pt idx="457">
                  <c:v>-2.8134107167600364</c:v>
                </c:pt>
                <c:pt idx="458">
                  <c:v>-2.6592600369327779</c:v>
                </c:pt>
                <c:pt idx="459">
                  <c:v>-2.8134107167600364</c:v>
                </c:pt>
                <c:pt idx="460">
                  <c:v>-2.2072749131897207</c:v>
                </c:pt>
                <c:pt idx="461">
                  <c:v>-2.5257286443082556</c:v>
                </c:pt>
                <c:pt idx="462">
                  <c:v>-2.4079456086518722</c:v>
                </c:pt>
                <c:pt idx="463">
                  <c:v>-2.9957322735539909</c:v>
                </c:pt>
                <c:pt idx="464">
                  <c:v>-2.8134107167600364</c:v>
                </c:pt>
                <c:pt idx="465">
                  <c:v>-3.5065578973199818</c:v>
                </c:pt>
                <c:pt idx="466">
                  <c:v>-2.5257286443082556</c:v>
                </c:pt>
                <c:pt idx="467">
                  <c:v>-2.8134107167600364</c:v>
                </c:pt>
                <c:pt idx="468">
                  <c:v>-2.5257286443082556</c:v>
                </c:pt>
                <c:pt idx="469">
                  <c:v>-2.2072749131897207</c:v>
                </c:pt>
                <c:pt idx="470">
                  <c:v>-2.4079456086518722</c:v>
                </c:pt>
                <c:pt idx="471">
                  <c:v>-3.912023005428146</c:v>
                </c:pt>
                <c:pt idx="472">
                  <c:v>-3.912023005428146</c:v>
                </c:pt>
                <c:pt idx="473">
                  <c:v>-3.912023005428146</c:v>
                </c:pt>
                <c:pt idx="474">
                  <c:v>-2.9957322735539909</c:v>
                </c:pt>
                <c:pt idx="475">
                  <c:v>-2.9957322735539909</c:v>
                </c:pt>
                <c:pt idx="476">
                  <c:v>-2.9957322735539909</c:v>
                </c:pt>
                <c:pt idx="477">
                  <c:v>-2.9957322735539909</c:v>
                </c:pt>
                <c:pt idx="478">
                  <c:v>-2.6592600369327779</c:v>
                </c:pt>
                <c:pt idx="479">
                  <c:v>-3.2188758248682006</c:v>
                </c:pt>
                <c:pt idx="480">
                  <c:v>-3.912023005428146</c:v>
                </c:pt>
                <c:pt idx="481">
                  <c:v>-0.57981849525294205</c:v>
                </c:pt>
                <c:pt idx="482">
                  <c:v>-2.5257286443082556</c:v>
                </c:pt>
                <c:pt idx="483">
                  <c:v>-2.8134107167600364</c:v>
                </c:pt>
                <c:pt idx="484">
                  <c:v>-2.8134107167600364</c:v>
                </c:pt>
                <c:pt idx="485">
                  <c:v>3.3322045101752038</c:v>
                </c:pt>
                <c:pt idx="486">
                  <c:v>3.912023005428146</c:v>
                </c:pt>
                <c:pt idx="487">
                  <c:v>4.1896547420264252</c:v>
                </c:pt>
                <c:pt idx="488">
                  <c:v>2.8332133440562162</c:v>
                </c:pt>
                <c:pt idx="489">
                  <c:v>5.8111409929767008</c:v>
                </c:pt>
                <c:pt idx="490">
                  <c:v>4.5108595065168497</c:v>
                </c:pt>
                <c:pt idx="491">
                  <c:v>2.8903717578961645</c:v>
                </c:pt>
                <c:pt idx="492">
                  <c:v>2.1162555148025524</c:v>
                </c:pt>
                <c:pt idx="493">
                  <c:v>1.0986122886681098</c:v>
                </c:pt>
                <c:pt idx="494">
                  <c:v>-1.2039728043259361</c:v>
                </c:pt>
                <c:pt idx="495">
                  <c:v>-0.84397007029452897</c:v>
                </c:pt>
                <c:pt idx="496">
                  <c:v>0.53062825106217038</c:v>
                </c:pt>
                <c:pt idx="497">
                  <c:v>-1.8971199848858813</c:v>
                </c:pt>
                <c:pt idx="498">
                  <c:v>-1.8971199848858813</c:v>
                </c:pt>
                <c:pt idx="499">
                  <c:v>-1.1086626245216111</c:v>
                </c:pt>
                <c:pt idx="500">
                  <c:v>0.58778666490211906</c:v>
                </c:pt>
                <c:pt idx="501">
                  <c:v>-1.6094379124341003</c:v>
                </c:pt>
                <c:pt idx="502">
                  <c:v>-7.2570692834835374E-2</c:v>
                </c:pt>
                <c:pt idx="503">
                  <c:v>1.9459101490553132</c:v>
                </c:pt>
                <c:pt idx="504">
                  <c:v>-3.2188758248682006</c:v>
                </c:pt>
                <c:pt idx="505">
                  <c:v>1.5260563034950492</c:v>
                </c:pt>
                <c:pt idx="506">
                  <c:v>4.8675344504555822</c:v>
                </c:pt>
                <c:pt idx="507">
                  <c:v>1.9740810260220096</c:v>
                </c:pt>
                <c:pt idx="508">
                  <c:v>0.99325177301028345</c:v>
                </c:pt>
                <c:pt idx="509">
                  <c:v>0.64185388617239469</c:v>
                </c:pt>
                <c:pt idx="510">
                  <c:v>-2.6592600369327779</c:v>
                </c:pt>
                <c:pt idx="511">
                  <c:v>-2.5257286443082556</c:v>
                </c:pt>
                <c:pt idx="512">
                  <c:v>-2.5257286443082556</c:v>
                </c:pt>
                <c:pt idx="513">
                  <c:v>-2.6592600369327779</c:v>
                </c:pt>
                <c:pt idx="514">
                  <c:v>-1.0498221244986778</c:v>
                </c:pt>
                <c:pt idx="515">
                  <c:v>1.1939224684724346</c:v>
                </c:pt>
                <c:pt idx="516">
                  <c:v>0.64185388617239469</c:v>
                </c:pt>
                <c:pt idx="517">
                  <c:v>-0.9942522733438669</c:v>
                </c:pt>
                <c:pt idx="518">
                  <c:v>-0.19845093872383832</c:v>
                </c:pt>
                <c:pt idx="519">
                  <c:v>1.0647107369924282</c:v>
                </c:pt>
                <c:pt idx="520">
                  <c:v>0.91629073187415511</c:v>
                </c:pt>
                <c:pt idx="521">
                  <c:v>0.87546873735389985</c:v>
                </c:pt>
                <c:pt idx="522">
                  <c:v>0.69314718055994529</c:v>
                </c:pt>
                <c:pt idx="523">
                  <c:v>-2.6592600369327779</c:v>
                </c:pt>
                <c:pt idx="524">
                  <c:v>-2.8134107167600364</c:v>
                </c:pt>
                <c:pt idx="525">
                  <c:v>-2.6592600369327779</c:v>
                </c:pt>
                <c:pt idx="526">
                  <c:v>-2.2072749131897207</c:v>
                </c:pt>
                <c:pt idx="527">
                  <c:v>-2.2072749131897207</c:v>
                </c:pt>
                <c:pt idx="528">
                  <c:v>-2.3025850929940455</c:v>
                </c:pt>
                <c:pt idx="529">
                  <c:v>-2.3025850929940455</c:v>
                </c:pt>
                <c:pt idx="530">
                  <c:v>-2.0402208285265546</c:v>
                </c:pt>
                <c:pt idx="531">
                  <c:v>-0.37106368139083207</c:v>
                </c:pt>
                <c:pt idx="532">
                  <c:v>1.2237754316221157</c:v>
                </c:pt>
                <c:pt idx="533">
                  <c:v>-1.9661128563728327</c:v>
                </c:pt>
                <c:pt idx="534">
                  <c:v>-1.9661128563728327</c:v>
                </c:pt>
                <c:pt idx="535">
                  <c:v>-2.2072749131897207</c:v>
                </c:pt>
                <c:pt idx="536">
                  <c:v>-0.6348782724359695</c:v>
                </c:pt>
                <c:pt idx="537">
                  <c:v>-0.86750056770472306</c:v>
                </c:pt>
                <c:pt idx="538">
                  <c:v>-0.89159811928378363</c:v>
                </c:pt>
                <c:pt idx="539">
                  <c:v>-2.3025850929940455</c:v>
                </c:pt>
                <c:pt idx="540">
                  <c:v>-1.6094379124341003</c:v>
                </c:pt>
                <c:pt idx="541">
                  <c:v>-1.5141277326297755</c:v>
                </c:pt>
                <c:pt idx="542">
                  <c:v>0.40546510810816438</c:v>
                </c:pt>
                <c:pt idx="543">
                  <c:v>-1.5141277326297755</c:v>
                </c:pt>
                <c:pt idx="544">
                  <c:v>-3.2188758248682006</c:v>
                </c:pt>
                <c:pt idx="545">
                  <c:v>-2.9957322735539909</c:v>
                </c:pt>
                <c:pt idx="546">
                  <c:v>-0.2744368457017603</c:v>
                </c:pt>
                <c:pt idx="547">
                  <c:v>-1.6094379124341003</c:v>
                </c:pt>
                <c:pt idx="548">
                  <c:v>-2.2072749131897207</c:v>
                </c:pt>
                <c:pt idx="549">
                  <c:v>-2.5257286443082556</c:v>
                </c:pt>
                <c:pt idx="550">
                  <c:v>-2.6592600369327779</c:v>
                </c:pt>
                <c:pt idx="551">
                  <c:v>1.2809338454620642</c:v>
                </c:pt>
                <c:pt idx="552">
                  <c:v>-0.30110509278392161</c:v>
                </c:pt>
                <c:pt idx="553">
                  <c:v>2.2192034840549946</c:v>
                </c:pt>
                <c:pt idx="554">
                  <c:v>2.7725887222397811</c:v>
                </c:pt>
                <c:pt idx="555">
                  <c:v>2.5649493574615367</c:v>
                </c:pt>
                <c:pt idx="556">
                  <c:v>4.0253516907351496</c:v>
                </c:pt>
                <c:pt idx="557">
                  <c:v>3.2580965380214821</c:v>
                </c:pt>
                <c:pt idx="558">
                  <c:v>1.8405496333974869</c:v>
                </c:pt>
                <c:pt idx="559">
                  <c:v>4.6821312271242199</c:v>
                </c:pt>
                <c:pt idx="560">
                  <c:v>0.99325177301028345</c:v>
                </c:pt>
                <c:pt idx="561">
                  <c:v>1.2237754316221157</c:v>
                </c:pt>
                <c:pt idx="562">
                  <c:v>-4.0821994520255166E-2</c:v>
                </c:pt>
                <c:pt idx="563">
                  <c:v>-1.5606477482646683</c:v>
                </c:pt>
                <c:pt idx="564">
                  <c:v>1.2527629684953681</c:v>
                </c:pt>
                <c:pt idx="565">
                  <c:v>1.9315214116032138</c:v>
                </c:pt>
                <c:pt idx="566">
                  <c:v>1.1939224684724346</c:v>
                </c:pt>
                <c:pt idx="567">
                  <c:v>2.4849066497880004</c:v>
                </c:pt>
                <c:pt idx="568">
                  <c:v>2.1162555148025524</c:v>
                </c:pt>
                <c:pt idx="569">
                  <c:v>2.0149030205422647</c:v>
                </c:pt>
                <c:pt idx="570">
                  <c:v>1.410986973710262</c:v>
                </c:pt>
                <c:pt idx="571">
                  <c:v>2.4849066497880004</c:v>
                </c:pt>
                <c:pt idx="572">
                  <c:v>-2.3025850929940455</c:v>
                </c:pt>
                <c:pt idx="573">
                  <c:v>2.1400661634962708</c:v>
                </c:pt>
                <c:pt idx="574">
                  <c:v>3.8286413964890951</c:v>
                </c:pt>
                <c:pt idx="575">
                  <c:v>-2.6592600369327779</c:v>
                </c:pt>
                <c:pt idx="576">
                  <c:v>-1.2729656758128873</c:v>
                </c:pt>
                <c:pt idx="577">
                  <c:v>-3.0459207484708574E-2</c:v>
                </c:pt>
                <c:pt idx="578">
                  <c:v>-2.2072749131897207</c:v>
                </c:pt>
                <c:pt idx="579">
                  <c:v>0.83290912293510388</c:v>
                </c:pt>
                <c:pt idx="580">
                  <c:v>-1.7147984280919266</c:v>
                </c:pt>
                <c:pt idx="581">
                  <c:v>-2.0402208285265546</c:v>
                </c:pt>
                <c:pt idx="582">
                  <c:v>-1.7147984280919266</c:v>
                </c:pt>
                <c:pt idx="583">
                  <c:v>-0.56211891815354131</c:v>
                </c:pt>
                <c:pt idx="584">
                  <c:v>-0.31471074483970024</c:v>
                </c:pt>
                <c:pt idx="585">
                  <c:v>0.95551144502743635</c:v>
                </c:pt>
                <c:pt idx="586">
                  <c:v>-1.7147984280919266</c:v>
                </c:pt>
                <c:pt idx="587">
                  <c:v>-1.2039728043259361</c:v>
                </c:pt>
                <c:pt idx="588">
                  <c:v>0.95551144502743635</c:v>
                </c:pt>
                <c:pt idx="589">
                  <c:v>1.6677068205580761</c:v>
                </c:pt>
                <c:pt idx="590">
                  <c:v>1.1314021114911006</c:v>
                </c:pt>
                <c:pt idx="591">
                  <c:v>-0.1743533871447778</c:v>
                </c:pt>
                <c:pt idx="592">
                  <c:v>1.0986122886681098</c:v>
                </c:pt>
                <c:pt idx="593">
                  <c:v>-1.3862943611198906</c:v>
                </c:pt>
                <c:pt idx="594">
                  <c:v>9.5310179804324935E-2</c:v>
                </c:pt>
                <c:pt idx="595">
                  <c:v>1.4586150226995167</c:v>
                </c:pt>
                <c:pt idx="596">
                  <c:v>2.5649493574615367</c:v>
                </c:pt>
                <c:pt idx="597">
                  <c:v>2.2082744135228043</c:v>
                </c:pt>
                <c:pt idx="598">
                  <c:v>1.2237754316221157</c:v>
                </c:pt>
                <c:pt idx="599">
                  <c:v>1.33500106673234</c:v>
                </c:pt>
                <c:pt idx="600">
                  <c:v>1.5040773967762742</c:v>
                </c:pt>
                <c:pt idx="601">
                  <c:v>-1.8971199848858813</c:v>
                </c:pt>
                <c:pt idx="602">
                  <c:v>-1.3470736479666092</c:v>
                </c:pt>
                <c:pt idx="603">
                  <c:v>-2.4079456086518722</c:v>
                </c:pt>
                <c:pt idx="604">
                  <c:v>-2.3025850929940455</c:v>
                </c:pt>
                <c:pt idx="605">
                  <c:v>-0.75502258427803282</c:v>
                </c:pt>
                <c:pt idx="606">
                  <c:v>1.2809338454620642</c:v>
                </c:pt>
                <c:pt idx="607">
                  <c:v>1.3083328196501789</c:v>
                </c:pt>
                <c:pt idx="608">
                  <c:v>1.2237754316221157</c:v>
                </c:pt>
                <c:pt idx="609">
                  <c:v>1.33500106673234</c:v>
                </c:pt>
                <c:pt idx="610">
                  <c:v>1.4816045409242156</c:v>
                </c:pt>
                <c:pt idx="611">
                  <c:v>1.5686159179138452</c:v>
                </c:pt>
                <c:pt idx="612">
                  <c:v>1.8870696490323797</c:v>
                </c:pt>
                <c:pt idx="613">
                  <c:v>-2.5257286443082556</c:v>
                </c:pt>
                <c:pt idx="614">
                  <c:v>0.53062825106217038</c:v>
                </c:pt>
                <c:pt idx="615">
                  <c:v>0</c:v>
                </c:pt>
                <c:pt idx="616">
                  <c:v>0</c:v>
                </c:pt>
                <c:pt idx="617">
                  <c:v>0.64185388617239469</c:v>
                </c:pt>
                <c:pt idx="618">
                  <c:v>0.99325177301028345</c:v>
                </c:pt>
                <c:pt idx="619">
                  <c:v>1.2527629684953681</c:v>
                </c:pt>
                <c:pt idx="620">
                  <c:v>1.8562979903656263</c:v>
                </c:pt>
                <c:pt idx="621">
                  <c:v>-1.3093333199837622</c:v>
                </c:pt>
                <c:pt idx="622">
                  <c:v>-1.5606477482646683</c:v>
                </c:pt>
                <c:pt idx="623">
                  <c:v>-1.5141277326297755</c:v>
                </c:pt>
                <c:pt idx="624">
                  <c:v>-2.2072749131897207</c:v>
                </c:pt>
                <c:pt idx="625">
                  <c:v>-1.7147984280919266</c:v>
                </c:pt>
                <c:pt idx="626">
                  <c:v>-1.7147984280919266</c:v>
                </c:pt>
                <c:pt idx="627">
                  <c:v>-2.4079456086518722</c:v>
                </c:pt>
                <c:pt idx="628">
                  <c:v>-3.0459207484708574E-2</c:v>
                </c:pt>
                <c:pt idx="629">
                  <c:v>-0.94160853985844495</c:v>
                </c:pt>
                <c:pt idx="630">
                  <c:v>-0.69314718055994529</c:v>
                </c:pt>
                <c:pt idx="631">
                  <c:v>-2.8134107167600364</c:v>
                </c:pt>
                <c:pt idx="632">
                  <c:v>-3.912023005428146</c:v>
                </c:pt>
                <c:pt idx="633">
                  <c:v>-3.5065578973199818</c:v>
                </c:pt>
                <c:pt idx="634">
                  <c:v>-1.9661128563728327</c:v>
                </c:pt>
                <c:pt idx="635">
                  <c:v>-1.2729656758128873</c:v>
                </c:pt>
                <c:pt idx="636">
                  <c:v>-1.7147984280919266</c:v>
                </c:pt>
                <c:pt idx="637">
                  <c:v>-1.2039728043259361</c:v>
                </c:pt>
                <c:pt idx="638">
                  <c:v>0.18232155679395459</c:v>
                </c:pt>
                <c:pt idx="639">
                  <c:v>-0.75502258427803282</c:v>
                </c:pt>
                <c:pt idx="640">
                  <c:v>-1.6607312068216509</c:v>
                </c:pt>
                <c:pt idx="641">
                  <c:v>-1.5141277326297755</c:v>
                </c:pt>
                <c:pt idx="642">
                  <c:v>-3.5065578973199818</c:v>
                </c:pt>
                <c:pt idx="643">
                  <c:v>-3.2188758248682006</c:v>
                </c:pt>
                <c:pt idx="644">
                  <c:v>-2.6592600369327779</c:v>
                </c:pt>
                <c:pt idx="645">
                  <c:v>-2.2072749131897207</c:v>
                </c:pt>
                <c:pt idx="646">
                  <c:v>-2.4079456086518722</c:v>
                </c:pt>
                <c:pt idx="647">
                  <c:v>-2.5257286443082556</c:v>
                </c:pt>
                <c:pt idx="648">
                  <c:v>-2.6592600369327779</c:v>
                </c:pt>
                <c:pt idx="649">
                  <c:v>-3.2188758248682006</c:v>
                </c:pt>
                <c:pt idx="650">
                  <c:v>-3.5065578973199818</c:v>
                </c:pt>
                <c:pt idx="651">
                  <c:v>-2.3025850929940455</c:v>
                </c:pt>
                <c:pt idx="652">
                  <c:v>-1.3862943611198906</c:v>
                </c:pt>
                <c:pt idx="653">
                  <c:v>-2.6592600369327779</c:v>
                </c:pt>
                <c:pt idx="654">
                  <c:v>-2.9957322735539909</c:v>
                </c:pt>
                <c:pt idx="655">
                  <c:v>-3.2188758248682006</c:v>
                </c:pt>
                <c:pt idx="656">
                  <c:v>-2.9957322735539909</c:v>
                </c:pt>
                <c:pt idx="657">
                  <c:v>-2.8134107167600364</c:v>
                </c:pt>
                <c:pt idx="658">
                  <c:v>-3.5065578973199818</c:v>
                </c:pt>
                <c:pt idx="659">
                  <c:v>-2.6592600369327779</c:v>
                </c:pt>
                <c:pt idx="660">
                  <c:v>-2.6592600369327779</c:v>
                </c:pt>
                <c:pt idx="661">
                  <c:v>-3.2188758248682006</c:v>
                </c:pt>
                <c:pt idx="662">
                  <c:v>-2.9957322735539909</c:v>
                </c:pt>
                <c:pt idx="663">
                  <c:v>-3.5065578973199818</c:v>
                </c:pt>
                <c:pt idx="664">
                  <c:v>-3.912023005428146</c:v>
                </c:pt>
                <c:pt idx="665">
                  <c:v>-2.8134107167600364</c:v>
                </c:pt>
                <c:pt idx="666">
                  <c:v>-2.8134107167600364</c:v>
                </c:pt>
                <c:pt idx="667">
                  <c:v>-0.89159811928378363</c:v>
                </c:pt>
                <c:pt idx="668">
                  <c:v>-2.8134107167600364</c:v>
                </c:pt>
                <c:pt idx="669">
                  <c:v>-2.9957322735539909</c:v>
                </c:pt>
                <c:pt idx="670">
                  <c:v>-2.2072749131897207</c:v>
                </c:pt>
                <c:pt idx="671">
                  <c:v>-3.912023005428146</c:v>
                </c:pt>
                <c:pt idx="672">
                  <c:v>-3.2188758248682006</c:v>
                </c:pt>
                <c:pt idx="673">
                  <c:v>-3.2188758248682006</c:v>
                </c:pt>
                <c:pt idx="674">
                  <c:v>-2.9957322735539909</c:v>
                </c:pt>
                <c:pt idx="675">
                  <c:v>-2.9957322735539909</c:v>
                </c:pt>
                <c:pt idx="676">
                  <c:v>-2.5257286443082556</c:v>
                </c:pt>
                <c:pt idx="677">
                  <c:v>-2.3025850929940455</c:v>
                </c:pt>
                <c:pt idx="678">
                  <c:v>-2.5257286443082556</c:v>
                </c:pt>
                <c:pt idx="679">
                  <c:v>-2.6592600369327779</c:v>
                </c:pt>
                <c:pt idx="680">
                  <c:v>-2.3025850929940455</c:v>
                </c:pt>
                <c:pt idx="681">
                  <c:v>-1.6607312068216509</c:v>
                </c:pt>
                <c:pt idx="682">
                  <c:v>0.47000362924573563</c:v>
                </c:pt>
                <c:pt idx="683">
                  <c:v>-3.2188758248682006</c:v>
                </c:pt>
                <c:pt idx="684">
                  <c:v>-2.5257286443082556</c:v>
                </c:pt>
                <c:pt idx="685">
                  <c:v>-2.4079456086518722</c:v>
                </c:pt>
                <c:pt idx="686">
                  <c:v>-2.6592600369327779</c:v>
                </c:pt>
                <c:pt idx="687">
                  <c:v>-3.5065578973199818</c:v>
                </c:pt>
                <c:pt idx="688">
                  <c:v>-2.9957322735539909</c:v>
                </c:pt>
                <c:pt idx="689">
                  <c:v>-4.6051701859880909</c:v>
                </c:pt>
                <c:pt idx="690">
                  <c:v>-3.5065578973199818</c:v>
                </c:pt>
                <c:pt idx="691">
                  <c:v>-3.2188758248682006</c:v>
                </c:pt>
                <c:pt idx="692">
                  <c:v>-2.9957322735539909</c:v>
                </c:pt>
                <c:pt idx="693">
                  <c:v>-2.8134107167600364</c:v>
                </c:pt>
                <c:pt idx="694">
                  <c:v>-3.5065578973199818</c:v>
                </c:pt>
                <c:pt idx="695">
                  <c:v>-3.912023005428146</c:v>
                </c:pt>
                <c:pt idx="696">
                  <c:v>-3.2188758248682006</c:v>
                </c:pt>
                <c:pt idx="697">
                  <c:v>-3.5065578973199818</c:v>
                </c:pt>
                <c:pt idx="698">
                  <c:v>-3.2188758248682006</c:v>
                </c:pt>
                <c:pt idx="699">
                  <c:v>-3.912023005428146</c:v>
                </c:pt>
                <c:pt idx="700">
                  <c:v>-3.5065578973199818</c:v>
                </c:pt>
                <c:pt idx="701">
                  <c:v>-3.912023005428146</c:v>
                </c:pt>
                <c:pt idx="702">
                  <c:v>-3.5065578973199818</c:v>
                </c:pt>
                <c:pt idx="703">
                  <c:v>-2.9957322735539909</c:v>
                </c:pt>
                <c:pt idx="704">
                  <c:v>-3.2188758248682006</c:v>
                </c:pt>
                <c:pt idx="705">
                  <c:v>-2.120263536200091</c:v>
                </c:pt>
                <c:pt idx="706">
                  <c:v>-3.2188758248682006</c:v>
                </c:pt>
                <c:pt idx="707">
                  <c:v>-3.2188758248682006</c:v>
                </c:pt>
                <c:pt idx="708">
                  <c:v>-2.9957322735539909</c:v>
                </c:pt>
                <c:pt idx="709">
                  <c:v>-3.5065578973199818</c:v>
                </c:pt>
                <c:pt idx="710">
                  <c:v>-3.912023005428146</c:v>
                </c:pt>
                <c:pt idx="711">
                  <c:v>-3.5065578973199818</c:v>
                </c:pt>
                <c:pt idx="712">
                  <c:v>-3.5065578973199818</c:v>
                </c:pt>
                <c:pt idx="713">
                  <c:v>-3.5065578973199818</c:v>
                </c:pt>
                <c:pt idx="714">
                  <c:v>-3.5065578973199818</c:v>
                </c:pt>
                <c:pt idx="715">
                  <c:v>-3.2188758248682006</c:v>
                </c:pt>
                <c:pt idx="716">
                  <c:v>-2.9957322735539909</c:v>
                </c:pt>
                <c:pt idx="717">
                  <c:v>-2.8134107167600364</c:v>
                </c:pt>
                <c:pt idx="718">
                  <c:v>-3.5065578973199818</c:v>
                </c:pt>
                <c:pt idx="719">
                  <c:v>-2.8134107167600364</c:v>
                </c:pt>
                <c:pt idx="720">
                  <c:v>-3.912023005428146</c:v>
                </c:pt>
                <c:pt idx="721">
                  <c:v>-3.2188758248682006</c:v>
                </c:pt>
                <c:pt idx="722">
                  <c:v>-3.5065578973199818</c:v>
                </c:pt>
                <c:pt idx="723">
                  <c:v>-2.2072749131897207</c:v>
                </c:pt>
                <c:pt idx="724">
                  <c:v>-2.8134107167600364</c:v>
                </c:pt>
                <c:pt idx="725">
                  <c:v>-3.2188758248682006</c:v>
                </c:pt>
                <c:pt idx="726">
                  <c:v>-3.2188758248682006</c:v>
                </c:pt>
                <c:pt idx="727">
                  <c:v>-3.5065578973199818</c:v>
                </c:pt>
                <c:pt idx="728">
                  <c:v>0.95551144502743635</c:v>
                </c:pt>
                <c:pt idx="729">
                  <c:v>-2.0402208285265546</c:v>
                </c:pt>
                <c:pt idx="730">
                  <c:v>-3.5065578973199818</c:v>
                </c:pt>
                <c:pt idx="731">
                  <c:v>-3.2188758248682006</c:v>
                </c:pt>
                <c:pt idx="732">
                  <c:v>-3.5065578973199818</c:v>
                </c:pt>
                <c:pt idx="733">
                  <c:v>-3.2188758248682006</c:v>
                </c:pt>
                <c:pt idx="734">
                  <c:v>-2.4079456086518722</c:v>
                </c:pt>
                <c:pt idx="735">
                  <c:v>-2.3025850929940455</c:v>
                </c:pt>
                <c:pt idx="736">
                  <c:v>-2.3025850929940455</c:v>
                </c:pt>
                <c:pt idx="737">
                  <c:v>-3.5065578973199818</c:v>
                </c:pt>
                <c:pt idx="738">
                  <c:v>-3.912023005428146</c:v>
                </c:pt>
                <c:pt idx="739">
                  <c:v>-3.912023005428146</c:v>
                </c:pt>
                <c:pt idx="740">
                  <c:v>-2.9957322735539909</c:v>
                </c:pt>
                <c:pt idx="741">
                  <c:v>-2.5257286443082556</c:v>
                </c:pt>
                <c:pt idx="742">
                  <c:v>-1.5606477482646683</c:v>
                </c:pt>
                <c:pt idx="743">
                  <c:v>-1.3862943611198906</c:v>
                </c:pt>
                <c:pt idx="744">
                  <c:v>-1.4271163556401458</c:v>
                </c:pt>
                <c:pt idx="745">
                  <c:v>-0.96758402626170559</c:v>
                </c:pt>
                <c:pt idx="746">
                  <c:v>-0.61618613942381695</c:v>
                </c:pt>
                <c:pt idx="747">
                  <c:v>-0.86750056770472306</c:v>
                </c:pt>
                <c:pt idx="748">
                  <c:v>-2.3025850929940455</c:v>
                </c:pt>
                <c:pt idx="749">
                  <c:v>-1.4696759700589417</c:v>
                </c:pt>
                <c:pt idx="750">
                  <c:v>-2.3025850929940455</c:v>
                </c:pt>
                <c:pt idx="751">
                  <c:v>-2.5257286443082556</c:v>
                </c:pt>
                <c:pt idx="752">
                  <c:v>-2.9957322735539909</c:v>
                </c:pt>
                <c:pt idx="753">
                  <c:v>-3.2188758248682006</c:v>
                </c:pt>
                <c:pt idx="754">
                  <c:v>-2.4079456086518722</c:v>
                </c:pt>
                <c:pt idx="755">
                  <c:v>9.5310179804324935E-2</c:v>
                </c:pt>
                <c:pt idx="756">
                  <c:v>1.3837912309017721</c:v>
                </c:pt>
                <c:pt idx="757">
                  <c:v>3.4965075614664802</c:v>
                </c:pt>
                <c:pt idx="758">
                  <c:v>1.1939224684724346</c:v>
                </c:pt>
                <c:pt idx="759">
                  <c:v>1.62924053973028</c:v>
                </c:pt>
                <c:pt idx="760">
                  <c:v>3.8286413964890951</c:v>
                </c:pt>
                <c:pt idx="761">
                  <c:v>-0.21072103131565253</c:v>
                </c:pt>
                <c:pt idx="762">
                  <c:v>-2.3025850929940455</c:v>
                </c:pt>
                <c:pt idx="763">
                  <c:v>-2.9957322735539909</c:v>
                </c:pt>
                <c:pt idx="764">
                  <c:v>-0.84397007029452897</c:v>
                </c:pt>
                <c:pt idx="765">
                  <c:v>-3.2188758248682006</c:v>
                </c:pt>
                <c:pt idx="766">
                  <c:v>-3.5065578973199818</c:v>
                </c:pt>
                <c:pt idx="767">
                  <c:v>-2.9957322735539909</c:v>
                </c:pt>
                <c:pt idx="768">
                  <c:v>-0.57981849525294205</c:v>
                </c:pt>
                <c:pt idx="769">
                  <c:v>-2.8134107167600364</c:v>
                </c:pt>
                <c:pt idx="770">
                  <c:v>-1.2729656758128873</c:v>
                </c:pt>
                <c:pt idx="771">
                  <c:v>-2.9957322735539909</c:v>
                </c:pt>
                <c:pt idx="772">
                  <c:v>-0.59783700075562041</c:v>
                </c:pt>
                <c:pt idx="773">
                  <c:v>-3.5065578973199818</c:v>
                </c:pt>
                <c:pt idx="774">
                  <c:v>-2.120263536200091</c:v>
                </c:pt>
                <c:pt idx="775">
                  <c:v>-3.2188758248682006</c:v>
                </c:pt>
                <c:pt idx="776">
                  <c:v>-1.6607312068216509</c:v>
                </c:pt>
                <c:pt idx="777">
                  <c:v>-2.120263536200091</c:v>
                </c:pt>
                <c:pt idx="778">
                  <c:v>-2.6592600369327779</c:v>
                </c:pt>
                <c:pt idx="779">
                  <c:v>-3.912023005428146</c:v>
                </c:pt>
                <c:pt idx="780">
                  <c:v>-2.5257286443082556</c:v>
                </c:pt>
                <c:pt idx="781">
                  <c:v>-1.7147984280919266</c:v>
                </c:pt>
                <c:pt idx="782">
                  <c:v>-0.46203545959655867</c:v>
                </c:pt>
                <c:pt idx="783">
                  <c:v>-2.4079456086518722</c:v>
                </c:pt>
                <c:pt idx="784">
                  <c:v>-2.9957322735539909</c:v>
                </c:pt>
                <c:pt idx="785">
                  <c:v>-2.0402208285265546</c:v>
                </c:pt>
                <c:pt idx="786">
                  <c:v>-3.2188758248682006</c:v>
                </c:pt>
                <c:pt idx="787">
                  <c:v>-3.5065578973199818</c:v>
                </c:pt>
                <c:pt idx="788">
                  <c:v>-2.9957322735539909</c:v>
                </c:pt>
                <c:pt idx="789">
                  <c:v>-2.9957322735539909</c:v>
                </c:pt>
                <c:pt idx="790">
                  <c:v>-2.9957322735539909</c:v>
                </c:pt>
                <c:pt idx="791">
                  <c:v>-3.912023005428146</c:v>
                </c:pt>
                <c:pt idx="792">
                  <c:v>-3.2188758248682006</c:v>
                </c:pt>
                <c:pt idx="793">
                  <c:v>-3.912023005428146</c:v>
                </c:pt>
                <c:pt idx="794">
                  <c:v>-3.912023005428146</c:v>
                </c:pt>
                <c:pt idx="795">
                  <c:v>-3.912023005428146</c:v>
                </c:pt>
                <c:pt idx="796">
                  <c:v>-3.5065578973199818</c:v>
                </c:pt>
                <c:pt idx="797">
                  <c:v>-2.9957322735539909</c:v>
                </c:pt>
                <c:pt idx="798">
                  <c:v>-3.912023005428146</c:v>
                </c:pt>
                <c:pt idx="799">
                  <c:v>-3.912023005428146</c:v>
                </c:pt>
                <c:pt idx="800">
                  <c:v>-3.2188758248682006</c:v>
                </c:pt>
                <c:pt idx="801">
                  <c:v>-3.912023005428146</c:v>
                </c:pt>
                <c:pt idx="802">
                  <c:v>-2.8134107167600364</c:v>
                </c:pt>
                <c:pt idx="803">
                  <c:v>-2.9957322735539909</c:v>
                </c:pt>
                <c:pt idx="804">
                  <c:v>-3.2188758248682006</c:v>
                </c:pt>
                <c:pt idx="805">
                  <c:v>-4.6051701859880909</c:v>
                </c:pt>
                <c:pt idx="806">
                  <c:v>-3.912023005428146</c:v>
                </c:pt>
                <c:pt idx="807">
                  <c:v>-3.5065578973199818</c:v>
                </c:pt>
                <c:pt idx="808">
                  <c:v>0.53062825106217038</c:v>
                </c:pt>
                <c:pt idx="809">
                  <c:v>0.95551144502743635</c:v>
                </c:pt>
                <c:pt idx="810">
                  <c:v>3.1354942159291497</c:v>
                </c:pt>
                <c:pt idx="811">
                  <c:v>2.174751721484161</c:v>
                </c:pt>
                <c:pt idx="812">
                  <c:v>-8.3381608939051013E-2</c:v>
                </c:pt>
                <c:pt idx="813">
                  <c:v>-0.54472717544167215</c:v>
                </c:pt>
                <c:pt idx="814">
                  <c:v>0.33647223662121289</c:v>
                </c:pt>
                <c:pt idx="815">
                  <c:v>2.9444389791664403</c:v>
                </c:pt>
                <c:pt idx="816">
                  <c:v>3.044522437723423</c:v>
                </c:pt>
                <c:pt idx="817">
                  <c:v>-3.2188758248682006</c:v>
                </c:pt>
                <c:pt idx="818">
                  <c:v>1.2809338454620642</c:v>
                </c:pt>
                <c:pt idx="819">
                  <c:v>-0.19845093872383832</c:v>
                </c:pt>
                <c:pt idx="820">
                  <c:v>0.83290912293510388</c:v>
                </c:pt>
                <c:pt idx="821">
                  <c:v>1.9740810260220096</c:v>
                </c:pt>
                <c:pt idx="822">
                  <c:v>1.6094379124341003</c:v>
                </c:pt>
                <c:pt idx="823">
                  <c:v>1.9740810260220096</c:v>
                </c:pt>
                <c:pt idx="824">
                  <c:v>1.7404661748405046</c:v>
                </c:pt>
                <c:pt idx="825">
                  <c:v>-2.0402208285265546</c:v>
                </c:pt>
                <c:pt idx="826">
                  <c:v>-0.43078291609245423</c:v>
                </c:pt>
                <c:pt idx="827">
                  <c:v>-0.49429632181478012</c:v>
                </c:pt>
                <c:pt idx="828">
                  <c:v>0.58778666490211906</c:v>
                </c:pt>
                <c:pt idx="829">
                  <c:v>-1.0498221244986778</c:v>
                </c:pt>
                <c:pt idx="830">
                  <c:v>0.47000362924573563</c:v>
                </c:pt>
                <c:pt idx="831">
                  <c:v>0.18232155679395459</c:v>
                </c:pt>
                <c:pt idx="832">
                  <c:v>1.2809338454620642</c:v>
                </c:pt>
                <c:pt idx="833">
                  <c:v>0.99325177301028345</c:v>
                </c:pt>
                <c:pt idx="834">
                  <c:v>1.2527629684953681</c:v>
                </c:pt>
                <c:pt idx="835">
                  <c:v>0.53062825106217038</c:v>
                </c:pt>
                <c:pt idx="836">
                  <c:v>0.91629073187415511</c:v>
                </c:pt>
                <c:pt idx="837">
                  <c:v>0.74193734472937733</c:v>
                </c:pt>
                <c:pt idx="838">
                  <c:v>0.53062825106217038</c:v>
                </c:pt>
                <c:pt idx="839">
                  <c:v>1.2237754316221157</c:v>
                </c:pt>
                <c:pt idx="840">
                  <c:v>1.3083328196501789</c:v>
                </c:pt>
                <c:pt idx="841">
                  <c:v>0.95551144502743635</c:v>
                </c:pt>
                <c:pt idx="842">
                  <c:v>1.4586150226995167</c:v>
                </c:pt>
                <c:pt idx="843">
                  <c:v>0.83290912293510388</c:v>
                </c:pt>
                <c:pt idx="844">
                  <c:v>0.91629073187415511</c:v>
                </c:pt>
                <c:pt idx="845">
                  <c:v>0.74193734472937733</c:v>
                </c:pt>
                <c:pt idx="846">
                  <c:v>2.0541237336955462</c:v>
                </c:pt>
                <c:pt idx="847">
                  <c:v>0.78845736036427028</c:v>
                </c:pt>
                <c:pt idx="848">
                  <c:v>1.6677068205580761</c:v>
                </c:pt>
                <c:pt idx="849">
                  <c:v>1.0647107369924282</c:v>
                </c:pt>
                <c:pt idx="850">
                  <c:v>1.1631508098056809</c:v>
                </c:pt>
                <c:pt idx="851">
                  <c:v>3.912023005428146</c:v>
                </c:pt>
                <c:pt idx="852">
                  <c:v>2.4849066497880004</c:v>
                </c:pt>
                <c:pt idx="853">
                  <c:v>0</c:v>
                </c:pt>
                <c:pt idx="854">
                  <c:v>-1.4271163556401458</c:v>
                </c:pt>
                <c:pt idx="855">
                  <c:v>-1.8325814637483102</c:v>
                </c:pt>
                <c:pt idx="856">
                  <c:v>-1.3093333199837622</c:v>
                </c:pt>
                <c:pt idx="857">
                  <c:v>-1.6607312068216509</c:v>
                </c:pt>
                <c:pt idx="858">
                  <c:v>-1.6094379124341003</c:v>
                </c:pt>
                <c:pt idx="859">
                  <c:v>-2.6592600369327779</c:v>
                </c:pt>
                <c:pt idx="860">
                  <c:v>-2.3025850929940455</c:v>
                </c:pt>
                <c:pt idx="861">
                  <c:v>-1.9661128563728327</c:v>
                </c:pt>
                <c:pt idx="862">
                  <c:v>-1.8325814637483102</c:v>
                </c:pt>
                <c:pt idx="863">
                  <c:v>-2.0402208285265546</c:v>
                </c:pt>
                <c:pt idx="864">
                  <c:v>-2.8134107167600364</c:v>
                </c:pt>
                <c:pt idx="865">
                  <c:v>-2.8134107167600364</c:v>
                </c:pt>
                <c:pt idx="866">
                  <c:v>-2.8134107167600364</c:v>
                </c:pt>
                <c:pt idx="867">
                  <c:v>-3.5065578973199818</c:v>
                </c:pt>
                <c:pt idx="868">
                  <c:v>-3.5065578973199818</c:v>
                </c:pt>
                <c:pt idx="869">
                  <c:v>-2.5257286443082556</c:v>
                </c:pt>
                <c:pt idx="870">
                  <c:v>-3.2188758248682006</c:v>
                </c:pt>
                <c:pt idx="871">
                  <c:v>-1.3470736479666092</c:v>
                </c:pt>
                <c:pt idx="872">
                  <c:v>-1.7719568419318752</c:v>
                </c:pt>
                <c:pt idx="873">
                  <c:v>-0.86750056770472306</c:v>
                </c:pt>
                <c:pt idx="874">
                  <c:v>-2.120263536200091</c:v>
                </c:pt>
                <c:pt idx="875">
                  <c:v>2.3025850929940459</c:v>
                </c:pt>
                <c:pt idx="876">
                  <c:v>1.1314021114911006</c:v>
                </c:pt>
                <c:pt idx="877">
                  <c:v>-1.8971199848858813</c:v>
                </c:pt>
                <c:pt idx="878">
                  <c:v>-1.4271163556401458</c:v>
                </c:pt>
                <c:pt idx="879">
                  <c:v>1.8870696490323797</c:v>
                </c:pt>
                <c:pt idx="880">
                  <c:v>1.8562979903656263</c:v>
                </c:pt>
                <c:pt idx="881">
                  <c:v>0.18232155679395459</c:v>
                </c:pt>
                <c:pt idx="882">
                  <c:v>-0.3285040669720361</c:v>
                </c:pt>
                <c:pt idx="883">
                  <c:v>1.0296194171811581</c:v>
                </c:pt>
                <c:pt idx="884">
                  <c:v>-0.84397007029452897</c:v>
                </c:pt>
                <c:pt idx="885">
                  <c:v>0.83290912293510388</c:v>
                </c:pt>
                <c:pt idx="886">
                  <c:v>1.9459101490553132</c:v>
                </c:pt>
                <c:pt idx="887">
                  <c:v>-0.3285040669720361</c:v>
                </c:pt>
                <c:pt idx="888">
                  <c:v>0.83290912293510388</c:v>
                </c:pt>
                <c:pt idx="889">
                  <c:v>9.5310179804324935E-2</c:v>
                </c:pt>
                <c:pt idx="890">
                  <c:v>-3.2188758248682006</c:v>
                </c:pt>
                <c:pt idx="891">
                  <c:v>-0.15082288973458366</c:v>
                </c:pt>
                <c:pt idx="892">
                  <c:v>0.26236426446749106</c:v>
                </c:pt>
                <c:pt idx="893">
                  <c:v>-2.5257286443082556</c:v>
                </c:pt>
                <c:pt idx="894">
                  <c:v>-2.5257286443082556</c:v>
                </c:pt>
                <c:pt idx="895">
                  <c:v>9.5310179804324935E-2</c:v>
                </c:pt>
                <c:pt idx="896">
                  <c:v>-0.69314718055994529</c:v>
                </c:pt>
                <c:pt idx="897">
                  <c:v>1.0296194171811581</c:v>
                </c:pt>
                <c:pt idx="898">
                  <c:v>0.58778666490211906</c:v>
                </c:pt>
                <c:pt idx="899">
                  <c:v>1.2809338454620642</c:v>
                </c:pt>
                <c:pt idx="900">
                  <c:v>1.9021075263969205</c:v>
                </c:pt>
                <c:pt idx="901">
                  <c:v>0.87546873735389985</c:v>
                </c:pt>
                <c:pt idx="902">
                  <c:v>2.1633230256605378</c:v>
                </c:pt>
                <c:pt idx="903">
                  <c:v>2.8903717578961645</c:v>
                </c:pt>
                <c:pt idx="904">
                  <c:v>2.3978952727983707</c:v>
                </c:pt>
                <c:pt idx="905">
                  <c:v>-1.3470736479666092</c:v>
                </c:pt>
                <c:pt idx="906">
                  <c:v>-2.9957322735539909</c:v>
                </c:pt>
                <c:pt idx="907">
                  <c:v>-2.5257286443082556</c:v>
                </c:pt>
                <c:pt idx="908">
                  <c:v>-2.120263536200091</c:v>
                </c:pt>
                <c:pt idx="909">
                  <c:v>-2.3025850929940455</c:v>
                </c:pt>
                <c:pt idx="910">
                  <c:v>-2.4079456086518722</c:v>
                </c:pt>
                <c:pt idx="911">
                  <c:v>-1.5606477482646683</c:v>
                </c:pt>
                <c:pt idx="912">
                  <c:v>-2.0402208285265546</c:v>
                </c:pt>
                <c:pt idx="913">
                  <c:v>-1.6607312068216509</c:v>
                </c:pt>
                <c:pt idx="914">
                  <c:v>-0.67334455326376563</c:v>
                </c:pt>
                <c:pt idx="915">
                  <c:v>-2.3025850929940455</c:v>
                </c:pt>
                <c:pt idx="916">
                  <c:v>-2.5257286443082556</c:v>
                </c:pt>
                <c:pt idx="917">
                  <c:v>-2.4079456086518722</c:v>
                </c:pt>
                <c:pt idx="918">
                  <c:v>-2.0402208285265546</c:v>
                </c:pt>
                <c:pt idx="919">
                  <c:v>-1.7147984280919266</c:v>
                </c:pt>
                <c:pt idx="920">
                  <c:v>-0.77652878949899629</c:v>
                </c:pt>
                <c:pt idx="921">
                  <c:v>-0.65392646740666394</c:v>
                </c:pt>
                <c:pt idx="922">
                  <c:v>-2.120263536200091</c:v>
                </c:pt>
                <c:pt idx="923">
                  <c:v>0</c:v>
                </c:pt>
                <c:pt idx="924">
                  <c:v>-2.9957322735539909</c:v>
                </c:pt>
                <c:pt idx="925">
                  <c:v>-2.6592600369327779</c:v>
                </c:pt>
                <c:pt idx="926">
                  <c:v>-2.9957322735539909</c:v>
                </c:pt>
                <c:pt idx="927">
                  <c:v>-1.1394342831883648</c:v>
                </c:pt>
                <c:pt idx="928">
                  <c:v>-1.7147984280919266</c:v>
                </c:pt>
                <c:pt idx="929">
                  <c:v>-2.3025850929940455</c:v>
                </c:pt>
                <c:pt idx="930">
                  <c:v>-1.5141277326297755</c:v>
                </c:pt>
                <c:pt idx="931">
                  <c:v>0</c:v>
                </c:pt>
                <c:pt idx="932">
                  <c:v>-0.38566248081198462</c:v>
                </c:pt>
                <c:pt idx="933">
                  <c:v>-0.1743533871447778</c:v>
                </c:pt>
                <c:pt idx="934">
                  <c:v>-2.120263536200091</c:v>
                </c:pt>
                <c:pt idx="935">
                  <c:v>-2.5257286443082556</c:v>
                </c:pt>
                <c:pt idx="936">
                  <c:v>0.47000362924573563</c:v>
                </c:pt>
                <c:pt idx="937">
                  <c:v>0.91629073187415511</c:v>
                </c:pt>
                <c:pt idx="938">
                  <c:v>0.33647223662121289</c:v>
                </c:pt>
                <c:pt idx="939">
                  <c:v>-2.0402208285265546</c:v>
                </c:pt>
                <c:pt idx="940">
                  <c:v>-0.24846135929849961</c:v>
                </c:pt>
                <c:pt idx="941">
                  <c:v>-1.9661128563728327</c:v>
                </c:pt>
                <c:pt idx="942">
                  <c:v>-2.5257286443082556</c:v>
                </c:pt>
                <c:pt idx="943">
                  <c:v>-2.5257286443082556</c:v>
                </c:pt>
                <c:pt idx="944">
                  <c:v>-1.5606477482646683</c:v>
                </c:pt>
                <c:pt idx="945">
                  <c:v>-1.0216512475319814</c:v>
                </c:pt>
                <c:pt idx="946">
                  <c:v>-1.8971199848858813</c:v>
                </c:pt>
                <c:pt idx="947">
                  <c:v>-1.5606477482646683</c:v>
                </c:pt>
                <c:pt idx="948">
                  <c:v>-3.912023005428146</c:v>
                </c:pt>
                <c:pt idx="949">
                  <c:v>-2.120263536200091</c:v>
                </c:pt>
                <c:pt idx="950">
                  <c:v>-2.8134107167600364</c:v>
                </c:pt>
                <c:pt idx="951">
                  <c:v>-3.912023005428146</c:v>
                </c:pt>
                <c:pt idx="952">
                  <c:v>-3.912023005428146</c:v>
                </c:pt>
                <c:pt idx="953">
                  <c:v>-3.912023005428146</c:v>
                </c:pt>
                <c:pt idx="954">
                  <c:v>-3.912023005428146</c:v>
                </c:pt>
                <c:pt idx="955">
                  <c:v>-2.5257286443082556</c:v>
                </c:pt>
                <c:pt idx="956">
                  <c:v>-2.8134107167600364</c:v>
                </c:pt>
                <c:pt idx="957">
                  <c:v>-3.2188758248682006</c:v>
                </c:pt>
                <c:pt idx="958">
                  <c:v>-2.6592600369327779</c:v>
                </c:pt>
                <c:pt idx="959">
                  <c:v>-2.9957322735539909</c:v>
                </c:pt>
                <c:pt idx="960">
                  <c:v>-2.2072749131897207</c:v>
                </c:pt>
                <c:pt idx="961">
                  <c:v>-0.21072103131565253</c:v>
                </c:pt>
                <c:pt idx="962">
                  <c:v>0.58778666490211906</c:v>
                </c:pt>
                <c:pt idx="963">
                  <c:v>2.174751721484161</c:v>
                </c:pt>
                <c:pt idx="964">
                  <c:v>-1.5606477482646683</c:v>
                </c:pt>
                <c:pt idx="965">
                  <c:v>-2.6592600369327779</c:v>
                </c:pt>
                <c:pt idx="966">
                  <c:v>-3.5065578973199818</c:v>
                </c:pt>
                <c:pt idx="967">
                  <c:v>-4.6051701859880909</c:v>
                </c:pt>
                <c:pt idx="968">
                  <c:v>-3.2188758248682006</c:v>
                </c:pt>
                <c:pt idx="969">
                  <c:v>-3.2188758248682006</c:v>
                </c:pt>
                <c:pt idx="970">
                  <c:v>-3.5065578973199818</c:v>
                </c:pt>
                <c:pt idx="971">
                  <c:v>-3.912023005428146</c:v>
                </c:pt>
                <c:pt idx="972">
                  <c:v>-3.912023005428146</c:v>
                </c:pt>
                <c:pt idx="973">
                  <c:v>-3.912023005428146</c:v>
                </c:pt>
                <c:pt idx="974">
                  <c:v>-4.6051701859880909</c:v>
                </c:pt>
                <c:pt idx="975">
                  <c:v>-3.2188758248682006</c:v>
                </c:pt>
                <c:pt idx="976">
                  <c:v>-3.912023005428146</c:v>
                </c:pt>
                <c:pt idx="977">
                  <c:v>-3.5065578973199818</c:v>
                </c:pt>
                <c:pt idx="978">
                  <c:v>-3.2188758248682006</c:v>
                </c:pt>
                <c:pt idx="979">
                  <c:v>-3.2188758248682006</c:v>
                </c:pt>
                <c:pt idx="980">
                  <c:v>-2.9957322735539909</c:v>
                </c:pt>
                <c:pt idx="981">
                  <c:v>-2.6592600369327779</c:v>
                </c:pt>
                <c:pt idx="982">
                  <c:v>-1.4271163556401458</c:v>
                </c:pt>
                <c:pt idx="983">
                  <c:v>-2.0402208285265546</c:v>
                </c:pt>
                <c:pt idx="984">
                  <c:v>-1.7719568419318752</c:v>
                </c:pt>
                <c:pt idx="985">
                  <c:v>4.7184988712950942</c:v>
                </c:pt>
                <c:pt idx="986">
                  <c:v>-1.7719568419318752</c:v>
                </c:pt>
                <c:pt idx="987">
                  <c:v>-1.0788096613719298</c:v>
                </c:pt>
                <c:pt idx="988">
                  <c:v>-1.9661128563728327</c:v>
                </c:pt>
                <c:pt idx="989">
                  <c:v>-2.120263536200091</c:v>
                </c:pt>
                <c:pt idx="990">
                  <c:v>2.5649493574615367</c:v>
                </c:pt>
                <c:pt idx="991">
                  <c:v>1.4350845252893227</c:v>
                </c:pt>
                <c:pt idx="992">
                  <c:v>-2.9957322735539909</c:v>
                </c:pt>
                <c:pt idx="993">
                  <c:v>-2.9957322735539909</c:v>
                </c:pt>
                <c:pt idx="994">
                  <c:v>-2.6592600369327779</c:v>
                </c:pt>
                <c:pt idx="995">
                  <c:v>-2.6592600369327779</c:v>
                </c:pt>
                <c:pt idx="996">
                  <c:v>-1.7719568419318752</c:v>
                </c:pt>
                <c:pt idx="997">
                  <c:v>-1.7719568419318752</c:v>
                </c:pt>
                <c:pt idx="998">
                  <c:v>-2.8134107167600364</c:v>
                </c:pt>
                <c:pt idx="999">
                  <c:v>-2.6592600369327779</c:v>
                </c:pt>
                <c:pt idx="1000">
                  <c:v>0.58778666490211906</c:v>
                </c:pt>
                <c:pt idx="1001">
                  <c:v>-1.2039728043259361</c:v>
                </c:pt>
                <c:pt idx="1002">
                  <c:v>-1.8325814637483102</c:v>
                </c:pt>
                <c:pt idx="1003">
                  <c:v>-2.9957322735539909</c:v>
                </c:pt>
                <c:pt idx="1004">
                  <c:v>-1.1711829815029451</c:v>
                </c:pt>
                <c:pt idx="1005">
                  <c:v>-2.9957322735539909</c:v>
                </c:pt>
                <c:pt idx="1006">
                  <c:v>-1.2729656758128873</c:v>
                </c:pt>
                <c:pt idx="1007">
                  <c:v>-1.6094379124341003</c:v>
                </c:pt>
                <c:pt idx="1008">
                  <c:v>-1.7147984280919266</c:v>
                </c:pt>
                <c:pt idx="1009">
                  <c:v>-0.26136476413440751</c:v>
                </c:pt>
                <c:pt idx="1010">
                  <c:v>-0.2876820724517809</c:v>
                </c:pt>
                <c:pt idx="1011">
                  <c:v>-0.71334988787746478</c:v>
                </c:pt>
                <c:pt idx="1012">
                  <c:v>0.47000362924573563</c:v>
                </c:pt>
                <c:pt idx="1013">
                  <c:v>-2.5257286443082556</c:v>
                </c:pt>
                <c:pt idx="1014">
                  <c:v>-2.9957322735539909</c:v>
                </c:pt>
                <c:pt idx="1015">
                  <c:v>-2.9957322735539909</c:v>
                </c:pt>
                <c:pt idx="1016">
                  <c:v>-3.5065578973199818</c:v>
                </c:pt>
                <c:pt idx="1017">
                  <c:v>-2.4079456086518722</c:v>
                </c:pt>
                <c:pt idx="1018">
                  <c:v>-1.9661128563728327</c:v>
                </c:pt>
                <c:pt idx="1019">
                  <c:v>-0.26136476413440751</c:v>
                </c:pt>
                <c:pt idx="1020">
                  <c:v>-0.6348782724359695</c:v>
                </c:pt>
                <c:pt idx="1021">
                  <c:v>-0.59783700075562041</c:v>
                </c:pt>
                <c:pt idx="1022">
                  <c:v>-1.1086626245216111</c:v>
                </c:pt>
                <c:pt idx="1023">
                  <c:v>-0.61618613942381695</c:v>
                </c:pt>
                <c:pt idx="1024">
                  <c:v>-1.5606477482646683</c:v>
                </c:pt>
                <c:pt idx="1025">
                  <c:v>-0.77652878949899629</c:v>
                </c:pt>
                <c:pt idx="1026">
                  <c:v>-1.6607312068216509</c:v>
                </c:pt>
                <c:pt idx="1027">
                  <c:v>-2.4079456086518722</c:v>
                </c:pt>
                <c:pt idx="1028">
                  <c:v>1.9169226121820611</c:v>
                </c:pt>
                <c:pt idx="1029">
                  <c:v>-0.79850769621777162</c:v>
                </c:pt>
                <c:pt idx="1030">
                  <c:v>2.6390573296152584</c:v>
                </c:pt>
                <c:pt idx="1031">
                  <c:v>-3.5065578973199818</c:v>
                </c:pt>
                <c:pt idx="1032">
                  <c:v>-3.2188758248682006</c:v>
                </c:pt>
                <c:pt idx="1033">
                  <c:v>-3.5065578973199818</c:v>
                </c:pt>
                <c:pt idx="1034">
                  <c:v>-1.8971199848858813</c:v>
                </c:pt>
                <c:pt idx="1035">
                  <c:v>-2.3025850929940455</c:v>
                </c:pt>
                <c:pt idx="1036">
                  <c:v>-2.3025850929940455</c:v>
                </c:pt>
                <c:pt idx="1037">
                  <c:v>-2.4079456086518722</c:v>
                </c:pt>
                <c:pt idx="1038">
                  <c:v>-1.9661128563728327</c:v>
                </c:pt>
                <c:pt idx="1039">
                  <c:v>-0.11653381625595151</c:v>
                </c:pt>
                <c:pt idx="1040">
                  <c:v>2.7725887222397811</c:v>
                </c:pt>
                <c:pt idx="1041">
                  <c:v>1.3862943611198906</c:v>
                </c:pt>
                <c:pt idx="1042">
                  <c:v>1.9459101490553132</c:v>
                </c:pt>
                <c:pt idx="1043">
                  <c:v>2.8332133440562162</c:v>
                </c:pt>
                <c:pt idx="1044">
                  <c:v>-2.9957322735539909</c:v>
                </c:pt>
                <c:pt idx="1045">
                  <c:v>-1.2039728043259361</c:v>
                </c:pt>
                <c:pt idx="1046">
                  <c:v>-0.37106368139083207</c:v>
                </c:pt>
                <c:pt idx="1047">
                  <c:v>-0.61618613942381695</c:v>
                </c:pt>
                <c:pt idx="1048">
                  <c:v>-2.4079456086518722</c:v>
                </c:pt>
                <c:pt idx="1049">
                  <c:v>-3.2188758248682006</c:v>
                </c:pt>
                <c:pt idx="1050">
                  <c:v>-2.9957322735539909</c:v>
                </c:pt>
                <c:pt idx="1051">
                  <c:v>-3.912023005428146</c:v>
                </c:pt>
                <c:pt idx="1052">
                  <c:v>-2.9957322735539909</c:v>
                </c:pt>
                <c:pt idx="1053">
                  <c:v>-2.8134107167600364</c:v>
                </c:pt>
                <c:pt idx="1054">
                  <c:v>-2.8134107167600364</c:v>
                </c:pt>
                <c:pt idx="1055">
                  <c:v>-2.6592600369327779</c:v>
                </c:pt>
                <c:pt idx="1056">
                  <c:v>-3.2188758248682006</c:v>
                </c:pt>
                <c:pt idx="1057">
                  <c:v>-3.2188758248682006</c:v>
                </c:pt>
                <c:pt idx="1058">
                  <c:v>-3.5065578973199818</c:v>
                </c:pt>
                <c:pt idx="1059">
                  <c:v>-3.2188758248682006</c:v>
                </c:pt>
                <c:pt idx="1060">
                  <c:v>-2.0402208285265546</c:v>
                </c:pt>
                <c:pt idx="1061">
                  <c:v>3.4965075614664802</c:v>
                </c:pt>
                <c:pt idx="1062">
                  <c:v>2.9957322735539909</c:v>
                </c:pt>
                <c:pt idx="1063">
                  <c:v>2.0149030205422647</c:v>
                </c:pt>
                <c:pt idx="1064">
                  <c:v>2.4849066497880004</c:v>
                </c:pt>
                <c:pt idx="1065">
                  <c:v>2.4849066497880004</c:v>
                </c:pt>
                <c:pt idx="1066">
                  <c:v>2.7080502011022101</c:v>
                </c:pt>
                <c:pt idx="1067">
                  <c:v>2.3978952727983707</c:v>
                </c:pt>
                <c:pt idx="1068">
                  <c:v>2.8332133440562162</c:v>
                </c:pt>
                <c:pt idx="1069">
                  <c:v>0.26236426446749106</c:v>
                </c:pt>
                <c:pt idx="1070">
                  <c:v>-0.52763274208237199</c:v>
                </c:pt>
                <c:pt idx="1071">
                  <c:v>0</c:v>
                </c:pt>
                <c:pt idx="1072">
                  <c:v>-0.43078291609245423</c:v>
                </c:pt>
                <c:pt idx="1073">
                  <c:v>-2.5257286443082556</c:v>
                </c:pt>
                <c:pt idx="1074">
                  <c:v>0.83290912293510388</c:v>
                </c:pt>
                <c:pt idx="1075">
                  <c:v>1.6094379124341003</c:v>
                </c:pt>
                <c:pt idx="1076">
                  <c:v>3.9318256327243257</c:v>
                </c:pt>
                <c:pt idx="1077">
                  <c:v>2.9957322735539909</c:v>
                </c:pt>
                <c:pt idx="1078">
                  <c:v>3.2958368660043291</c:v>
                </c:pt>
                <c:pt idx="1079">
                  <c:v>-1.1711829815029451</c:v>
                </c:pt>
                <c:pt idx="1080">
                  <c:v>1.4350845252893227</c:v>
                </c:pt>
                <c:pt idx="1081">
                  <c:v>-2.8134107167600364</c:v>
                </c:pt>
                <c:pt idx="1082">
                  <c:v>-0.79850769621777162</c:v>
                </c:pt>
                <c:pt idx="1083">
                  <c:v>1.0296194171811581</c:v>
                </c:pt>
                <c:pt idx="1084">
                  <c:v>-5.1293294387550578E-2</c:v>
                </c:pt>
                <c:pt idx="1085">
                  <c:v>-0.54472717544167215</c:v>
                </c:pt>
                <c:pt idx="1086">
                  <c:v>-6.1875403718087529E-2</c:v>
                </c:pt>
                <c:pt idx="1087">
                  <c:v>0.78845736036427028</c:v>
                </c:pt>
                <c:pt idx="1088">
                  <c:v>0.40546510810816438</c:v>
                </c:pt>
                <c:pt idx="1089">
                  <c:v>-1.5606477482646683</c:v>
                </c:pt>
                <c:pt idx="1090">
                  <c:v>2.1633230256605378</c:v>
                </c:pt>
                <c:pt idx="1091">
                  <c:v>1.3609765531356006</c:v>
                </c:pt>
                <c:pt idx="1092">
                  <c:v>-0.3285040669720361</c:v>
                </c:pt>
                <c:pt idx="1093">
                  <c:v>-2.9957322735539909</c:v>
                </c:pt>
                <c:pt idx="1094">
                  <c:v>-2.6592600369327779</c:v>
                </c:pt>
                <c:pt idx="1095">
                  <c:v>-2.0402208285265546</c:v>
                </c:pt>
                <c:pt idx="1096">
                  <c:v>0.64185388617239469</c:v>
                </c:pt>
                <c:pt idx="1097">
                  <c:v>2.7080502011022101</c:v>
                </c:pt>
                <c:pt idx="1098">
                  <c:v>1.4350845252893227</c:v>
                </c:pt>
                <c:pt idx="1099">
                  <c:v>0.33647223662121289</c:v>
                </c:pt>
                <c:pt idx="1100">
                  <c:v>0.53062825106217038</c:v>
                </c:pt>
                <c:pt idx="1101">
                  <c:v>-2.9957322735539909</c:v>
                </c:pt>
                <c:pt idx="1102">
                  <c:v>0.33647223662121289</c:v>
                </c:pt>
                <c:pt idx="1103">
                  <c:v>-0.15082288973458366</c:v>
                </c:pt>
                <c:pt idx="1104">
                  <c:v>-0.82098055206983023</c:v>
                </c:pt>
                <c:pt idx="1105">
                  <c:v>-2.9957322735539909</c:v>
                </c:pt>
                <c:pt idx="1106">
                  <c:v>-2.8134107167600364</c:v>
                </c:pt>
                <c:pt idx="1107">
                  <c:v>-2.4079456086518722</c:v>
                </c:pt>
                <c:pt idx="1108">
                  <c:v>-1.9661128563728327</c:v>
                </c:pt>
                <c:pt idx="1109">
                  <c:v>-2.6592600369327779</c:v>
                </c:pt>
                <c:pt idx="1110">
                  <c:v>-2.2072749131897207</c:v>
                </c:pt>
                <c:pt idx="1111">
                  <c:v>-2.6592600369327779</c:v>
                </c:pt>
                <c:pt idx="1112">
                  <c:v>-2.9957322735539909</c:v>
                </c:pt>
                <c:pt idx="1113">
                  <c:v>-2.5257286443082556</c:v>
                </c:pt>
                <c:pt idx="1114">
                  <c:v>-2.6592600369327779</c:v>
                </c:pt>
                <c:pt idx="1115">
                  <c:v>1.33500106673234</c:v>
                </c:pt>
                <c:pt idx="1116">
                  <c:v>2.3978952727983707</c:v>
                </c:pt>
                <c:pt idx="1117">
                  <c:v>2.3025850929940459</c:v>
                </c:pt>
                <c:pt idx="1118">
                  <c:v>2.8332133440562162</c:v>
                </c:pt>
                <c:pt idx="1119">
                  <c:v>2.7080502011022101</c:v>
                </c:pt>
                <c:pt idx="1120">
                  <c:v>2.3978952727983707</c:v>
                </c:pt>
                <c:pt idx="1121">
                  <c:v>2.8903717578961645</c:v>
                </c:pt>
                <c:pt idx="1122">
                  <c:v>3.1354942159291497</c:v>
                </c:pt>
                <c:pt idx="1123">
                  <c:v>2.9957322735539909</c:v>
                </c:pt>
                <c:pt idx="1124">
                  <c:v>3.8066624897703196</c:v>
                </c:pt>
                <c:pt idx="1125">
                  <c:v>2.9957322735539909</c:v>
                </c:pt>
                <c:pt idx="1126">
                  <c:v>5.6903594543240601</c:v>
                </c:pt>
                <c:pt idx="1127">
                  <c:v>5.3278761687895813</c:v>
                </c:pt>
                <c:pt idx="1128">
                  <c:v>6.3080984415095305</c:v>
                </c:pt>
                <c:pt idx="1129">
                  <c:v>5.4467373716663099</c:v>
                </c:pt>
                <c:pt idx="1130">
                  <c:v>5.5947113796018391</c:v>
                </c:pt>
                <c:pt idx="1131">
                  <c:v>-1.3093333199837622</c:v>
                </c:pt>
                <c:pt idx="1132">
                  <c:v>-3.0459207484708574E-2</c:v>
                </c:pt>
                <c:pt idx="1133">
                  <c:v>1.9459101490553132</c:v>
                </c:pt>
                <c:pt idx="1134">
                  <c:v>2.1972245773362196</c:v>
                </c:pt>
                <c:pt idx="1135">
                  <c:v>2.7725887222397811</c:v>
                </c:pt>
                <c:pt idx="1136">
                  <c:v>3.2188758248682006</c:v>
                </c:pt>
                <c:pt idx="1137">
                  <c:v>3.1354942159291497</c:v>
                </c:pt>
                <c:pt idx="1138">
                  <c:v>5.6629604801359461</c:v>
                </c:pt>
                <c:pt idx="1139">
                  <c:v>4.0604430105464191</c:v>
                </c:pt>
                <c:pt idx="1140">
                  <c:v>2.0794415416798357</c:v>
                </c:pt>
                <c:pt idx="1141">
                  <c:v>2.7080502011022101</c:v>
                </c:pt>
                <c:pt idx="1142">
                  <c:v>2.5649493574615367</c:v>
                </c:pt>
                <c:pt idx="1143">
                  <c:v>3.044522437723423</c:v>
                </c:pt>
                <c:pt idx="1144">
                  <c:v>3.2580965380214821</c:v>
                </c:pt>
                <c:pt idx="1145">
                  <c:v>3.4011973816621555</c:v>
                </c:pt>
                <c:pt idx="1146">
                  <c:v>5.2781146592305168</c:v>
                </c:pt>
                <c:pt idx="1147">
                  <c:v>5.3181199938442161</c:v>
                </c:pt>
                <c:pt idx="1148">
                  <c:v>6.6970342476664841</c:v>
                </c:pt>
                <c:pt idx="1149">
                  <c:v>5.9964520886190211</c:v>
                </c:pt>
                <c:pt idx="1150">
                  <c:v>-0.40047756659712525</c:v>
                </c:pt>
                <c:pt idx="1151">
                  <c:v>-2.0402208285265546</c:v>
                </c:pt>
                <c:pt idx="1152">
                  <c:v>0.53062825106217038</c:v>
                </c:pt>
                <c:pt idx="1153">
                  <c:v>-1.7147984280919266</c:v>
                </c:pt>
                <c:pt idx="1154">
                  <c:v>-0.34249030894677601</c:v>
                </c:pt>
                <c:pt idx="1155">
                  <c:v>-0.13926206733350766</c:v>
                </c:pt>
                <c:pt idx="1156">
                  <c:v>-0.19845093872383832</c:v>
                </c:pt>
                <c:pt idx="1157">
                  <c:v>-0.23572233352106983</c:v>
                </c:pt>
                <c:pt idx="1158">
                  <c:v>9.5310179804324935E-2</c:v>
                </c:pt>
                <c:pt idx="1159">
                  <c:v>0.18232155679395459</c:v>
                </c:pt>
                <c:pt idx="1160">
                  <c:v>-8.3381608939051013E-2</c:v>
                </c:pt>
                <c:pt idx="1161">
                  <c:v>-2.9957322735539909</c:v>
                </c:pt>
                <c:pt idx="1162">
                  <c:v>-1.2039728043259361</c:v>
                </c:pt>
                <c:pt idx="1163">
                  <c:v>-0.77652878949899629</c:v>
                </c:pt>
                <c:pt idx="1164">
                  <c:v>0.26236426446749106</c:v>
                </c:pt>
                <c:pt idx="1165">
                  <c:v>9.5310179804324935E-2</c:v>
                </c:pt>
                <c:pt idx="1166">
                  <c:v>-2.5257286443082556</c:v>
                </c:pt>
                <c:pt idx="1167">
                  <c:v>-2.8134107167600364</c:v>
                </c:pt>
                <c:pt idx="1168">
                  <c:v>-2.120263536200091</c:v>
                </c:pt>
                <c:pt idx="1169">
                  <c:v>0.91629073187415511</c:v>
                </c:pt>
                <c:pt idx="1170">
                  <c:v>0.64185388617239469</c:v>
                </c:pt>
                <c:pt idx="1171">
                  <c:v>1.0296194171811581</c:v>
                </c:pt>
                <c:pt idx="1172">
                  <c:v>-2.4079456086518722</c:v>
                </c:pt>
                <c:pt idx="1173">
                  <c:v>-2.2072749131897207</c:v>
                </c:pt>
                <c:pt idx="1174">
                  <c:v>-1.4271163556401458</c:v>
                </c:pt>
                <c:pt idx="1175">
                  <c:v>-0.79850769621777162</c:v>
                </c:pt>
                <c:pt idx="1176">
                  <c:v>-0.84397007029452897</c:v>
                </c:pt>
                <c:pt idx="1177">
                  <c:v>-1.8971199848858813</c:v>
                </c:pt>
                <c:pt idx="1178">
                  <c:v>-3.0459207484708574E-2</c:v>
                </c:pt>
                <c:pt idx="1179">
                  <c:v>-2.120263536200091</c:v>
                </c:pt>
                <c:pt idx="1180">
                  <c:v>-3.5065578973199818</c:v>
                </c:pt>
                <c:pt idx="1181">
                  <c:v>-2.0402208285265546</c:v>
                </c:pt>
                <c:pt idx="1182">
                  <c:v>-1.7719568419318752</c:v>
                </c:pt>
                <c:pt idx="1183">
                  <c:v>-2.3025850929940455</c:v>
                </c:pt>
                <c:pt idx="1184">
                  <c:v>-1.3862943611198906</c:v>
                </c:pt>
                <c:pt idx="1185">
                  <c:v>-1.9661128563728327</c:v>
                </c:pt>
                <c:pt idx="1186">
                  <c:v>-1.0498221244986778</c:v>
                </c:pt>
                <c:pt idx="1187">
                  <c:v>-0.75502258427803282</c:v>
                </c:pt>
                <c:pt idx="1188">
                  <c:v>0.33647223662121289</c:v>
                </c:pt>
                <c:pt idx="1189">
                  <c:v>-2.5257286443082556</c:v>
                </c:pt>
                <c:pt idx="1190">
                  <c:v>-3.2188758248682006</c:v>
                </c:pt>
                <c:pt idx="1191">
                  <c:v>-3.5065578973199818</c:v>
                </c:pt>
                <c:pt idx="1192">
                  <c:v>-2.6592600369327779</c:v>
                </c:pt>
                <c:pt idx="1193">
                  <c:v>-2.5257286443082556</c:v>
                </c:pt>
                <c:pt idx="1194">
                  <c:v>-2.3025850929940455</c:v>
                </c:pt>
                <c:pt idx="1195">
                  <c:v>-2.5257286443082556</c:v>
                </c:pt>
                <c:pt idx="1196">
                  <c:v>-2.9957322735539909</c:v>
                </c:pt>
                <c:pt idx="1197">
                  <c:v>-3.5065578973199818</c:v>
                </c:pt>
                <c:pt idx="1198">
                  <c:v>-3.912023005428146</c:v>
                </c:pt>
                <c:pt idx="1199">
                  <c:v>-3.912023005428146</c:v>
                </c:pt>
                <c:pt idx="1200">
                  <c:v>-3.5065578973199818</c:v>
                </c:pt>
                <c:pt idx="1201">
                  <c:v>-3.5065578973199818</c:v>
                </c:pt>
                <c:pt idx="1202">
                  <c:v>-3.2188758248682006</c:v>
                </c:pt>
                <c:pt idx="1203">
                  <c:v>-3.2188758248682006</c:v>
                </c:pt>
                <c:pt idx="1204">
                  <c:v>-3.5065578973199818</c:v>
                </c:pt>
                <c:pt idx="1205">
                  <c:v>-3.2188758248682006</c:v>
                </c:pt>
                <c:pt idx="1206">
                  <c:v>-3.5065578973199818</c:v>
                </c:pt>
                <c:pt idx="1207">
                  <c:v>-3.2188758248682006</c:v>
                </c:pt>
                <c:pt idx="1208">
                  <c:v>-3.912023005428146</c:v>
                </c:pt>
                <c:pt idx="1209">
                  <c:v>-4.6051701859880909</c:v>
                </c:pt>
                <c:pt idx="1210">
                  <c:v>-4.6051701859880909</c:v>
                </c:pt>
                <c:pt idx="1211">
                  <c:v>-4.6051701859880909</c:v>
                </c:pt>
                <c:pt idx="1212">
                  <c:v>-2.0402208285265546</c:v>
                </c:pt>
                <c:pt idx="1213">
                  <c:v>-3.912023005428146</c:v>
                </c:pt>
                <c:pt idx="1214">
                  <c:v>-2.8134107167600364</c:v>
                </c:pt>
                <c:pt idx="1215">
                  <c:v>-3.5065578973199818</c:v>
                </c:pt>
                <c:pt idx="1216">
                  <c:v>-3.2188758248682006</c:v>
                </c:pt>
                <c:pt idx="1217">
                  <c:v>-3.5065578973199818</c:v>
                </c:pt>
                <c:pt idx="1218">
                  <c:v>-3.5065578973199818</c:v>
                </c:pt>
                <c:pt idx="1219">
                  <c:v>-3.5065578973199818</c:v>
                </c:pt>
                <c:pt idx="1220">
                  <c:v>-3.912023005428146</c:v>
                </c:pt>
                <c:pt idx="1221">
                  <c:v>-3.912023005428146</c:v>
                </c:pt>
                <c:pt idx="1222">
                  <c:v>-3.5065578973199818</c:v>
                </c:pt>
                <c:pt idx="1223">
                  <c:v>-3.5065578973199818</c:v>
                </c:pt>
                <c:pt idx="1224">
                  <c:v>-3.912023005428146</c:v>
                </c:pt>
                <c:pt idx="1225">
                  <c:v>-4.6051701859880909</c:v>
                </c:pt>
                <c:pt idx="1226">
                  <c:v>-4.6051701859880909</c:v>
                </c:pt>
                <c:pt idx="1227">
                  <c:v>-3.912023005428146</c:v>
                </c:pt>
                <c:pt idx="1228">
                  <c:v>-4.6051701859880909</c:v>
                </c:pt>
                <c:pt idx="1229">
                  <c:v>-3.912023005428146</c:v>
                </c:pt>
                <c:pt idx="1230">
                  <c:v>-4.6051701859880909</c:v>
                </c:pt>
                <c:pt idx="1231">
                  <c:v>-3.912023005428146</c:v>
                </c:pt>
                <c:pt idx="1232">
                  <c:v>-3.2188758248682006</c:v>
                </c:pt>
                <c:pt idx="1233">
                  <c:v>-4.6051701859880909</c:v>
                </c:pt>
                <c:pt idx="1234">
                  <c:v>-3.2188758248682006</c:v>
                </c:pt>
                <c:pt idx="1235">
                  <c:v>-3.912023005428146</c:v>
                </c:pt>
                <c:pt idx="1236">
                  <c:v>-3.912023005428146</c:v>
                </c:pt>
                <c:pt idx="1237">
                  <c:v>-2.5257286443082556</c:v>
                </c:pt>
                <c:pt idx="1238">
                  <c:v>-3.2188758248682006</c:v>
                </c:pt>
                <c:pt idx="1239">
                  <c:v>-2.9957322735539909</c:v>
                </c:pt>
                <c:pt idx="1240">
                  <c:v>-3.5065578973199818</c:v>
                </c:pt>
                <c:pt idx="1241">
                  <c:v>-2.9957322735539909</c:v>
                </c:pt>
                <c:pt idx="1242">
                  <c:v>-2.8134107167600364</c:v>
                </c:pt>
                <c:pt idx="1243">
                  <c:v>-2.5257286443082556</c:v>
                </c:pt>
                <c:pt idx="1244">
                  <c:v>-2.9957322735539909</c:v>
                </c:pt>
                <c:pt idx="1245">
                  <c:v>-2.9957322735539909</c:v>
                </c:pt>
                <c:pt idx="1246">
                  <c:v>-2.9957322735539909</c:v>
                </c:pt>
                <c:pt idx="1247">
                  <c:v>-3.2188758248682006</c:v>
                </c:pt>
                <c:pt idx="1248">
                  <c:v>-3.2188758248682006</c:v>
                </c:pt>
                <c:pt idx="1249">
                  <c:v>-3.5065578973199818</c:v>
                </c:pt>
                <c:pt idx="1250">
                  <c:v>-2.5257286443082556</c:v>
                </c:pt>
                <c:pt idx="1251">
                  <c:v>-3.912023005428146</c:v>
                </c:pt>
                <c:pt idx="1252">
                  <c:v>-3.912023005428146</c:v>
                </c:pt>
                <c:pt idx="1253">
                  <c:v>-4.6051701859880909</c:v>
                </c:pt>
                <c:pt idx="1254">
                  <c:v>-3.2188758248682006</c:v>
                </c:pt>
                <c:pt idx="1255">
                  <c:v>-2.6592600369327779</c:v>
                </c:pt>
                <c:pt idx="1256">
                  <c:v>-2.9957322735539909</c:v>
                </c:pt>
                <c:pt idx="1257">
                  <c:v>-3.5065578973199818</c:v>
                </c:pt>
                <c:pt idx="1258">
                  <c:v>-2.9957322735539909</c:v>
                </c:pt>
                <c:pt idx="1259">
                  <c:v>-2.5257286443082556</c:v>
                </c:pt>
                <c:pt idx="1260">
                  <c:v>-2.9957322735539909</c:v>
                </c:pt>
                <c:pt idx="1261">
                  <c:v>-3.5065578973199818</c:v>
                </c:pt>
                <c:pt idx="1262">
                  <c:v>-3.5065578973199818</c:v>
                </c:pt>
                <c:pt idx="1263">
                  <c:v>-3.5065578973199818</c:v>
                </c:pt>
                <c:pt idx="1264">
                  <c:v>-3.5065578973199818</c:v>
                </c:pt>
                <c:pt idx="1265">
                  <c:v>-3.2188758248682006</c:v>
                </c:pt>
                <c:pt idx="1266">
                  <c:v>-3.5065578973199818</c:v>
                </c:pt>
                <c:pt idx="1267">
                  <c:v>-4.6051701859880909</c:v>
                </c:pt>
                <c:pt idx="1268">
                  <c:v>-1.9661128563728327</c:v>
                </c:pt>
                <c:pt idx="1269">
                  <c:v>-3.912023005428146</c:v>
                </c:pt>
                <c:pt idx="1270">
                  <c:v>-3.5065578973199818</c:v>
                </c:pt>
                <c:pt idx="1271">
                  <c:v>-4.6051701859880909</c:v>
                </c:pt>
                <c:pt idx="1272">
                  <c:v>-3.912023005428146</c:v>
                </c:pt>
                <c:pt idx="1273">
                  <c:v>-3.912023005428146</c:v>
                </c:pt>
                <c:pt idx="1274">
                  <c:v>-3.912023005428146</c:v>
                </c:pt>
                <c:pt idx="1275">
                  <c:v>-3.912023005428146</c:v>
                </c:pt>
                <c:pt idx="1276">
                  <c:v>-3.5065578973199818</c:v>
                </c:pt>
                <c:pt idx="1277">
                  <c:v>-3.2188758248682006</c:v>
                </c:pt>
                <c:pt idx="1278">
                  <c:v>-3.912023005428146</c:v>
                </c:pt>
                <c:pt idx="1279">
                  <c:v>-4.6051701859880909</c:v>
                </c:pt>
                <c:pt idx="1280">
                  <c:v>-3.912023005428146</c:v>
                </c:pt>
                <c:pt idx="1281">
                  <c:v>-4.6051701859880909</c:v>
                </c:pt>
                <c:pt idx="1282">
                  <c:v>-2.9957322735539909</c:v>
                </c:pt>
                <c:pt idx="1283">
                  <c:v>-4.6051701859880909</c:v>
                </c:pt>
                <c:pt idx="1284">
                  <c:v>-3.912023005428146</c:v>
                </c:pt>
                <c:pt idx="1285">
                  <c:v>-3.912023005428146</c:v>
                </c:pt>
                <c:pt idx="1286">
                  <c:v>-3.912023005428146</c:v>
                </c:pt>
                <c:pt idx="1287">
                  <c:v>-3.912023005428146</c:v>
                </c:pt>
                <c:pt idx="1288">
                  <c:v>-3.912023005428146</c:v>
                </c:pt>
                <c:pt idx="1289">
                  <c:v>-4.6051701859880909</c:v>
                </c:pt>
                <c:pt idx="1290">
                  <c:v>-3.912023005428146</c:v>
                </c:pt>
                <c:pt idx="1291">
                  <c:v>-2.8134107167600364</c:v>
                </c:pt>
                <c:pt idx="1292">
                  <c:v>-2.4079456086518722</c:v>
                </c:pt>
                <c:pt idx="1293">
                  <c:v>-4.6051701859880909</c:v>
                </c:pt>
                <c:pt idx="1294">
                  <c:v>-3.912023005428146</c:v>
                </c:pt>
                <c:pt idx="1295">
                  <c:v>-3.912023005428146</c:v>
                </c:pt>
                <c:pt idx="1296">
                  <c:v>-3.912023005428146</c:v>
                </c:pt>
                <c:pt idx="1297">
                  <c:v>-3.5065578973199818</c:v>
                </c:pt>
                <c:pt idx="1298">
                  <c:v>-2.4079456086518722</c:v>
                </c:pt>
                <c:pt idx="1299">
                  <c:v>-2.5257286443082556</c:v>
                </c:pt>
                <c:pt idx="1300">
                  <c:v>-2.6592600369327779</c:v>
                </c:pt>
                <c:pt idx="1301">
                  <c:v>-2.8134107167600364</c:v>
                </c:pt>
                <c:pt idx="1302">
                  <c:v>-2.8134107167600364</c:v>
                </c:pt>
                <c:pt idx="1303">
                  <c:v>-2.9957322735539909</c:v>
                </c:pt>
                <c:pt idx="1304">
                  <c:v>-3.912023005428146</c:v>
                </c:pt>
                <c:pt idx="1305">
                  <c:v>-3.5065578973199818</c:v>
                </c:pt>
                <c:pt idx="1306">
                  <c:v>-3.5065578973199818</c:v>
                </c:pt>
                <c:pt idx="1307">
                  <c:v>-2.4079456086518722</c:v>
                </c:pt>
                <c:pt idx="1308">
                  <c:v>-2.9957322735539909</c:v>
                </c:pt>
                <c:pt idx="1309">
                  <c:v>-2.4079456086518722</c:v>
                </c:pt>
                <c:pt idx="1310">
                  <c:v>-2.120263536200091</c:v>
                </c:pt>
                <c:pt idx="1311">
                  <c:v>-2.8134107167600364</c:v>
                </c:pt>
                <c:pt idx="1312">
                  <c:v>-2.4079456086518722</c:v>
                </c:pt>
                <c:pt idx="1313">
                  <c:v>-2.8134107167600364</c:v>
                </c:pt>
                <c:pt idx="1314">
                  <c:v>-1.6607312068216509</c:v>
                </c:pt>
                <c:pt idx="1315">
                  <c:v>-2.9957322735539909</c:v>
                </c:pt>
                <c:pt idx="1316">
                  <c:v>-2.120263536200091</c:v>
                </c:pt>
                <c:pt idx="1317">
                  <c:v>-2.120263536200091</c:v>
                </c:pt>
                <c:pt idx="1318">
                  <c:v>-2.0402208285265546</c:v>
                </c:pt>
                <c:pt idx="1319">
                  <c:v>-3.5065578973199818</c:v>
                </c:pt>
                <c:pt idx="1320">
                  <c:v>-3.5065578973199818</c:v>
                </c:pt>
                <c:pt idx="1321">
                  <c:v>-2.9957322735539909</c:v>
                </c:pt>
                <c:pt idx="1322">
                  <c:v>-2.5257286443082556</c:v>
                </c:pt>
                <c:pt idx="1323">
                  <c:v>-2.2072749131897207</c:v>
                </c:pt>
                <c:pt idx="1324">
                  <c:v>-2.4079456086518722</c:v>
                </c:pt>
                <c:pt idx="1325">
                  <c:v>-2.5257286443082556</c:v>
                </c:pt>
                <c:pt idx="1326">
                  <c:v>-3.2188758248682006</c:v>
                </c:pt>
                <c:pt idx="1327">
                  <c:v>-2.3025850929940455</c:v>
                </c:pt>
                <c:pt idx="1328">
                  <c:v>-2.9957322735539909</c:v>
                </c:pt>
                <c:pt idx="1329">
                  <c:v>-2.8134107167600364</c:v>
                </c:pt>
                <c:pt idx="1330">
                  <c:v>-3.5065578973199818</c:v>
                </c:pt>
                <c:pt idx="1331">
                  <c:v>-3.912023005428146</c:v>
                </c:pt>
                <c:pt idx="1332">
                  <c:v>-3.2188758248682006</c:v>
                </c:pt>
                <c:pt idx="1333">
                  <c:v>-3.5065578973199818</c:v>
                </c:pt>
                <c:pt idx="1334">
                  <c:v>-2.5257286443082556</c:v>
                </c:pt>
                <c:pt idx="1335">
                  <c:v>-3.912023005428146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6-4A0E-8158-21CEB1661154}"/>
            </c:ext>
          </c:extLst>
        </c:ser>
        <c:ser>
          <c:idx val="3"/>
          <c:order val="1"/>
          <c:tx>
            <c:v>Model Reg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Sand_LinPor_LogPerm!$I$3:$I$630</c:f>
              <c:numCache>
                <c:formatCode>General</c:formatCode>
                <c:ptCount val="62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</c:numCache>
            </c:numRef>
          </c:xVal>
          <c:yVal>
            <c:numRef>
              <c:f>Sand_LinPor_LogPerm!$J$3:$J$630</c:f>
              <c:numCache>
                <c:formatCode>General</c:formatCode>
                <c:ptCount val="628"/>
                <c:pt idx="0">
                  <c:v>-6.403235282460999</c:v>
                </c:pt>
                <c:pt idx="1">
                  <c:v>-6.2917305439767528</c:v>
                </c:pt>
                <c:pt idx="2">
                  <c:v>-6.1802258054925057</c:v>
                </c:pt>
                <c:pt idx="3">
                  <c:v>-6.0687210670082585</c:v>
                </c:pt>
                <c:pt idx="4">
                  <c:v>-5.9572163285240123</c:v>
                </c:pt>
                <c:pt idx="5">
                  <c:v>-5.845711590039766</c:v>
                </c:pt>
                <c:pt idx="6">
                  <c:v>-5.7342068515555189</c:v>
                </c:pt>
                <c:pt idx="7">
                  <c:v>-5.6227021130712727</c:v>
                </c:pt>
                <c:pt idx="8">
                  <c:v>-5.5111973745870255</c:v>
                </c:pt>
                <c:pt idx="9">
                  <c:v>-5.3996926361027793</c:v>
                </c:pt>
                <c:pt idx="10">
                  <c:v>-5.288187897618533</c:v>
                </c:pt>
                <c:pt idx="11">
                  <c:v>-5.1766831591342859</c:v>
                </c:pt>
                <c:pt idx="12">
                  <c:v>-5.0651784206500388</c:v>
                </c:pt>
                <c:pt idx="13">
                  <c:v>-4.9536736821657925</c:v>
                </c:pt>
                <c:pt idx="14">
                  <c:v>-4.8421689436815454</c:v>
                </c:pt>
                <c:pt idx="15">
                  <c:v>-4.7306642051972982</c:v>
                </c:pt>
                <c:pt idx="16">
                  <c:v>-4.619159466713052</c:v>
                </c:pt>
                <c:pt idx="17">
                  <c:v>-4.5076547282288058</c:v>
                </c:pt>
                <c:pt idx="18">
                  <c:v>-4.3961499897445586</c:v>
                </c:pt>
                <c:pt idx="19">
                  <c:v>-4.2846452512603115</c:v>
                </c:pt>
                <c:pt idx="20">
                  <c:v>-4.1731405127760652</c:v>
                </c:pt>
                <c:pt idx="21">
                  <c:v>-4.061635774291819</c:v>
                </c:pt>
                <c:pt idx="22">
                  <c:v>-3.9501310358075719</c:v>
                </c:pt>
                <c:pt idx="23">
                  <c:v>-3.8386262973233247</c:v>
                </c:pt>
                <c:pt idx="24">
                  <c:v>-3.727121558839078</c:v>
                </c:pt>
                <c:pt idx="25">
                  <c:v>-3.6156168203548313</c:v>
                </c:pt>
                <c:pt idx="26">
                  <c:v>-3.5041120818705846</c:v>
                </c:pt>
                <c:pt idx="27">
                  <c:v>-3.392607343386338</c:v>
                </c:pt>
                <c:pt idx="28">
                  <c:v>-3.2811026049020913</c:v>
                </c:pt>
                <c:pt idx="29">
                  <c:v>-3.1695978664178441</c:v>
                </c:pt>
                <c:pt idx="30">
                  <c:v>-3.0580931279335974</c:v>
                </c:pt>
                <c:pt idx="31">
                  <c:v>-2.9465883894493508</c:v>
                </c:pt>
                <c:pt idx="32">
                  <c:v>-2.8350836509651041</c:v>
                </c:pt>
                <c:pt idx="33">
                  <c:v>-2.7235789124808574</c:v>
                </c:pt>
                <c:pt idx="34">
                  <c:v>-2.6120741739966102</c:v>
                </c:pt>
                <c:pt idx="35">
                  <c:v>-2.5005694355123635</c:v>
                </c:pt>
                <c:pt idx="36">
                  <c:v>-2.3890646970281173</c:v>
                </c:pt>
                <c:pt idx="37">
                  <c:v>-2.2775599585438702</c:v>
                </c:pt>
                <c:pt idx="38">
                  <c:v>-2.166055220059623</c:v>
                </c:pt>
                <c:pt idx="39">
                  <c:v>-2.0545504815753768</c:v>
                </c:pt>
                <c:pt idx="40">
                  <c:v>-1.9430457430911305</c:v>
                </c:pt>
                <c:pt idx="41">
                  <c:v>-1.8315410046068843</c:v>
                </c:pt>
                <c:pt idx="42">
                  <c:v>-1.720036266122638</c:v>
                </c:pt>
                <c:pt idx="43">
                  <c:v>-1.6085315276383918</c:v>
                </c:pt>
                <c:pt idx="44">
                  <c:v>-1.4970267891541456</c:v>
                </c:pt>
                <c:pt idx="45">
                  <c:v>-1.3855220506698993</c:v>
                </c:pt>
                <c:pt idx="46">
                  <c:v>-1.2740173121856531</c:v>
                </c:pt>
                <c:pt idx="47">
                  <c:v>-1.1625125737014068</c:v>
                </c:pt>
                <c:pt idx="48">
                  <c:v>-1.0510078352171606</c:v>
                </c:pt>
                <c:pt idx="49">
                  <c:v>-0.93950309673291432</c:v>
                </c:pt>
                <c:pt idx="50">
                  <c:v>-0.82799835824866719</c:v>
                </c:pt>
                <c:pt idx="51">
                  <c:v>-0.71649361976442094</c:v>
                </c:pt>
                <c:pt idx="52">
                  <c:v>-0.6049888812801747</c:v>
                </c:pt>
                <c:pt idx="53">
                  <c:v>-0.49348414279592845</c:v>
                </c:pt>
                <c:pt idx="54">
                  <c:v>-0.3819794043116822</c:v>
                </c:pt>
                <c:pt idx="55">
                  <c:v>-0.27047466582743596</c:v>
                </c:pt>
                <c:pt idx="56">
                  <c:v>-0.15896992734318971</c:v>
                </c:pt>
                <c:pt idx="57">
                  <c:v>-4.7465188858943463E-2</c:v>
                </c:pt>
                <c:pt idx="58">
                  <c:v>6.4039549625302783E-2</c:v>
                </c:pt>
                <c:pt idx="59">
                  <c:v>0.17554428810954903</c:v>
                </c:pt>
                <c:pt idx="60">
                  <c:v>0.28704902659379528</c:v>
                </c:pt>
                <c:pt idx="61">
                  <c:v>0.39855376507804152</c:v>
                </c:pt>
                <c:pt idx="62">
                  <c:v>0.51005850356228777</c:v>
                </c:pt>
                <c:pt idx="63">
                  <c:v>0.62156324204653401</c:v>
                </c:pt>
                <c:pt idx="64">
                  <c:v>0.73306798053078026</c:v>
                </c:pt>
                <c:pt idx="65">
                  <c:v>0.84457271901502651</c:v>
                </c:pt>
                <c:pt idx="66">
                  <c:v>0.95607745749927275</c:v>
                </c:pt>
                <c:pt idx="67">
                  <c:v>1.067582195983519</c:v>
                </c:pt>
                <c:pt idx="68">
                  <c:v>1.1790869344677652</c:v>
                </c:pt>
                <c:pt idx="69">
                  <c:v>1.2905916729520115</c:v>
                </c:pt>
                <c:pt idx="70">
                  <c:v>1.4020964114362577</c:v>
                </c:pt>
                <c:pt idx="71">
                  <c:v>1.513601149920504</c:v>
                </c:pt>
                <c:pt idx="72">
                  <c:v>1.6251058884047502</c:v>
                </c:pt>
                <c:pt idx="73">
                  <c:v>1.7366106268889965</c:v>
                </c:pt>
                <c:pt idx="74">
                  <c:v>1.8481153653732427</c:v>
                </c:pt>
                <c:pt idx="75">
                  <c:v>1.959620103857489</c:v>
                </c:pt>
                <c:pt idx="76">
                  <c:v>2.0711248423417352</c:v>
                </c:pt>
                <c:pt idx="77">
                  <c:v>2.1826295808259815</c:v>
                </c:pt>
                <c:pt idx="78">
                  <c:v>2.2941343193102277</c:v>
                </c:pt>
                <c:pt idx="79">
                  <c:v>2.405639057794474</c:v>
                </c:pt>
                <c:pt idx="80">
                  <c:v>2.5171437962787202</c:v>
                </c:pt>
                <c:pt idx="81">
                  <c:v>2.6286485347629664</c:v>
                </c:pt>
                <c:pt idx="82">
                  <c:v>2.7401532732472127</c:v>
                </c:pt>
                <c:pt idx="83">
                  <c:v>2.8516580117314589</c:v>
                </c:pt>
                <c:pt idx="84">
                  <c:v>2.9631627502157052</c:v>
                </c:pt>
                <c:pt idx="85">
                  <c:v>3.0746674886999514</c:v>
                </c:pt>
                <c:pt idx="86">
                  <c:v>3.1861722271841977</c:v>
                </c:pt>
                <c:pt idx="87">
                  <c:v>3.2976769656684439</c:v>
                </c:pt>
                <c:pt idx="88">
                  <c:v>3.4091817041526902</c:v>
                </c:pt>
                <c:pt idx="89">
                  <c:v>3.5206864426369364</c:v>
                </c:pt>
                <c:pt idx="90">
                  <c:v>3.6321911811211827</c:v>
                </c:pt>
                <c:pt idx="91">
                  <c:v>3.7436959196054289</c:v>
                </c:pt>
                <c:pt idx="92">
                  <c:v>3.8552006580896752</c:v>
                </c:pt>
                <c:pt idx="93">
                  <c:v>3.9667053965739214</c:v>
                </c:pt>
                <c:pt idx="94">
                  <c:v>4.0782101350581677</c:v>
                </c:pt>
                <c:pt idx="95">
                  <c:v>4.1897148735424139</c:v>
                </c:pt>
                <c:pt idx="96">
                  <c:v>4.3012196120266601</c:v>
                </c:pt>
                <c:pt idx="97">
                  <c:v>4.4127243505109064</c:v>
                </c:pt>
                <c:pt idx="98">
                  <c:v>4.5242290889951526</c:v>
                </c:pt>
                <c:pt idx="99">
                  <c:v>4.6357338274793989</c:v>
                </c:pt>
                <c:pt idx="100">
                  <c:v>4.7472385659636451</c:v>
                </c:pt>
                <c:pt idx="101">
                  <c:v>4.8587433044478914</c:v>
                </c:pt>
                <c:pt idx="102">
                  <c:v>4.9702480429321394</c:v>
                </c:pt>
                <c:pt idx="103">
                  <c:v>5.0817527814163856</c:v>
                </c:pt>
                <c:pt idx="104">
                  <c:v>5.1932575199006319</c:v>
                </c:pt>
                <c:pt idx="105">
                  <c:v>5.3047622583848781</c:v>
                </c:pt>
                <c:pt idx="106">
                  <c:v>5.4162669968691244</c:v>
                </c:pt>
                <c:pt idx="107">
                  <c:v>5.5277717353533706</c:v>
                </c:pt>
                <c:pt idx="108">
                  <c:v>5.6392764738376169</c:v>
                </c:pt>
                <c:pt idx="109">
                  <c:v>5.7507812123218631</c:v>
                </c:pt>
                <c:pt idx="110">
                  <c:v>5.8622859508061094</c:v>
                </c:pt>
                <c:pt idx="111">
                  <c:v>5.9737906892903556</c:v>
                </c:pt>
                <c:pt idx="112">
                  <c:v>6.0852954277746019</c:v>
                </c:pt>
                <c:pt idx="113">
                  <c:v>6.1968001662588481</c:v>
                </c:pt>
                <c:pt idx="114">
                  <c:v>6.3083049047430944</c:v>
                </c:pt>
                <c:pt idx="115">
                  <c:v>6.4198096432273406</c:v>
                </c:pt>
                <c:pt idx="116">
                  <c:v>6.5313143817115868</c:v>
                </c:pt>
                <c:pt idx="117">
                  <c:v>6.6428191201958331</c:v>
                </c:pt>
                <c:pt idx="118">
                  <c:v>6.7543238586800793</c:v>
                </c:pt>
                <c:pt idx="119">
                  <c:v>6.8658285971643256</c:v>
                </c:pt>
                <c:pt idx="120">
                  <c:v>6.9773333356485718</c:v>
                </c:pt>
                <c:pt idx="121">
                  <c:v>7.0888380741328181</c:v>
                </c:pt>
                <c:pt idx="122">
                  <c:v>7.2003428126170643</c:v>
                </c:pt>
                <c:pt idx="123">
                  <c:v>7.3118475511013106</c:v>
                </c:pt>
                <c:pt idx="124">
                  <c:v>7.4233522895855568</c:v>
                </c:pt>
                <c:pt idx="125">
                  <c:v>7.5348570280698031</c:v>
                </c:pt>
                <c:pt idx="126">
                  <c:v>7.6463617665540493</c:v>
                </c:pt>
                <c:pt idx="127">
                  <c:v>7.7578665050382956</c:v>
                </c:pt>
                <c:pt idx="128">
                  <c:v>7.8693712435225418</c:v>
                </c:pt>
                <c:pt idx="129">
                  <c:v>7.980875982006788</c:v>
                </c:pt>
                <c:pt idx="130">
                  <c:v>8.0923807204910343</c:v>
                </c:pt>
                <c:pt idx="131">
                  <c:v>8.2038854589752805</c:v>
                </c:pt>
                <c:pt idx="132">
                  <c:v>8.3153901974595268</c:v>
                </c:pt>
                <c:pt idx="133">
                  <c:v>8.426894935943773</c:v>
                </c:pt>
                <c:pt idx="134">
                  <c:v>8.5383996744280193</c:v>
                </c:pt>
                <c:pt idx="135">
                  <c:v>8.6499044129122655</c:v>
                </c:pt>
                <c:pt idx="136">
                  <c:v>8.7614091513965118</c:v>
                </c:pt>
                <c:pt idx="137">
                  <c:v>8.872913889880758</c:v>
                </c:pt>
                <c:pt idx="138">
                  <c:v>8.9844186283650043</c:v>
                </c:pt>
                <c:pt idx="139">
                  <c:v>9.0959233668492505</c:v>
                </c:pt>
                <c:pt idx="140">
                  <c:v>9.2074281053334968</c:v>
                </c:pt>
                <c:pt idx="141">
                  <c:v>9.318932843817743</c:v>
                </c:pt>
                <c:pt idx="142">
                  <c:v>9.4304375823019893</c:v>
                </c:pt>
                <c:pt idx="143">
                  <c:v>9.5419423207862355</c:v>
                </c:pt>
                <c:pt idx="144">
                  <c:v>9.6534470592704817</c:v>
                </c:pt>
                <c:pt idx="145">
                  <c:v>9.764951797754728</c:v>
                </c:pt>
                <c:pt idx="146">
                  <c:v>9.8764565362389742</c:v>
                </c:pt>
                <c:pt idx="147">
                  <c:v>9.9879612747232205</c:v>
                </c:pt>
                <c:pt idx="148">
                  <c:v>10.099466013207467</c:v>
                </c:pt>
                <c:pt idx="149">
                  <c:v>10.210970751691713</c:v>
                </c:pt>
                <c:pt idx="150">
                  <c:v>10.322475490175959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26-4A0E-8158-21CEB1661154}"/>
            </c:ext>
          </c:extLst>
        </c:ser>
        <c:ser>
          <c:idx val="0"/>
          <c:order val="2"/>
          <c:tx>
            <c:v>Confidence</c:v>
          </c:tx>
          <c:spPr>
            <a:ln w="25400" cap="rnd">
              <a:solidFill>
                <a:srgbClr val="0066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Sand_LinPor_LogPerm!$I$3:$I$630</c:f>
              <c:numCache>
                <c:formatCode>General</c:formatCode>
                <c:ptCount val="62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</c:numCache>
            </c:numRef>
          </c:xVal>
          <c:yVal>
            <c:numRef>
              <c:f>Sand_LinPor_LogPerm!$L$3:$L$630</c:f>
              <c:numCache>
                <c:formatCode>General</c:formatCode>
                <c:ptCount val="628"/>
                <c:pt idx="0">
                  <c:v>-6.0639702664899957</c:v>
                </c:pt>
                <c:pt idx="1">
                  <c:v>-5.9586628238288775</c:v>
                </c:pt>
                <c:pt idx="2">
                  <c:v>-5.8533403021521648</c:v>
                </c:pt>
                <c:pt idx="3">
                  <c:v>-5.7480018294647337</c:v>
                </c:pt>
                <c:pt idx="4">
                  <c:v>-5.6426464677398007</c:v>
                </c:pt>
                <c:pt idx="5">
                  <c:v>-5.5372732068187993</c:v>
                </c:pt>
                <c:pt idx="6">
                  <c:v>-5.4318809576578984</c:v>
                </c:pt>
                <c:pt idx="7">
                  <c:v>-5.3264685448436087</c:v>
                </c:pt>
                <c:pt idx="8">
                  <c:v>-5.2210346982903326</c:v>
                </c:pt>
                <c:pt idx="9">
                  <c:v>-5.1155780440218876</c:v>
                </c:pt>
                <c:pt idx="10">
                  <c:v>-5.0100970939270217</c:v>
                </c:pt>
                <c:pt idx="11">
                  <c:v>-4.9045902343656405</c:v>
                </c:pt>
                <c:pt idx="12">
                  <c:v>-4.7990557134877445</c:v>
                </c:pt>
                <c:pt idx="13">
                  <c:v>-4.6934916271110918</c:v>
                </c:pt>
                <c:pt idx="14">
                  <c:v>-4.5878959029862072</c:v>
                </c:pt>
                <c:pt idx="15">
                  <c:v>-4.4822662832589586</c:v>
                </c:pt>
                <c:pt idx="16">
                  <c:v>-4.376600304921574</c:v>
                </c:pt>
                <c:pt idx="17">
                  <c:v>-4.2708952780234331</c:v>
                </c:pt>
                <c:pt idx="18">
                  <c:v>-4.1651482613939184</c:v>
                </c:pt>
                <c:pt idx="19">
                  <c:v>-4.059356035612331</c:v>
                </c:pt>
                <c:pt idx="20">
                  <c:v>-3.9535150729462303</c:v>
                </c:pt>
                <c:pt idx="21">
                  <c:v>-3.8476215039721011</c:v>
                </c:pt>
                <c:pt idx="22">
                  <c:v>-3.7416710805946325</c:v>
                </c:pt>
                <c:pt idx="23">
                  <c:v>-3.63565913519815</c:v>
                </c:pt>
                <c:pt idx="24">
                  <c:v>-3.5295805357026673</c:v>
                </c:pt>
                <c:pt idx="25">
                  <c:v>-3.4234296363667216</c:v>
                </c:pt>
                <c:pt idx="26">
                  <c:v>-3.3172002242915481</c:v>
                </c:pt>
                <c:pt idx="27">
                  <c:v>-3.2108854617515741</c:v>
                </c:pt>
                <c:pt idx="28">
                  <c:v>-3.1044778247239435</c:v>
                </c:pt>
                <c:pt idx="29">
                  <c:v>-2.9979690383383355</c:v>
                </c:pt>
                <c:pt idx="30">
                  <c:v>-2.891350010445112</c:v>
                </c:pt>
                <c:pt idx="31">
                  <c:v>-2.7846107651351302</c:v>
                </c:pt>
                <c:pt idx="32">
                  <c:v>-2.677740378868565</c:v>
                </c:pt>
                <c:pt idx="33">
                  <c:v>-2.5707269229076788</c:v>
                </c:pt>
                <c:pt idx="34">
                  <c:v>-2.4635574170101364</c:v>
                </c:pt>
                <c:pt idx="35">
                  <c:v>-2.35621780080757</c:v>
                </c:pt>
                <c:pt idx="36">
                  <c:v>-2.2486929309033732</c:v>
                </c:pt>
                <c:pt idx="37">
                  <c:v>-2.140966613336718</c:v>
                </c:pt>
                <c:pt idx="38">
                  <c:v>-2.0330216824397906</c:v>
                </c:pt>
                <c:pt idx="39">
                  <c:v>-1.9248401379042526</c:v>
                </c:pt>
                <c:pt idx="40">
                  <c:v>-1.8164033515874096</c:v>
                </c:pt>
                <c:pt idx="41">
                  <c:v>-1.7076923536527904</c:v>
                </c:pt>
                <c:pt idx="42">
                  <c:v>-1.5986882034789232</c:v>
                </c:pt>
                <c:pt idx="43">
                  <c:v>-1.4893724439792613</c:v>
                </c:pt>
                <c:pt idx="44">
                  <c:v>-1.3797276285584654</c:v>
                </c:pt>
                <c:pt idx="45">
                  <c:v>-1.2697378985536216</c:v>
                </c:pt>
                <c:pt idx="46">
                  <c:v>-1.1593895771779936</c:v>
                </c:pt>
                <c:pt idx="47">
                  <c:v>-1.0486717359868423</c:v>
                </c:pt>
                <c:pt idx="48">
                  <c:v>-0.93757668439434572</c:v>
                </c:pt>
                <c:pt idx="49">
                  <c:v>-0.82610033411537831</c:v>
                </c:pt>
                <c:pt idx="50">
                  <c:v>-0.71424239968623837</c:v>
                </c:pt>
                <c:pt idx="51">
                  <c:v>-0.60200641264287602</c:v>
                </c:pt>
                <c:pt idx="52">
                  <c:v>-0.48939954774375893</c:v>
                </c:pt>
                <c:pt idx="53">
                  <c:v>-0.3764322807553751</c:v>
                </c:pt>
                <c:pt idx="54">
                  <c:v>-0.2631179146112943</c:v>
                </c:pt>
                <c:pt idx="55">
                  <c:v>-0.1494720211980857</c:v>
                </c:pt>
                <c:pt idx="56">
                  <c:v>-3.5511848516144306E-2</c:v>
                </c:pt>
                <c:pt idx="57">
                  <c:v>7.8744261638631463E-2</c:v>
                </c:pt>
                <c:pt idx="58">
                  <c:v>0.19327740982501898</c:v>
                </c:pt>
                <c:pt idx="59">
                  <c:v>0.30806860501014544</c:v>
                </c:pt>
                <c:pt idx="60">
                  <c:v>0.42309914815862415</c:v>
                </c:pt>
                <c:pt idx="61">
                  <c:v>0.53835093075927587</c:v>
                </c:pt>
                <c:pt idx="62">
                  <c:v>0.65380665288628759</c:v>
                </c:pt>
                <c:pt idx="63">
                  <c:v>0.76944996992469816</c:v>
                </c:pt>
                <c:pt idx="64">
                  <c:v>0.88526557932199668</c:v>
                </c:pt>
                <c:pt idx="65">
                  <c:v>1.0012392592205877</c:v>
                </c:pt>
                <c:pt idx="66">
                  <c:v>1.1173578701631053</c:v>
                </c:pt>
                <c:pt idx="67">
                  <c:v>1.2336093297445949</c:v>
                </c:pt>
                <c:pt idx="68">
                  <c:v>1.3499825684894891</c:v>
                </c:pt>
                <c:pt idx="69">
                  <c:v>1.4664674736106653</c:v>
                </c:pt>
                <c:pt idx="70">
                  <c:v>1.5830548258132211</c:v>
                </c:pt>
                <c:pt idx="71">
                  <c:v>1.6997362330112362</c:v>
                </c:pt>
                <c:pt idx="72">
                  <c:v>1.816504063755064</c:v>
                </c:pt>
                <c:pt idx="73">
                  <c:v>1.9333513823122996</c:v>
                </c:pt>
                <c:pt idx="74">
                  <c:v>2.0502718866840852</c:v>
                </c:pt>
                <c:pt idx="75">
                  <c:v>2.1672598503400375</c:v>
                </c:pt>
                <c:pt idx="76">
                  <c:v>2.2843100680892987</c:v>
                </c:pt>
                <c:pt idx="77">
                  <c:v>2.401417806244099</c:v>
                </c:pt>
                <c:pt idx="78">
                  <c:v>2.5185787570516096</c:v>
                </c:pt>
                <c:pt idx="79">
                  <c:v>2.6357889972499251</c:v>
                </c:pt>
                <c:pt idx="80">
                  <c:v>2.7530449505287944</c:v>
                </c:pt>
                <c:pt idx="81">
                  <c:v>2.8703433536328657</c:v>
                </c:pt>
                <c:pt idx="82">
                  <c:v>2.9876812258252126</c:v>
                </c:pt>
                <c:pt idx="83">
                  <c:v>3.1050558414246634</c:v>
                </c:pt>
                <c:pt idx="84">
                  <c:v>3.222464705136725</c:v>
                </c:pt>
                <c:pt idx="85">
                  <c:v>3.339905529910796</c:v>
                </c:pt>
                <c:pt idx="86">
                  <c:v>3.4573762170732394</c:v>
                </c:pt>
                <c:pt idx="87">
                  <c:v>3.5748748385047486</c:v>
                </c:pt>
                <c:pt idx="88">
                  <c:v>3.6923996206499967</c:v>
                </c:pt>
                <c:pt idx="89">
                  <c:v>3.8099489301669398</c:v>
                </c:pt>
                <c:pt idx="90">
                  <c:v>3.9275212610417389</c:v>
                </c:pt>
                <c:pt idx="91">
                  <c:v>4.0451152230128011</c:v>
                </c:pt>
                <c:pt idx="92">
                  <c:v>4.1627295311636612</c:v>
                </c:pt>
                <c:pt idx="93">
                  <c:v>4.2803629965593082</c:v>
                </c:pt>
                <c:pt idx="94">
                  <c:v>4.3980145178140901</c:v>
                </c:pt>
                <c:pt idx="95">
                  <c:v>4.5156830734915294</c:v>
                </c:pt>
                <c:pt idx="96">
                  <c:v>4.6333677152473527</c:v>
                </c:pt>
                <c:pt idx="97">
                  <c:v>4.7510675616368392</c:v>
                </c:pt>
                <c:pt idx="98">
                  <c:v>4.8687817925163674</c:v>
                </c:pt>
                <c:pt idx="99">
                  <c:v>4.9865096439767953</c:v>
                </c:pt>
                <c:pt idx="100">
                  <c:v>5.1042504037532614</c:v>
                </c:pt>
                <c:pt idx="101">
                  <c:v>5.2220034070621066</c:v>
                </c:pt>
                <c:pt idx="102">
                  <c:v>5.3397680328210866</c:v>
                </c:pt>
                <c:pt idx="103">
                  <c:v>5.4575437002138356</c:v>
                </c:pt>
                <c:pt idx="104">
                  <c:v>5.5753298655638615</c:v>
                </c:pt>
                <c:pt idx="105">
                  <c:v>5.6931260194870701</c:v>
                </c:pt>
                <c:pt idx="106">
                  <c:v>5.8109316842952285</c:v>
                </c:pt>
                <c:pt idx="107">
                  <c:v>5.9287464116257205</c:v>
                </c:pt>
                <c:pt idx="108">
                  <c:v>6.0465697802755614</c:v>
                </c:pt>
                <c:pt idx="109">
                  <c:v>6.164401394220012</c:v>
                </c:pt>
                <c:pt idx="110">
                  <c:v>6.2822408807981613</c:v>
                </c:pt>
                <c:pt idx="111">
                  <c:v>6.4000878890497104</c:v>
                </c:pt>
                <c:pt idx="112">
                  <c:v>6.517942088188815</c:v>
                </c:pt>
                <c:pt idx="113">
                  <c:v>6.6358031662022912</c:v>
                </c:pt>
                <c:pt idx="114">
                  <c:v>6.7536708285607805</c:v>
                </c:pt>
                <c:pt idx="115">
                  <c:v>6.8715447970326275</c:v>
                </c:pt>
                <c:pt idx="116">
                  <c:v>6.9894248085912398</c:v>
                </c:pt>
                <c:pt idx="117">
                  <c:v>7.1073106144076172</c:v>
                </c:pt>
                <c:pt idx="118">
                  <c:v>7.2252019789205519</c:v>
                </c:pt>
                <c:pt idx="119">
                  <c:v>7.3430986789777286</c:v>
                </c:pt>
                <c:pt idx="120">
                  <c:v>7.4610005030416158</c:v>
                </c:pt>
                <c:pt idx="121">
                  <c:v>7.5789072504546064</c:v>
                </c:pt>
                <c:pt idx="122">
                  <c:v>7.6968187307584062</c:v>
                </c:pt>
                <c:pt idx="123">
                  <c:v>7.8147347630631252</c:v>
                </c:pt>
                <c:pt idx="124">
                  <c:v>7.9326551754619601</c:v>
                </c:pt>
                <c:pt idx="125">
                  <c:v>8.0505798044877199</c:v>
                </c:pt>
                <c:pt idx="126">
                  <c:v>8.1685084946078046</c:v>
                </c:pt>
                <c:pt idx="127">
                  <c:v>8.286441097754544</c:v>
                </c:pt>
                <c:pt idx="128">
                  <c:v>8.4043774728880702</c:v>
                </c:pt>
                <c:pt idx="129">
                  <c:v>8.5223174855891788</c:v>
                </c:pt>
                <c:pt idx="130">
                  <c:v>8.6402610076798183</c:v>
                </c:pt>
                <c:pt idx="131">
                  <c:v>8.7582079168690932</c:v>
                </c:pt>
                <c:pt idx="132">
                  <c:v>8.8761580964227935</c:v>
                </c:pt>
                <c:pt idx="133">
                  <c:v>8.9941114348547124</c:v>
                </c:pt>
                <c:pt idx="134">
                  <c:v>9.1120678256380678</c:v>
                </c:pt>
                <c:pt idx="135">
                  <c:v>9.2300271669355798</c:v>
                </c:pt>
                <c:pt idx="136">
                  <c:v>9.3479893613467802</c:v>
                </c:pt>
                <c:pt idx="137">
                  <c:v>9.4659543156713397</c:v>
                </c:pt>
                <c:pt idx="138">
                  <c:v>9.5839219406872243</c:v>
                </c:pt>
                <c:pt idx="139">
                  <c:v>9.7018921509426388</c:v>
                </c:pt>
                <c:pt idx="140">
                  <c:v>9.8198648645607598</c:v>
                </c:pt>
                <c:pt idx="141">
                  <c:v>9.9378400030563743</c:v>
                </c:pt>
                <c:pt idx="142">
                  <c:v>10.055817491163586</c:v>
                </c:pt>
                <c:pt idx="143">
                  <c:v>10.173797256673826</c:v>
                </c:pt>
                <c:pt idx="144">
                  <c:v>10.291779230283467</c:v>
                </c:pt>
                <c:pt idx="145">
                  <c:v>10.409763345450378</c:v>
                </c:pt>
                <c:pt idx="146">
                  <c:v>10.527749538258826</c:v>
                </c:pt>
                <c:pt idx="147">
                  <c:v>10.645737747292186</c:v>
                </c:pt>
                <c:pt idx="148">
                  <c:v>10.763727913512895</c:v>
                </c:pt>
                <c:pt idx="149">
                  <c:v>10.881719980149228</c:v>
                </c:pt>
                <c:pt idx="150">
                  <c:v>10.999713892588426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26-4A0E-8158-21CEB1661154}"/>
            </c:ext>
          </c:extLst>
        </c:ser>
        <c:ser>
          <c:idx val="4"/>
          <c:order val="3"/>
          <c:tx>
            <c:v>Prediction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Sand_LinPor_LogPerm!$I$3:$I$630</c:f>
              <c:numCache>
                <c:formatCode>General</c:formatCode>
                <c:ptCount val="62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</c:numCache>
            </c:numRef>
          </c:xVal>
          <c:yVal>
            <c:numRef>
              <c:f>Sand_LinPor_LogPerm!$P$3:$P$630</c:f>
              <c:numCache>
                <c:formatCode>General</c:formatCode>
                <c:ptCount val="628"/>
                <c:pt idx="0">
                  <c:v>-3.848158960158703</c:v>
                </c:pt>
                <c:pt idx="1">
                  <c:v>-3.7374697178408378</c:v>
                </c:pt>
                <c:pt idx="2">
                  <c:v>-3.6267637646502902</c:v>
                </c:pt>
                <c:pt idx="3">
                  <c:v>-3.5160410848995487</c:v>
                </c:pt>
                <c:pt idx="4">
                  <c:v>-3.4053016632105697</c:v>
                </c:pt>
                <c:pt idx="5">
                  <c:v>-3.2945454845162572</c:v>
                </c:pt>
                <c:pt idx="6">
                  <c:v>-3.1837725340619238</c:v>
                </c:pt>
                <c:pt idx="7">
                  <c:v>-3.0729827974067194</c:v>
                </c:pt>
                <c:pt idx="8">
                  <c:v>-2.9621762604250259</c:v>
                </c:pt>
                <c:pt idx="9">
                  <c:v>-2.8513529093078378</c:v>
                </c:pt>
                <c:pt idx="10">
                  <c:v>-2.7405127305641042</c:v>
                </c:pt>
                <c:pt idx="11">
                  <c:v>-2.62965571102204</c:v>
                </c:pt>
                <c:pt idx="12">
                  <c:v>-2.5187818378304239</c:v>
                </c:pt>
                <c:pt idx="13">
                  <c:v>-2.4078910984598485</c:v>
                </c:pt>
                <c:pt idx="14">
                  <c:v>-2.29698348070395</c:v>
                </c:pt>
                <c:pt idx="15">
                  <c:v>-2.1860589726806099</c:v>
                </c:pt>
                <c:pt idx="16">
                  <c:v>-2.0751175628331242</c:v>
                </c:pt>
                <c:pt idx="17">
                  <c:v>-1.9641592399313379</c:v>
                </c:pt>
                <c:pt idx="18">
                  <c:v>-1.8531839930727578</c:v>
                </c:pt>
                <c:pt idx="19">
                  <c:v>-1.7421918116836279</c:v>
                </c:pt>
                <c:pt idx="20">
                  <c:v>-1.6311826855199816</c:v>
                </c:pt>
                <c:pt idx="21">
                  <c:v>-1.5201566046686432</c:v>
                </c:pt>
                <c:pt idx="22">
                  <c:v>-1.4091135595482278</c:v>
                </c:pt>
                <c:pt idx="23">
                  <c:v>-1.2980535409100837</c:v>
                </c:pt>
                <c:pt idx="24">
                  <c:v>-1.1869765398392174</c:v>
                </c:pt>
                <c:pt idx="25">
                  <c:v>-1.0758825477551754</c:v>
                </c:pt>
                <c:pt idx="26">
                  <c:v>-0.96477155641290802</c:v>
                </c:pt>
                <c:pt idx="27">
                  <c:v>-0.85364355790358681</c:v>
                </c:pt>
                <c:pt idx="28">
                  <c:v>-0.74249854465539711</c:v>
                </c:pt>
                <c:pt idx="29">
                  <c:v>-0.63133650943429487</c:v>
                </c:pt>
                <c:pt idx="30">
                  <c:v>-0.52015744534473329</c:v>
                </c:pt>
                <c:pt idx="31">
                  <c:v>-0.40896134583035115</c:v>
                </c:pt>
                <c:pt idx="32">
                  <c:v>-0.29774820467463226</c:v>
                </c:pt>
                <c:pt idx="33">
                  <c:v>-0.18651801600152718</c:v>
                </c:pt>
                <c:pt idx="34">
                  <c:v>-7.5270774276047892E-2</c:v>
                </c:pt>
                <c:pt idx="35">
                  <c:v>3.5993525695177109E-2</c:v>
                </c:pt>
                <c:pt idx="36">
                  <c:v>0.14727488876338368</c:v>
                </c:pt>
                <c:pt idx="37">
                  <c:v>0.25857331943717954</c:v>
                </c:pt>
                <c:pt idx="38">
                  <c:v>0.36988882188208949</c:v>
                </c:pt>
                <c:pt idx="39">
                  <c:v>0.48122139992013846</c:v>
                </c:pt>
                <c:pt idx="40">
                  <c:v>0.59257105702946422</c:v>
                </c:pt>
                <c:pt idx="41">
                  <c:v>0.70393779634396791</c:v>
                </c:pt>
                <c:pt idx="42">
                  <c:v>0.81532162065299563</c:v>
                </c:pt>
                <c:pt idx="43">
                  <c:v>0.92672253240105684</c:v>
                </c:pt>
                <c:pt idx="44">
                  <c:v>1.0381405336875789</c:v>
                </c:pt>
                <c:pt idx="45">
                  <c:v>1.1495756262666936</c:v>
                </c:pt>
                <c:pt idx="46">
                  <c:v>1.2610278115470606</c:v>
                </c:pt>
                <c:pt idx="47">
                  <c:v>1.3724970905917249</c:v>
                </c:pt>
                <c:pt idx="48">
                  <c:v>1.4839834641180092</c:v>
                </c:pt>
                <c:pt idx="49">
                  <c:v>1.5954869324974403</c:v>
                </c:pt>
                <c:pt idx="50">
                  <c:v>1.7070074957557138</c:v>
                </c:pt>
                <c:pt idx="51">
                  <c:v>1.8185451535726882</c:v>
                </c:pt>
                <c:pt idx="52">
                  <c:v>1.9300999052824213</c:v>
                </c:pt>
                <c:pt idx="53">
                  <c:v>2.0416717498732351</c:v>
                </c:pt>
                <c:pt idx="54">
                  <c:v>2.1532606859878181</c:v>
                </c:pt>
                <c:pt idx="55">
                  <c:v>2.2648667119233634</c:v>
                </c:pt>
                <c:pt idx="56">
                  <c:v>2.3764898256317393</c:v>
                </c:pt>
                <c:pt idx="57">
                  <c:v>2.4881300247196991</c:v>
                </c:pt>
                <c:pt idx="58">
                  <c:v>2.5997873064491213</c:v>
                </c:pt>
                <c:pt idx="59">
                  <c:v>2.7114616677372836</c:v>
                </c:pt>
                <c:pt idx="60">
                  <c:v>2.823153105157179</c:v>
                </c:pt>
                <c:pt idx="61">
                  <c:v>2.9348616149378586</c:v>
                </c:pt>
                <c:pt idx="62">
                  <c:v>3.0465871929648136</c:v>
                </c:pt>
                <c:pt idx="63">
                  <c:v>3.1583298347803894</c:v>
                </c:pt>
                <c:pt idx="64">
                  <c:v>3.2700895355842321</c:v>
                </c:pt>
                <c:pt idx="65">
                  <c:v>3.3818662902337779</c:v>
                </c:pt>
                <c:pt idx="66">
                  <c:v>3.4936600932447646</c:v>
                </c:pt>
                <c:pt idx="67">
                  <c:v>3.6054709387917891</c:v>
                </c:pt>
                <c:pt idx="68">
                  <c:v>3.7172988207088862</c:v>
                </c:pt>
                <c:pt idx="69">
                  <c:v>3.8291437324901545</c:v>
                </c:pt>
                <c:pt idx="70">
                  <c:v>3.9410056672904026</c:v>
                </c:pt>
                <c:pt idx="71">
                  <c:v>4.0528846179258426</c:v>
                </c:pt>
                <c:pt idx="72">
                  <c:v>4.1647805768748016</c:v>
                </c:pt>
                <c:pt idx="73">
                  <c:v>4.2766935362784828</c:v>
                </c:pt>
                <c:pt idx="74">
                  <c:v>4.388623487941743</c:v>
                </c:pt>
                <c:pt idx="75">
                  <c:v>4.500570423333917</c:v>
                </c:pt>
                <c:pt idx="76">
                  <c:v>4.6125343335896662</c:v>
                </c:pt>
                <c:pt idx="77">
                  <c:v>4.7245152095098595</c:v>
                </c:pt>
                <c:pt idx="78">
                  <c:v>4.8365130415624948</c:v>
                </c:pt>
                <c:pt idx="79">
                  <c:v>4.9485278198836404</c:v>
                </c:pt>
                <c:pt idx="80">
                  <c:v>5.0605595342784166</c:v>
                </c:pt>
                <c:pt idx="81">
                  <c:v>5.1726081742220078</c:v>
                </c:pt>
                <c:pt idx="82">
                  <c:v>5.2846737288607022</c:v>
                </c:pt>
                <c:pt idx="83">
                  <c:v>5.396756187012965</c:v>
                </c:pt>
                <c:pt idx="84">
                  <c:v>5.5088555371705423</c:v>
                </c:pt>
                <c:pt idx="85">
                  <c:v>5.6209717674995971</c:v>
                </c:pt>
                <c:pt idx="86">
                  <c:v>5.7331048658418755</c:v>
                </c:pt>
                <c:pt idx="87">
                  <c:v>5.8452548197158904</c:v>
                </c:pt>
                <c:pt idx="88">
                  <c:v>5.9574216163181637</c:v>
                </c:pt>
                <c:pt idx="89">
                  <c:v>6.069605242524462</c:v>
                </c:pt>
                <c:pt idx="90">
                  <c:v>6.1818056848910974</c:v>
                </c:pt>
                <c:pt idx="91">
                  <c:v>6.2940229296562205</c:v>
                </c:pt>
                <c:pt idx="92">
                  <c:v>6.4062569627411783</c:v>
                </c:pt>
                <c:pt idx="93">
                  <c:v>6.5185077697518716</c:v>
                </c:pt>
                <c:pt idx="94">
                  <c:v>6.6307753359801573</c:v>
                </c:pt>
                <c:pt idx="95">
                  <c:v>6.7430596464052748</c:v>
                </c:pt>
                <c:pt idx="96">
                  <c:v>6.8553606856952873</c:v>
                </c:pt>
                <c:pt idx="97">
                  <c:v>6.9676784382085764</c:v>
                </c:pt>
                <c:pt idx="98">
                  <c:v>7.0800128879953341</c:v>
                </c:pt>
                <c:pt idx="99">
                  <c:v>7.1923640187991049</c:v>
                </c:pt>
                <c:pt idx="100">
                  <c:v>7.3047318140583375</c:v>
                </c:pt>
                <c:pt idx="101">
                  <c:v>7.4171162569079723</c:v>
                </c:pt>
                <c:pt idx="102">
                  <c:v>7.5295173301810507</c:v>
                </c:pt>
                <c:pt idx="103">
                  <c:v>7.6419350164103435</c:v>
                </c:pt>
                <c:pt idx="104">
                  <c:v>7.7543692978300189</c:v>
                </c:pt>
                <c:pt idx="105">
                  <c:v>7.8668201563773223</c:v>
                </c:pt>
                <c:pt idx="106">
                  <c:v>7.9792875736942825</c:v>
                </c:pt>
                <c:pt idx="107">
                  <c:v>8.0917715311294423</c:v>
                </c:pt>
                <c:pt idx="108">
                  <c:v>8.2042720097396149</c:v>
                </c:pt>
                <c:pt idx="109">
                  <c:v>8.3167889902916574</c:v>
                </c:pt>
                <c:pt idx="110">
                  <c:v>8.429322453264275</c:v>
                </c:pt>
                <c:pt idx="111">
                  <c:v>8.5418723788498383</c:v>
                </c:pt>
                <c:pt idx="112">
                  <c:v>8.6544387469562309</c:v>
                </c:pt>
                <c:pt idx="113">
                  <c:v>8.7670215372087057</c:v>
                </c:pt>
                <c:pt idx="114">
                  <c:v>8.8796207289517817</c:v>
                </c:pt>
                <c:pt idx="115">
                  <c:v>8.9922363012511433</c:v>
                </c:pt>
                <c:pt idx="116">
                  <c:v>9.1048682328955639</c:v>
                </c:pt>
                <c:pt idx="117">
                  <c:v>9.2175165023988601</c:v>
                </c:pt>
                <c:pt idx="118">
                  <c:v>9.330181088001849</c:v>
                </c:pt>
                <c:pt idx="119">
                  <c:v>9.4428619676743377</c:v>
                </c:pt>
                <c:pt idx="120">
                  <c:v>9.5555591191171256</c:v>
                </c:pt>
                <c:pt idx="121">
                  <c:v>9.6682725197640185</c:v>
                </c:pt>
                <c:pt idx="122">
                  <c:v>9.7810021467838801</c:v>
                </c:pt>
                <c:pt idx="123">
                  <c:v>9.8937479770826755</c:v>
                </c:pt>
                <c:pt idx="124">
                  <c:v>10.006509987305549</c:v>
                </c:pt>
                <c:pt idx="125">
                  <c:v>10.119288153838921</c:v>
                </c:pt>
                <c:pt idx="126">
                  <c:v>10.232082452812577</c:v>
                </c:pt>
                <c:pt idx="127">
                  <c:v>10.344892860101801</c:v>
                </c:pt>
                <c:pt idx="128">
                  <c:v>10.457719351329516</c:v>
                </c:pt>
                <c:pt idx="129">
                  <c:v>10.57056190186842</c:v>
                </c:pt>
                <c:pt idx="130">
                  <c:v>10.683420486843161</c:v>
                </c:pt>
                <c:pt idx="131">
                  <c:v>10.796295081132524</c:v>
                </c:pt>
                <c:pt idx="132">
                  <c:v>10.909185659371607</c:v>
                </c:pt>
                <c:pt idx="133">
                  <c:v>11.022092195954041</c:v>
                </c:pt>
                <c:pt idx="134">
                  <c:v>11.135014665034209</c:v>
                </c:pt>
                <c:pt idx="135">
                  <c:v>11.247953040529467</c:v>
                </c:pt>
                <c:pt idx="136">
                  <c:v>11.360907296122399</c:v>
                </c:pt>
                <c:pt idx="137">
                  <c:v>11.473877405263067</c:v>
                </c:pt>
                <c:pt idx="138">
                  <c:v>11.586863341171279</c:v>
                </c:pt>
                <c:pt idx="139">
                  <c:v>11.699865076838867</c:v>
                </c:pt>
                <c:pt idx="140">
                  <c:v>11.812882585031964</c:v>
                </c:pt>
                <c:pt idx="141">
                  <c:v>11.925915838293321</c:v>
                </c:pt>
                <c:pt idx="142">
                  <c:v>12.038964808944595</c:v>
                </c:pt>
                <c:pt idx="143">
                  <c:v>12.152029469088671</c:v>
                </c:pt>
                <c:pt idx="144">
                  <c:v>12.265109790611987</c:v>
                </c:pt>
                <c:pt idx="145">
                  <c:v>12.378205745186872</c:v>
                </c:pt>
                <c:pt idx="146">
                  <c:v>12.491317304273871</c:v>
                </c:pt>
                <c:pt idx="147">
                  <c:v>12.60444443912411</c:v>
                </c:pt>
                <c:pt idx="148">
                  <c:v>12.717587120781637</c:v>
                </c:pt>
                <c:pt idx="149">
                  <c:v>12.830745320085791</c:v>
                </c:pt>
                <c:pt idx="150">
                  <c:v>12.943919007673564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26-4A0E-8158-21CEB1661154}"/>
            </c:ext>
          </c:extLst>
        </c:ser>
        <c:ser>
          <c:idx val="2"/>
          <c:order val="4"/>
          <c:tx>
            <c:v>Y LCI</c:v>
          </c:tx>
          <c:spPr>
            <a:ln w="25400" cap="rnd">
              <a:solidFill>
                <a:srgbClr val="0066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Sand_LinPor_LogPerm!$I$3:$I$630</c:f>
              <c:numCache>
                <c:formatCode>General</c:formatCode>
                <c:ptCount val="62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</c:numCache>
            </c:numRef>
          </c:xVal>
          <c:yVal>
            <c:numRef>
              <c:f>Sand_LinPor_LogPerm!$K$3:$K$630</c:f>
              <c:numCache>
                <c:formatCode>General</c:formatCode>
                <c:ptCount val="628"/>
                <c:pt idx="0">
                  <c:v>-6.7425002984320024</c:v>
                </c:pt>
                <c:pt idx="1">
                  <c:v>-6.6247982641246281</c:v>
                </c:pt>
                <c:pt idx="2">
                  <c:v>-6.5071113088328465</c:v>
                </c:pt>
                <c:pt idx="3">
                  <c:v>-6.3894403045517834</c:v>
                </c:pt>
                <c:pt idx="4">
                  <c:v>-6.2717861893082238</c:v>
                </c:pt>
                <c:pt idx="5">
                  <c:v>-6.1541499732607328</c:v>
                </c:pt>
                <c:pt idx="6">
                  <c:v>-6.0365327454531394</c:v>
                </c:pt>
                <c:pt idx="7">
                  <c:v>-5.9189356812989367</c:v>
                </c:pt>
                <c:pt idx="8">
                  <c:v>-5.8013600508837184</c:v>
                </c:pt>
                <c:pt idx="9">
                  <c:v>-5.6838072281836709</c:v>
                </c:pt>
                <c:pt idx="10">
                  <c:v>-5.5662787013100443</c:v>
                </c:pt>
                <c:pt idx="11">
                  <c:v>-5.4487760839029313</c:v>
                </c:pt>
                <c:pt idx="12">
                  <c:v>-5.331301127812333</c:v>
                </c:pt>
                <c:pt idx="13">
                  <c:v>-5.2138557372204932</c:v>
                </c:pt>
                <c:pt idx="14">
                  <c:v>-5.0964419843768836</c:v>
                </c:pt>
                <c:pt idx="15">
                  <c:v>-4.9790621271356379</c:v>
                </c:pt>
                <c:pt idx="16">
                  <c:v>-4.86171862850453</c:v>
                </c:pt>
                <c:pt idx="17">
                  <c:v>-4.7444141784341785</c:v>
                </c:pt>
                <c:pt idx="18">
                  <c:v>-4.6271517180951989</c:v>
                </c:pt>
                <c:pt idx="19">
                  <c:v>-4.5099344669082919</c:v>
                </c:pt>
                <c:pt idx="20">
                  <c:v>-4.3927659526058997</c:v>
                </c:pt>
                <c:pt idx="21">
                  <c:v>-4.2756500446115364</c:v>
                </c:pt>
                <c:pt idx="22">
                  <c:v>-4.1585909910205112</c:v>
                </c:pt>
                <c:pt idx="23">
                  <c:v>-4.0415934594484995</c:v>
                </c:pt>
                <c:pt idx="24">
                  <c:v>-3.9246625819754888</c:v>
                </c:pt>
                <c:pt idx="25">
                  <c:v>-3.8078040043429411</c:v>
                </c:pt>
                <c:pt idx="26">
                  <c:v>-3.6910239394496211</c:v>
                </c:pt>
                <c:pt idx="27">
                  <c:v>-3.5743292250211018</c:v>
                </c:pt>
                <c:pt idx="28">
                  <c:v>-3.457727385080239</c:v>
                </c:pt>
                <c:pt idx="29">
                  <c:v>-3.3412266944973528</c:v>
                </c:pt>
                <c:pt idx="30">
                  <c:v>-3.2248362454220829</c:v>
                </c:pt>
                <c:pt idx="31">
                  <c:v>-3.1085660137635713</c:v>
                </c:pt>
                <c:pt idx="32">
                  <c:v>-2.9924269230616432</c:v>
                </c:pt>
                <c:pt idx="33">
                  <c:v>-2.876430902054036</c:v>
                </c:pt>
                <c:pt idx="34">
                  <c:v>-2.7605909309830841</c:v>
                </c:pt>
                <c:pt idx="35">
                  <c:v>-2.6449210702171571</c:v>
                </c:pt>
                <c:pt idx="36">
                  <c:v>-2.5294364631528614</c:v>
                </c:pt>
                <c:pt idx="37">
                  <c:v>-2.4141533037510223</c:v>
                </c:pt>
                <c:pt idx="38">
                  <c:v>-2.2990887576794554</c:v>
                </c:pt>
                <c:pt idx="39">
                  <c:v>-2.184260825246501</c:v>
                </c:pt>
                <c:pt idx="40">
                  <c:v>-2.0696881345948515</c:v>
                </c:pt>
                <c:pt idx="41">
                  <c:v>-1.9553896555609782</c:v>
                </c:pt>
                <c:pt idx="42">
                  <c:v>-1.8413843287663529</c:v>
                </c:pt>
                <c:pt idx="43">
                  <c:v>-1.7276906112975223</c:v>
                </c:pt>
                <c:pt idx="44">
                  <c:v>-1.6143259497498257</c:v>
                </c:pt>
                <c:pt idx="45">
                  <c:v>-1.501306202786177</c:v>
                </c:pt>
                <c:pt idx="46">
                  <c:v>-1.3886450471933125</c:v>
                </c:pt>
                <c:pt idx="47">
                  <c:v>-1.2763534114159714</c:v>
                </c:pt>
                <c:pt idx="48">
                  <c:v>-1.1644389860399753</c:v>
                </c:pt>
                <c:pt idx="49">
                  <c:v>-1.0529058593504503</c:v>
                </c:pt>
                <c:pt idx="50">
                  <c:v>-0.941754316811096</c:v>
                </c:pt>
                <c:pt idx="51">
                  <c:v>-0.83098082688596586</c:v>
                </c:pt>
                <c:pt idx="52">
                  <c:v>-0.72057821481659046</c:v>
                </c:pt>
                <c:pt idx="53">
                  <c:v>-0.61053600483648185</c:v>
                </c:pt>
                <c:pt idx="54">
                  <c:v>-0.5008408940120701</c:v>
                </c:pt>
                <c:pt idx="55">
                  <c:v>-0.39147731045678624</c:v>
                </c:pt>
                <c:pt idx="56">
                  <c:v>-0.28242800617023511</c:v>
                </c:pt>
                <c:pt idx="57">
                  <c:v>-0.17367463935651839</c:v>
                </c:pt>
                <c:pt idx="58">
                  <c:v>-6.5198310574413415E-2</c:v>
                </c:pt>
                <c:pt idx="59">
                  <c:v>4.3019971208952651E-2</c:v>
                </c:pt>
                <c:pt idx="60">
                  <c:v>0.15099890502896637</c:v>
                </c:pt>
                <c:pt idx="61">
                  <c:v>0.25875659939680717</c:v>
                </c:pt>
                <c:pt idx="62">
                  <c:v>0.36631035423828795</c:v>
                </c:pt>
                <c:pt idx="63">
                  <c:v>0.47367651416836992</c:v>
                </c:pt>
                <c:pt idx="64">
                  <c:v>0.58087038173956385</c:v>
                </c:pt>
                <c:pt idx="65">
                  <c:v>0.68790617880946536</c:v>
                </c:pt>
                <c:pt idx="66">
                  <c:v>0.79479704483544023</c:v>
                </c:pt>
                <c:pt idx="67">
                  <c:v>0.90155506222244308</c:v>
                </c:pt>
                <c:pt idx="68">
                  <c:v>1.0081913004460414</c:v>
                </c:pt>
                <c:pt idx="69">
                  <c:v>1.1147158722933577</c:v>
                </c:pt>
                <c:pt idx="70">
                  <c:v>1.2211379970592944</c:v>
                </c:pt>
                <c:pt idx="71">
                  <c:v>1.3274660668297718</c:v>
                </c:pt>
                <c:pt idx="72">
                  <c:v>1.4337077130544365</c:v>
                </c:pt>
                <c:pt idx="73">
                  <c:v>1.5398698714656933</c:v>
                </c:pt>
                <c:pt idx="74">
                  <c:v>1.6459588440624002</c:v>
                </c:pt>
                <c:pt idx="75">
                  <c:v>1.7519803573749404</c:v>
                </c:pt>
                <c:pt idx="76">
                  <c:v>1.8579396165941717</c:v>
                </c:pt>
                <c:pt idx="77">
                  <c:v>1.963841355407864</c:v>
                </c:pt>
                <c:pt idx="78">
                  <c:v>2.0696898815688458</c:v>
                </c:pt>
                <c:pt idx="79">
                  <c:v>2.1754891183390228</c:v>
                </c:pt>
                <c:pt idx="80">
                  <c:v>2.281242642028646</c:v>
                </c:pt>
                <c:pt idx="81">
                  <c:v>2.3869537158930672</c:v>
                </c:pt>
                <c:pt idx="82">
                  <c:v>2.4926253206692128</c:v>
                </c:pt>
                <c:pt idx="83">
                  <c:v>2.5982601820382545</c:v>
                </c:pt>
                <c:pt idx="84">
                  <c:v>2.7038607952946854</c:v>
                </c:pt>
                <c:pt idx="85">
                  <c:v>2.8094294474891068</c:v>
                </c:pt>
                <c:pt idx="86">
                  <c:v>2.914968237295156</c:v>
                </c:pt>
                <c:pt idx="87">
                  <c:v>3.0204790928321392</c:v>
                </c:pt>
                <c:pt idx="88">
                  <c:v>3.1259637876553836</c:v>
                </c:pt>
                <c:pt idx="89">
                  <c:v>3.231423955106933</c:v>
                </c:pt>
                <c:pt idx="90">
                  <c:v>3.3368611012006264</c:v>
                </c:pt>
                <c:pt idx="91">
                  <c:v>3.4422766161980567</c:v>
                </c:pt>
                <c:pt idx="92">
                  <c:v>3.5476717850156891</c:v>
                </c:pt>
                <c:pt idx="93">
                  <c:v>3.6530477965885351</c:v>
                </c:pt>
                <c:pt idx="94">
                  <c:v>3.7584057523022456</c:v>
                </c:pt>
                <c:pt idx="95">
                  <c:v>3.8637466735932984</c:v>
                </c:pt>
                <c:pt idx="96">
                  <c:v>3.9690715088059676</c:v>
                </c:pt>
                <c:pt idx="97">
                  <c:v>4.0743811393849736</c:v>
                </c:pt>
                <c:pt idx="98">
                  <c:v>4.1796763854739378</c:v>
                </c:pt>
                <c:pt idx="99">
                  <c:v>4.2849580109820025</c:v>
                </c:pt>
                <c:pt idx="100">
                  <c:v>4.3902267281740288</c:v>
                </c:pt>
                <c:pt idx="101">
                  <c:v>4.4954832018336761</c:v>
                </c:pt>
                <c:pt idx="102">
                  <c:v>4.6007280530431922</c:v>
                </c:pt>
                <c:pt idx="103">
                  <c:v>4.7059618626189357</c:v>
                </c:pt>
                <c:pt idx="104">
                  <c:v>4.8111851742374023</c:v>
                </c:pt>
                <c:pt idx="105">
                  <c:v>4.9163984972826862</c:v>
                </c:pt>
                <c:pt idx="106">
                  <c:v>5.0216023094430202</c:v>
                </c:pt>
                <c:pt idx="107">
                  <c:v>5.1267970590810208</c:v>
                </c:pt>
                <c:pt idx="108">
                  <c:v>5.2319831673996724</c:v>
                </c:pt>
                <c:pt idx="109">
                  <c:v>5.3371610304237143</c:v>
                </c:pt>
                <c:pt idx="110">
                  <c:v>5.4423310208140574</c:v>
                </c:pt>
                <c:pt idx="111">
                  <c:v>5.5474934895310009</c:v>
                </c:pt>
                <c:pt idx="112">
                  <c:v>5.6526487673603887</c:v>
                </c:pt>
                <c:pt idx="113">
                  <c:v>5.7577971663154051</c:v>
                </c:pt>
                <c:pt idx="114">
                  <c:v>5.8629389809254082</c:v>
                </c:pt>
                <c:pt idx="115">
                  <c:v>5.9680744894220537</c:v>
                </c:pt>
                <c:pt idx="116">
                  <c:v>6.0732039548319339</c:v>
                </c:pt>
                <c:pt idx="117">
                  <c:v>6.1783276259840489</c:v>
                </c:pt>
                <c:pt idx="118">
                  <c:v>6.2834457384396067</c:v>
                </c:pt>
                <c:pt idx="119">
                  <c:v>6.3885585153509226</c:v>
                </c:pt>
                <c:pt idx="120">
                  <c:v>6.4936661682555279</c:v>
                </c:pt>
                <c:pt idx="121">
                  <c:v>6.5987688978110297</c:v>
                </c:pt>
                <c:pt idx="122">
                  <c:v>6.7038668944757225</c:v>
                </c:pt>
                <c:pt idx="123">
                  <c:v>6.8089603391394959</c:v>
                </c:pt>
                <c:pt idx="124">
                  <c:v>6.9140494037091536</c:v>
                </c:pt>
                <c:pt idx="125">
                  <c:v>7.0191342516518862</c:v>
                </c:pt>
                <c:pt idx="126">
                  <c:v>7.1242150385002931</c:v>
                </c:pt>
                <c:pt idx="127">
                  <c:v>7.2292919123220463</c:v>
                </c:pt>
                <c:pt idx="128">
                  <c:v>7.3343650141570134</c:v>
                </c:pt>
                <c:pt idx="129">
                  <c:v>7.4394344784243973</c:v>
                </c:pt>
                <c:pt idx="130">
                  <c:v>7.5445004333022494</c:v>
                </c:pt>
                <c:pt idx="131">
                  <c:v>7.6495630010814679</c:v>
                </c:pt>
                <c:pt idx="132">
                  <c:v>7.7546222984962601</c:v>
                </c:pt>
                <c:pt idx="133">
                  <c:v>7.8596784370328345</c:v>
                </c:pt>
                <c:pt idx="134">
                  <c:v>7.9647315232179707</c:v>
                </c:pt>
                <c:pt idx="135">
                  <c:v>8.0697816588889513</c:v>
                </c:pt>
                <c:pt idx="136">
                  <c:v>8.1748289414462434</c:v>
                </c:pt>
                <c:pt idx="137">
                  <c:v>8.2798734640901763</c:v>
                </c:pt>
                <c:pt idx="138">
                  <c:v>8.3849153160427843</c:v>
                </c:pt>
                <c:pt idx="139">
                  <c:v>8.4899545827558622</c:v>
                </c:pt>
                <c:pt idx="140">
                  <c:v>8.5949913461062337</c:v>
                </c:pt>
                <c:pt idx="141">
                  <c:v>8.7000256845791117</c:v>
                </c:pt>
                <c:pt idx="142">
                  <c:v>8.8050576734403929</c:v>
                </c:pt>
                <c:pt idx="143">
                  <c:v>8.9100873848986453</c:v>
                </c:pt>
                <c:pt idx="144">
                  <c:v>9.0151148882574965</c:v>
                </c:pt>
                <c:pt idx="145">
                  <c:v>9.1201402500590785</c:v>
                </c:pt>
                <c:pt idx="146">
                  <c:v>9.2251635342191225</c:v>
                </c:pt>
                <c:pt idx="147">
                  <c:v>9.3301848021542551</c:v>
                </c:pt>
                <c:pt idx="148">
                  <c:v>9.4352041129020385</c:v>
                </c:pt>
                <c:pt idx="149">
                  <c:v>9.540221523234198</c:v>
                </c:pt>
                <c:pt idx="150">
                  <c:v>9.6452370877634923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26-4A0E-8158-21CEB1661154}"/>
            </c:ext>
          </c:extLst>
        </c:ser>
        <c:ser>
          <c:idx val="5"/>
          <c:order val="5"/>
          <c:tx>
            <c:v>Lower PI</c:v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Sand_LinPor_LogPerm!$I$3:$I$630</c:f>
              <c:numCache>
                <c:formatCode>General</c:formatCode>
                <c:ptCount val="62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</c:numCache>
            </c:numRef>
          </c:xVal>
          <c:yVal>
            <c:numRef>
              <c:f>Sand_LinPor_LogPerm!$O$3:$O$630</c:f>
              <c:numCache>
                <c:formatCode>General</c:formatCode>
                <c:ptCount val="628"/>
                <c:pt idx="0">
                  <c:v>-8.9583116047632956</c:v>
                </c:pt>
                <c:pt idx="1">
                  <c:v>-8.8459913701126673</c:v>
                </c:pt>
                <c:pt idx="2">
                  <c:v>-8.7336878463347212</c:v>
                </c:pt>
                <c:pt idx="3">
                  <c:v>-8.6214010491169688</c:v>
                </c:pt>
                <c:pt idx="4">
                  <c:v>-8.5091309938374557</c:v>
                </c:pt>
                <c:pt idx="5">
                  <c:v>-8.3968776955632745</c:v>
                </c:pt>
                <c:pt idx="6">
                  <c:v>-8.2846411690491131</c:v>
                </c:pt>
                <c:pt idx="7">
                  <c:v>-8.1724214287358254</c:v>
                </c:pt>
                <c:pt idx="8">
                  <c:v>-8.060218488749026</c:v>
                </c:pt>
                <c:pt idx="9">
                  <c:v>-7.9480323628977203</c:v>
                </c:pt>
                <c:pt idx="10">
                  <c:v>-7.8358630646729619</c:v>
                </c:pt>
                <c:pt idx="11">
                  <c:v>-7.7237106072465318</c:v>
                </c:pt>
                <c:pt idx="12">
                  <c:v>-7.6115750034696532</c:v>
                </c:pt>
                <c:pt idx="13">
                  <c:v>-7.4994562658717365</c:v>
                </c:pt>
                <c:pt idx="14">
                  <c:v>-7.3873544066591403</c:v>
                </c:pt>
                <c:pt idx="15">
                  <c:v>-7.2752694377139866</c:v>
                </c:pt>
                <c:pt idx="16">
                  <c:v>-7.1632013705929793</c:v>
                </c:pt>
                <c:pt idx="17">
                  <c:v>-7.0511502165262741</c:v>
                </c:pt>
                <c:pt idx="18">
                  <c:v>-6.9391159864163594</c:v>
                </c:pt>
                <c:pt idx="19">
                  <c:v>-6.8270986908369951</c:v>
                </c:pt>
                <c:pt idx="20">
                  <c:v>-6.7150983400321493</c:v>
                </c:pt>
                <c:pt idx="21">
                  <c:v>-6.6031149439149948</c:v>
                </c:pt>
                <c:pt idx="22">
                  <c:v>-6.4911485120669159</c:v>
                </c:pt>
                <c:pt idx="23">
                  <c:v>-6.3791990537365653</c:v>
                </c:pt>
                <c:pt idx="24">
                  <c:v>-6.2672665778389387</c:v>
                </c:pt>
                <c:pt idx="25">
                  <c:v>-6.1553510929544872</c:v>
                </c:pt>
                <c:pt idx="26">
                  <c:v>-6.0434526073282608</c:v>
                </c:pt>
                <c:pt idx="27">
                  <c:v>-5.9315711288690895</c:v>
                </c:pt>
                <c:pt idx="28">
                  <c:v>-5.8197066651487859</c:v>
                </c:pt>
                <c:pt idx="29">
                  <c:v>-5.7078592234013934</c:v>
                </c:pt>
                <c:pt idx="30">
                  <c:v>-5.596028810522462</c:v>
                </c:pt>
                <c:pt idx="31">
                  <c:v>-5.4842154330683499</c:v>
                </c:pt>
                <c:pt idx="32">
                  <c:v>-5.3724190972555759</c:v>
                </c:pt>
                <c:pt idx="33">
                  <c:v>-5.2606398089601871</c:v>
                </c:pt>
                <c:pt idx="34">
                  <c:v>-5.1488775737171721</c:v>
                </c:pt>
                <c:pt idx="35">
                  <c:v>-5.0371323967199046</c:v>
                </c:pt>
                <c:pt idx="36">
                  <c:v>-4.9254042828196187</c:v>
                </c:pt>
                <c:pt idx="37">
                  <c:v>-4.8136932365249194</c:v>
                </c:pt>
                <c:pt idx="38">
                  <c:v>-4.7019992620013351</c:v>
                </c:pt>
                <c:pt idx="39">
                  <c:v>-4.590322363070892</c:v>
                </c:pt>
                <c:pt idx="40">
                  <c:v>-4.4786625432117253</c:v>
                </c:pt>
                <c:pt idx="41">
                  <c:v>-4.3670198055577369</c:v>
                </c:pt>
                <c:pt idx="42">
                  <c:v>-4.2553941528982717</c:v>
                </c:pt>
                <c:pt idx="43">
                  <c:v>-4.14378558767784</c:v>
                </c:pt>
                <c:pt idx="44">
                  <c:v>-4.03219411199587</c:v>
                </c:pt>
                <c:pt idx="45">
                  <c:v>-3.9206197276064922</c:v>
                </c:pt>
                <c:pt idx="46">
                  <c:v>-3.8090624359183667</c:v>
                </c:pt>
                <c:pt idx="47">
                  <c:v>-3.6975222379945385</c:v>
                </c:pt>
                <c:pt idx="48">
                  <c:v>-3.5859991345523303</c:v>
                </c:pt>
                <c:pt idx="49">
                  <c:v>-3.474493125963269</c:v>
                </c:pt>
                <c:pt idx="50">
                  <c:v>-3.3630042122530481</c:v>
                </c:pt>
                <c:pt idx="51">
                  <c:v>-3.2515323931015301</c:v>
                </c:pt>
                <c:pt idx="52">
                  <c:v>-3.1400776678427706</c:v>
                </c:pt>
                <c:pt idx="53">
                  <c:v>-3.028640035465092</c:v>
                </c:pt>
                <c:pt idx="54">
                  <c:v>-2.9172194946111825</c:v>
                </c:pt>
                <c:pt idx="55">
                  <c:v>-2.8058160435782353</c:v>
                </c:pt>
                <c:pt idx="56">
                  <c:v>-2.6944296803181187</c:v>
                </c:pt>
                <c:pt idx="57">
                  <c:v>-2.5830604024375861</c:v>
                </c:pt>
                <c:pt idx="58">
                  <c:v>-2.4717082071985157</c:v>
                </c:pt>
                <c:pt idx="59">
                  <c:v>-2.3603730915181855</c:v>
                </c:pt>
                <c:pt idx="60">
                  <c:v>-2.2490550519695884</c:v>
                </c:pt>
                <c:pt idx="61">
                  <c:v>-2.1377540847817755</c:v>
                </c:pt>
                <c:pt idx="62">
                  <c:v>-2.0264701858402381</c:v>
                </c:pt>
                <c:pt idx="63">
                  <c:v>-1.9152033506873214</c:v>
                </c:pt>
                <c:pt idx="64">
                  <c:v>-1.8039535745226716</c:v>
                </c:pt>
                <c:pt idx="65">
                  <c:v>-1.6927208522037249</c:v>
                </c:pt>
                <c:pt idx="66">
                  <c:v>-1.5815051782462191</c:v>
                </c:pt>
                <c:pt idx="67">
                  <c:v>-1.4703065468247511</c:v>
                </c:pt>
                <c:pt idx="68">
                  <c:v>-1.3591249517733557</c:v>
                </c:pt>
                <c:pt idx="69">
                  <c:v>-1.2479603865861315</c:v>
                </c:pt>
                <c:pt idx="70">
                  <c:v>-1.1368128444178871</c:v>
                </c:pt>
                <c:pt idx="71">
                  <c:v>-1.0256823180848342</c:v>
                </c:pt>
                <c:pt idx="72">
                  <c:v>-0.91456880006530117</c:v>
                </c:pt>
                <c:pt idx="73">
                  <c:v>-0.80347228250048941</c:v>
                </c:pt>
                <c:pt idx="74">
                  <c:v>-0.69239275719525706</c:v>
                </c:pt>
                <c:pt idx="75">
                  <c:v>-0.58133021561893905</c:v>
                </c:pt>
                <c:pt idx="76">
                  <c:v>-0.47028464890619537</c:v>
                </c:pt>
                <c:pt idx="77">
                  <c:v>-0.35925604785789655</c:v>
                </c:pt>
                <c:pt idx="78">
                  <c:v>-0.24824440294203942</c:v>
                </c:pt>
                <c:pt idx="79">
                  <c:v>-0.13724970429469208</c:v>
                </c:pt>
                <c:pt idx="80">
                  <c:v>-2.6271941720976244E-2</c:v>
                </c:pt>
                <c:pt idx="81">
                  <c:v>8.4688895303925094E-2</c:v>
                </c:pt>
                <c:pt idx="82">
                  <c:v>0.1956328176337232</c:v>
                </c:pt>
                <c:pt idx="83">
                  <c:v>0.30655983644995333</c:v>
                </c:pt>
                <c:pt idx="84">
                  <c:v>0.41746996326086805</c:v>
                </c:pt>
                <c:pt idx="85">
                  <c:v>0.52836320990030528</c:v>
                </c:pt>
                <c:pt idx="86">
                  <c:v>0.6392395885265203</c:v>
                </c:pt>
                <c:pt idx="87">
                  <c:v>0.75009911162099741</c:v>
                </c:pt>
                <c:pt idx="88">
                  <c:v>0.86094179198721665</c:v>
                </c:pt>
                <c:pt idx="89">
                  <c:v>0.97176764274941041</c:v>
                </c:pt>
                <c:pt idx="90">
                  <c:v>1.0825766773512684</c:v>
                </c:pt>
                <c:pt idx="91">
                  <c:v>1.1933689095546374</c:v>
                </c:pt>
                <c:pt idx="92">
                  <c:v>1.3041443534381725</c:v>
                </c:pt>
                <c:pt idx="93">
                  <c:v>1.4149030233959712</c:v>
                </c:pt>
                <c:pt idx="94">
                  <c:v>1.5256449341361775</c:v>
                </c:pt>
                <c:pt idx="95">
                  <c:v>1.6363701006795535</c:v>
                </c:pt>
                <c:pt idx="96">
                  <c:v>1.747078538358033</c:v>
                </c:pt>
                <c:pt idx="97">
                  <c:v>1.8577702628132369</c:v>
                </c:pt>
                <c:pt idx="98">
                  <c:v>1.9684452899949707</c:v>
                </c:pt>
                <c:pt idx="99">
                  <c:v>2.0791036361596928</c:v>
                </c:pt>
                <c:pt idx="100">
                  <c:v>2.1897453178689523</c:v>
                </c:pt>
                <c:pt idx="101">
                  <c:v>2.30037035198781</c:v>
                </c:pt>
                <c:pt idx="102">
                  <c:v>2.4109787556832276</c:v>
                </c:pt>
                <c:pt idx="103">
                  <c:v>2.5215705464224278</c:v>
                </c:pt>
                <c:pt idx="104">
                  <c:v>2.6321457419712448</c:v>
                </c:pt>
                <c:pt idx="105">
                  <c:v>2.7427043603924335</c:v>
                </c:pt>
                <c:pt idx="106">
                  <c:v>2.8532464200439658</c:v>
                </c:pt>
                <c:pt idx="107">
                  <c:v>2.9637719395772981</c:v>
                </c:pt>
                <c:pt idx="108">
                  <c:v>3.0742809379356193</c:v>
                </c:pt>
                <c:pt idx="109">
                  <c:v>3.1847734343520684</c:v>
                </c:pt>
                <c:pt idx="110">
                  <c:v>3.2952494483479438</c:v>
                </c:pt>
                <c:pt idx="111">
                  <c:v>3.4057089997308725</c:v>
                </c:pt>
                <c:pt idx="112">
                  <c:v>3.5161521085929737</c:v>
                </c:pt>
                <c:pt idx="113">
                  <c:v>3.6265787953089901</c:v>
                </c:pt>
                <c:pt idx="114">
                  <c:v>3.7369890805344066</c:v>
                </c:pt>
                <c:pt idx="115">
                  <c:v>3.8473829852035379</c:v>
                </c:pt>
                <c:pt idx="116">
                  <c:v>3.9577605305276098</c:v>
                </c:pt>
                <c:pt idx="117">
                  <c:v>4.0681217379928061</c:v>
                </c:pt>
                <c:pt idx="118">
                  <c:v>4.1784666293583097</c:v>
                </c:pt>
                <c:pt idx="119">
                  <c:v>4.2887952266543135</c:v>
                </c:pt>
                <c:pt idx="120">
                  <c:v>4.399107552180018</c:v>
                </c:pt>
                <c:pt idx="121">
                  <c:v>4.5094036285016177</c:v>
                </c:pt>
                <c:pt idx="122">
                  <c:v>4.6196834784502494</c:v>
                </c:pt>
                <c:pt idx="123">
                  <c:v>4.7299471251199456</c:v>
                </c:pt>
                <c:pt idx="124">
                  <c:v>4.840194591865564</c:v>
                </c:pt>
                <c:pt idx="125">
                  <c:v>4.9504259023006849</c:v>
                </c:pt>
                <c:pt idx="126">
                  <c:v>5.0606410802955226</c:v>
                </c:pt>
                <c:pt idx="127">
                  <c:v>5.1708401499747891</c:v>
                </c:pt>
                <c:pt idx="128">
                  <c:v>5.2810231357155679</c:v>
                </c:pt>
                <c:pt idx="129">
                  <c:v>5.3911900621451565</c:v>
                </c:pt>
                <c:pt idx="130">
                  <c:v>5.5013409541389064</c:v>
                </c:pt>
                <c:pt idx="131">
                  <c:v>5.6114758368180375</c:v>
                </c:pt>
                <c:pt idx="132">
                  <c:v>5.7215947355474466</c:v>
                </c:pt>
                <c:pt idx="133">
                  <c:v>5.8316976759335049</c:v>
                </c:pt>
                <c:pt idx="134">
                  <c:v>5.9417846838218296</c:v>
                </c:pt>
                <c:pt idx="135">
                  <c:v>6.0518557852950643</c:v>
                </c:pt>
                <c:pt idx="136">
                  <c:v>6.1619110066706257</c:v>
                </c:pt>
                <c:pt idx="137">
                  <c:v>6.2719503744984495</c:v>
                </c:pt>
                <c:pt idx="138">
                  <c:v>6.3819739155587296</c:v>
                </c:pt>
                <c:pt idx="139">
                  <c:v>6.4919816568596342</c:v>
                </c:pt>
                <c:pt idx="140">
                  <c:v>6.6019736256350283</c:v>
                </c:pt>
                <c:pt idx="141">
                  <c:v>6.7119498493421643</c:v>
                </c:pt>
                <c:pt idx="142">
                  <c:v>6.8219103556593836</c:v>
                </c:pt>
                <c:pt idx="143">
                  <c:v>6.9318551724838002</c:v>
                </c:pt>
                <c:pt idx="144">
                  <c:v>7.0417843279289762</c:v>
                </c:pt>
                <c:pt idx="145">
                  <c:v>7.1516978503225843</c:v>
                </c:pt>
                <c:pt idx="146">
                  <c:v>7.261595768204077</c:v>
                </c:pt>
                <c:pt idx="147">
                  <c:v>7.3714781103223306</c:v>
                </c:pt>
                <c:pt idx="148">
                  <c:v>7.4813449056332963</c:v>
                </c:pt>
                <c:pt idx="149">
                  <c:v>7.5911961832976349</c:v>
                </c:pt>
                <c:pt idx="150">
                  <c:v>7.7010319726783543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26-4A0E-8158-21CEB1661154}"/>
            </c:ext>
          </c:extLst>
        </c:ser>
        <c:ser>
          <c:idx val="10"/>
          <c:order val="6"/>
          <c:tx>
            <c:v>LN_Y_Minor_Grid</c:v>
          </c:tx>
          <c:spPr>
            <a:ln w="63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Sand_LinPor_LogPerm!$AI$3:$AI$247</c:f>
              <c:numCache>
                <c:formatCode>General</c:formatCode>
                <c:ptCount val="245"/>
                <c:pt idx="0">
                  <c:v>-6.9077552789821368</c:v>
                </c:pt>
                <c:pt idx="1">
                  <c:v>30</c:v>
                </c:pt>
                <c:pt idx="3">
                  <c:v>-6.9077552789821368</c:v>
                </c:pt>
                <c:pt idx="4">
                  <c:v>30</c:v>
                </c:pt>
                <c:pt idx="6">
                  <c:v>-6.9077552789821368</c:v>
                </c:pt>
                <c:pt idx="7">
                  <c:v>30</c:v>
                </c:pt>
                <c:pt idx="9">
                  <c:v>-6.9077552789821368</c:v>
                </c:pt>
                <c:pt idx="10">
                  <c:v>30</c:v>
                </c:pt>
                <c:pt idx="12">
                  <c:v>-6.9077552789821368</c:v>
                </c:pt>
                <c:pt idx="13">
                  <c:v>30</c:v>
                </c:pt>
                <c:pt idx="15">
                  <c:v>-6.9077552789821368</c:v>
                </c:pt>
                <c:pt idx="16">
                  <c:v>30</c:v>
                </c:pt>
                <c:pt idx="18">
                  <c:v>-6.9077552789821368</c:v>
                </c:pt>
                <c:pt idx="19">
                  <c:v>30</c:v>
                </c:pt>
                <c:pt idx="21">
                  <c:v>-6.9077552789821368</c:v>
                </c:pt>
                <c:pt idx="22">
                  <c:v>30</c:v>
                </c:pt>
                <c:pt idx="24">
                  <c:v>-6.9077552789821368</c:v>
                </c:pt>
                <c:pt idx="25">
                  <c:v>30</c:v>
                </c:pt>
                <c:pt idx="27">
                  <c:v>-6.9077552789821368</c:v>
                </c:pt>
                <c:pt idx="28">
                  <c:v>30</c:v>
                </c:pt>
                <c:pt idx="30">
                  <c:v>-6.9077552789821368</c:v>
                </c:pt>
                <c:pt idx="31">
                  <c:v>30</c:v>
                </c:pt>
                <c:pt idx="33">
                  <c:v>-6.9077552789821368</c:v>
                </c:pt>
                <c:pt idx="34">
                  <c:v>30</c:v>
                </c:pt>
                <c:pt idx="36">
                  <c:v>-6.9077552789821368</c:v>
                </c:pt>
                <c:pt idx="37">
                  <c:v>30</c:v>
                </c:pt>
                <c:pt idx="39">
                  <c:v>-6.9077552789821368</c:v>
                </c:pt>
                <c:pt idx="40">
                  <c:v>30</c:v>
                </c:pt>
                <c:pt idx="42">
                  <c:v>-6.9077552789821368</c:v>
                </c:pt>
                <c:pt idx="43">
                  <c:v>30</c:v>
                </c:pt>
                <c:pt idx="45">
                  <c:v>-6.9077552789821368</c:v>
                </c:pt>
                <c:pt idx="46">
                  <c:v>30</c:v>
                </c:pt>
                <c:pt idx="48">
                  <c:v>-6.9077552789821368</c:v>
                </c:pt>
                <c:pt idx="49">
                  <c:v>30</c:v>
                </c:pt>
                <c:pt idx="51">
                  <c:v>-6.9077552789821368</c:v>
                </c:pt>
                <c:pt idx="52">
                  <c:v>30</c:v>
                </c:pt>
                <c:pt idx="54">
                  <c:v>-6.9077552789821368</c:v>
                </c:pt>
                <c:pt idx="55">
                  <c:v>30</c:v>
                </c:pt>
                <c:pt idx="57">
                  <c:v>-6.9077552789821368</c:v>
                </c:pt>
                <c:pt idx="58">
                  <c:v>30</c:v>
                </c:pt>
                <c:pt idx="60">
                  <c:v>-6.9077552789821368</c:v>
                </c:pt>
                <c:pt idx="61">
                  <c:v>30</c:v>
                </c:pt>
                <c:pt idx="63">
                  <c:v>-6.9077552789821368</c:v>
                </c:pt>
                <c:pt idx="64">
                  <c:v>30</c:v>
                </c:pt>
                <c:pt idx="66">
                  <c:v>-6.9077552789821368</c:v>
                </c:pt>
                <c:pt idx="67">
                  <c:v>30</c:v>
                </c:pt>
                <c:pt idx="69">
                  <c:v>-6.9077552789821368</c:v>
                </c:pt>
                <c:pt idx="70">
                  <c:v>30</c:v>
                </c:pt>
                <c:pt idx="72">
                  <c:v>-6.9077552789821368</c:v>
                </c:pt>
                <c:pt idx="73">
                  <c:v>30</c:v>
                </c:pt>
                <c:pt idx="75">
                  <c:v>-6.9077552789821368</c:v>
                </c:pt>
                <c:pt idx="76">
                  <c:v>30</c:v>
                </c:pt>
                <c:pt idx="78">
                  <c:v>-6.9077552789821368</c:v>
                </c:pt>
                <c:pt idx="79">
                  <c:v>30</c:v>
                </c:pt>
                <c:pt idx="81">
                  <c:v>-6.9077552789821368</c:v>
                </c:pt>
                <c:pt idx="82">
                  <c:v>30</c:v>
                </c:pt>
                <c:pt idx="84">
                  <c:v>-6.9077552789821368</c:v>
                </c:pt>
                <c:pt idx="85">
                  <c:v>30</c:v>
                </c:pt>
                <c:pt idx="87">
                  <c:v>-6.9077552789821368</c:v>
                </c:pt>
                <c:pt idx="88">
                  <c:v>30</c:v>
                </c:pt>
                <c:pt idx="90">
                  <c:v>-6.9077552789821368</c:v>
                </c:pt>
                <c:pt idx="91">
                  <c:v>30</c:v>
                </c:pt>
                <c:pt idx="93">
                  <c:v>-6.9077552789821368</c:v>
                </c:pt>
                <c:pt idx="94">
                  <c:v>30</c:v>
                </c:pt>
                <c:pt idx="96">
                  <c:v>-6.9077552789821368</c:v>
                </c:pt>
                <c:pt idx="97">
                  <c:v>30</c:v>
                </c:pt>
                <c:pt idx="99">
                  <c:v>-6.9077552789821368</c:v>
                </c:pt>
                <c:pt idx="100">
                  <c:v>30</c:v>
                </c:pt>
                <c:pt idx="102">
                  <c:v>-6.9077552789821368</c:v>
                </c:pt>
                <c:pt idx="103">
                  <c:v>30</c:v>
                </c:pt>
                <c:pt idx="105">
                  <c:v>-6.9077552789821368</c:v>
                </c:pt>
                <c:pt idx="106">
                  <c:v>30</c:v>
                </c:pt>
                <c:pt idx="108">
                  <c:v>-6.9077552789821368</c:v>
                </c:pt>
                <c:pt idx="109">
                  <c:v>30</c:v>
                </c:pt>
                <c:pt idx="111">
                  <c:v>-6.9077552789821368</c:v>
                </c:pt>
                <c:pt idx="112">
                  <c:v>30</c:v>
                </c:pt>
                <c:pt idx="114">
                  <c:v>-6.9077552789821368</c:v>
                </c:pt>
                <c:pt idx="115">
                  <c:v>30</c:v>
                </c:pt>
                <c:pt idx="117">
                  <c:v>-6.9077552789821368</c:v>
                </c:pt>
                <c:pt idx="118">
                  <c:v>30</c:v>
                </c:pt>
                <c:pt idx="120">
                  <c:v>-6.9077552789821368</c:v>
                </c:pt>
                <c:pt idx="121">
                  <c:v>30</c:v>
                </c:pt>
                <c:pt idx="123">
                  <c:v>-6.9077552789821368</c:v>
                </c:pt>
                <c:pt idx="124">
                  <c:v>30</c:v>
                </c:pt>
                <c:pt idx="126">
                  <c:v>-6.9077552789821368</c:v>
                </c:pt>
                <c:pt idx="127">
                  <c:v>30</c:v>
                </c:pt>
                <c:pt idx="129">
                  <c:v>-6.9077552789821368</c:v>
                </c:pt>
                <c:pt idx="130">
                  <c:v>30</c:v>
                </c:pt>
                <c:pt idx="132">
                  <c:v>-6.9077552789821368</c:v>
                </c:pt>
                <c:pt idx="133">
                  <c:v>30</c:v>
                </c:pt>
                <c:pt idx="135">
                  <c:v>-6.9077552789821368</c:v>
                </c:pt>
                <c:pt idx="136">
                  <c:v>30</c:v>
                </c:pt>
                <c:pt idx="138">
                  <c:v>-6.9077552789821368</c:v>
                </c:pt>
                <c:pt idx="139">
                  <c:v>30</c:v>
                </c:pt>
                <c:pt idx="141">
                  <c:v>-6.9077552789821368</c:v>
                </c:pt>
                <c:pt idx="142">
                  <c:v>30</c:v>
                </c:pt>
                <c:pt idx="144">
                  <c:v>-6.9077552789821368</c:v>
                </c:pt>
                <c:pt idx="145">
                  <c:v>30</c:v>
                </c:pt>
                <c:pt idx="147">
                  <c:v>-6.9077552789821368</c:v>
                </c:pt>
                <c:pt idx="148">
                  <c:v>30</c:v>
                </c:pt>
                <c:pt idx="150">
                  <c:v>-6.9077552789821368</c:v>
                </c:pt>
                <c:pt idx="151">
                  <c:v>30</c:v>
                </c:pt>
                <c:pt idx="153">
                  <c:v>-6.9077552789821368</c:v>
                </c:pt>
                <c:pt idx="154">
                  <c:v>30</c:v>
                </c:pt>
                <c:pt idx="156">
                  <c:v>-6.9077552789821368</c:v>
                </c:pt>
                <c:pt idx="157">
                  <c:v>30</c:v>
                </c:pt>
                <c:pt idx="159">
                  <c:v>-6.9077552789821368</c:v>
                </c:pt>
                <c:pt idx="160">
                  <c:v>30</c:v>
                </c:pt>
                <c:pt idx="162">
                  <c:v>-6.9077552789821368</c:v>
                </c:pt>
                <c:pt idx="163">
                  <c:v>30</c:v>
                </c:pt>
                <c:pt idx="165">
                  <c:v>-6.9077552789821368</c:v>
                </c:pt>
                <c:pt idx="166">
                  <c:v>30</c:v>
                </c:pt>
                <c:pt idx="168">
                  <c:v>-6.9077552789821368</c:v>
                </c:pt>
                <c:pt idx="169">
                  <c:v>30</c:v>
                </c:pt>
                <c:pt idx="171">
                  <c:v>-6.9077552789821368</c:v>
                </c:pt>
                <c:pt idx="172">
                  <c:v>30</c:v>
                </c:pt>
                <c:pt idx="174">
                  <c:v>-6.9077552789821368</c:v>
                </c:pt>
                <c:pt idx="175">
                  <c:v>30</c:v>
                </c:pt>
                <c:pt idx="177">
                  <c:v>-6.9077552789821368</c:v>
                </c:pt>
                <c:pt idx="178">
                  <c:v>30</c:v>
                </c:pt>
                <c:pt idx="180">
                  <c:v>-6.9077552789821368</c:v>
                </c:pt>
                <c:pt idx="181">
                  <c:v>30</c:v>
                </c:pt>
                <c:pt idx="183">
                  <c:v>-6.9077552789821368</c:v>
                </c:pt>
                <c:pt idx="184">
                  <c:v>30</c:v>
                </c:pt>
                <c:pt idx="186">
                  <c:v>-6.9077552789821368</c:v>
                </c:pt>
                <c:pt idx="187">
                  <c:v>30</c:v>
                </c:pt>
                <c:pt idx="189">
                  <c:v>-6.9077552789821368</c:v>
                </c:pt>
                <c:pt idx="190">
                  <c:v>30</c:v>
                </c:pt>
                <c:pt idx="192">
                  <c:v>-6.9077552789821368</c:v>
                </c:pt>
                <c:pt idx="193">
                  <c:v>30</c:v>
                </c:pt>
                <c:pt idx="195">
                  <c:v>-6.9077552789821368</c:v>
                </c:pt>
                <c:pt idx="196">
                  <c:v>30</c:v>
                </c:pt>
                <c:pt idx="198">
                  <c:v>-6.9077552789821368</c:v>
                </c:pt>
                <c:pt idx="199">
                  <c:v>30</c:v>
                </c:pt>
                <c:pt idx="201">
                  <c:v>-6.9077552789821368</c:v>
                </c:pt>
                <c:pt idx="202">
                  <c:v>30</c:v>
                </c:pt>
                <c:pt idx="204">
                  <c:v>-6.9077552789821368</c:v>
                </c:pt>
                <c:pt idx="205">
                  <c:v>30</c:v>
                </c:pt>
                <c:pt idx="207">
                  <c:v>-6.9077552789821368</c:v>
                </c:pt>
                <c:pt idx="208">
                  <c:v>30</c:v>
                </c:pt>
                <c:pt idx="210">
                  <c:v>-6.9077552789821368</c:v>
                </c:pt>
                <c:pt idx="211">
                  <c:v>30</c:v>
                </c:pt>
                <c:pt idx="213">
                  <c:v>-6.9077552789821368</c:v>
                </c:pt>
                <c:pt idx="214">
                  <c:v>30</c:v>
                </c:pt>
                <c:pt idx="216">
                  <c:v>-6.9077552789821368</c:v>
                </c:pt>
                <c:pt idx="217">
                  <c:v>30</c:v>
                </c:pt>
                <c:pt idx="219">
                  <c:v>-6.9077552789821368</c:v>
                </c:pt>
                <c:pt idx="220">
                  <c:v>30</c:v>
                </c:pt>
                <c:pt idx="222">
                  <c:v>-6.9077552789821368</c:v>
                </c:pt>
                <c:pt idx="223">
                  <c:v>30</c:v>
                </c:pt>
                <c:pt idx="225">
                  <c:v>-6.9077552789821368</c:v>
                </c:pt>
                <c:pt idx="226">
                  <c:v>30</c:v>
                </c:pt>
                <c:pt idx="228">
                  <c:v>-6.9077552789821368</c:v>
                </c:pt>
                <c:pt idx="229">
                  <c:v>30</c:v>
                </c:pt>
                <c:pt idx="231">
                  <c:v>-6.9077552789821368</c:v>
                </c:pt>
                <c:pt idx="232">
                  <c:v>30</c:v>
                </c:pt>
                <c:pt idx="234">
                  <c:v>-6.9077552789821368</c:v>
                </c:pt>
                <c:pt idx="235">
                  <c:v>30</c:v>
                </c:pt>
                <c:pt idx="237">
                  <c:v>-6.9077552789821368</c:v>
                </c:pt>
                <c:pt idx="238">
                  <c:v>30</c:v>
                </c:pt>
                <c:pt idx="240">
                  <c:v>-6.9077552789821368</c:v>
                </c:pt>
                <c:pt idx="241">
                  <c:v>30</c:v>
                </c:pt>
                <c:pt idx="243">
                  <c:v>-6.9077552789821368</c:v>
                </c:pt>
                <c:pt idx="244">
                  <c:v>30</c:v>
                </c:pt>
              </c:numCache>
            </c:numRef>
          </c:xVal>
          <c:yVal>
            <c:numRef>
              <c:f>Sand_LinPor_LogPerm!$AH$3:$AH$274</c:f>
              <c:numCache>
                <c:formatCode>General</c:formatCode>
                <c:ptCount val="272"/>
                <c:pt idx="0">
                  <c:v>-6.9077552789821368</c:v>
                </c:pt>
                <c:pt idx="1">
                  <c:v>-6.9077552789821368</c:v>
                </c:pt>
                <c:pt idx="3">
                  <c:v>-6.2146080984221914</c:v>
                </c:pt>
                <c:pt idx="4">
                  <c:v>-6.2146080984221914</c:v>
                </c:pt>
                <c:pt idx="6">
                  <c:v>-5.8091429903140277</c:v>
                </c:pt>
                <c:pt idx="7">
                  <c:v>-5.8091429903140277</c:v>
                </c:pt>
                <c:pt idx="9">
                  <c:v>-5.521460917862246</c:v>
                </c:pt>
                <c:pt idx="10">
                  <c:v>-5.521460917862246</c:v>
                </c:pt>
                <c:pt idx="12">
                  <c:v>-5.2983173665480363</c:v>
                </c:pt>
                <c:pt idx="13">
                  <c:v>-5.2983173665480363</c:v>
                </c:pt>
                <c:pt idx="15">
                  <c:v>-5.1159958097540823</c:v>
                </c:pt>
                <c:pt idx="16">
                  <c:v>-5.1159958097540823</c:v>
                </c:pt>
                <c:pt idx="18">
                  <c:v>-4.9618451299268234</c:v>
                </c:pt>
                <c:pt idx="19">
                  <c:v>-4.9618451299268234</c:v>
                </c:pt>
                <c:pt idx="21">
                  <c:v>-4.8283137373023015</c:v>
                </c:pt>
                <c:pt idx="22">
                  <c:v>-4.8283137373023015</c:v>
                </c:pt>
                <c:pt idx="24">
                  <c:v>-4.7105307016459177</c:v>
                </c:pt>
                <c:pt idx="25">
                  <c:v>-4.7105307016459177</c:v>
                </c:pt>
                <c:pt idx="27">
                  <c:v>-4.6051701859880918</c:v>
                </c:pt>
                <c:pt idx="28">
                  <c:v>-4.6051701859880918</c:v>
                </c:pt>
                <c:pt idx="30">
                  <c:v>-3.9120230054281464</c:v>
                </c:pt>
                <c:pt idx="31">
                  <c:v>-3.9120230054281464</c:v>
                </c:pt>
                <c:pt idx="33">
                  <c:v>-3.5065578973199818</c:v>
                </c:pt>
                <c:pt idx="34">
                  <c:v>-3.5065578973199818</c:v>
                </c:pt>
                <c:pt idx="36">
                  <c:v>-3.2188758248682006</c:v>
                </c:pt>
                <c:pt idx="37">
                  <c:v>-3.2188758248682006</c:v>
                </c:pt>
                <c:pt idx="39">
                  <c:v>-2.9957322735539909</c:v>
                </c:pt>
                <c:pt idx="40">
                  <c:v>-2.9957322735539909</c:v>
                </c:pt>
                <c:pt idx="42">
                  <c:v>-2.8134107167600364</c:v>
                </c:pt>
                <c:pt idx="43">
                  <c:v>-2.8134107167600364</c:v>
                </c:pt>
                <c:pt idx="45">
                  <c:v>-2.6592600369327779</c:v>
                </c:pt>
                <c:pt idx="46">
                  <c:v>-2.6592600369327779</c:v>
                </c:pt>
                <c:pt idx="48">
                  <c:v>-2.5257286443082556</c:v>
                </c:pt>
                <c:pt idx="49">
                  <c:v>-2.5257286443082556</c:v>
                </c:pt>
                <c:pt idx="51">
                  <c:v>-2.4079456086518722</c:v>
                </c:pt>
                <c:pt idx="52">
                  <c:v>-2.4079456086518722</c:v>
                </c:pt>
                <c:pt idx="54">
                  <c:v>-2.3025850929940455</c:v>
                </c:pt>
                <c:pt idx="55">
                  <c:v>-2.3025850929940455</c:v>
                </c:pt>
                <c:pt idx="57">
                  <c:v>-1.6094379124341003</c:v>
                </c:pt>
                <c:pt idx="58">
                  <c:v>-1.6094379124341003</c:v>
                </c:pt>
                <c:pt idx="60">
                  <c:v>-1.2039728043259359</c:v>
                </c:pt>
                <c:pt idx="61">
                  <c:v>-1.2039728043259359</c:v>
                </c:pt>
                <c:pt idx="63">
                  <c:v>-0.916290731874155</c:v>
                </c:pt>
                <c:pt idx="64">
                  <c:v>-0.916290731874155</c:v>
                </c:pt>
                <c:pt idx="66">
                  <c:v>-0.69314718055994529</c:v>
                </c:pt>
                <c:pt idx="67">
                  <c:v>-0.69314718055994529</c:v>
                </c:pt>
                <c:pt idx="69">
                  <c:v>-0.51082562376599072</c:v>
                </c:pt>
                <c:pt idx="70">
                  <c:v>-0.51082562376599072</c:v>
                </c:pt>
                <c:pt idx="72">
                  <c:v>-0.35667494393873245</c:v>
                </c:pt>
                <c:pt idx="73">
                  <c:v>-0.35667494393873245</c:v>
                </c:pt>
                <c:pt idx="75">
                  <c:v>-0.22314355131420971</c:v>
                </c:pt>
                <c:pt idx="76">
                  <c:v>-0.22314355131420971</c:v>
                </c:pt>
                <c:pt idx="78">
                  <c:v>-0.10536051565782641</c:v>
                </c:pt>
                <c:pt idx="79">
                  <c:v>-0.10536051565782641</c:v>
                </c:pt>
                <c:pt idx="81">
                  <c:v>0</c:v>
                </c:pt>
                <c:pt idx="82">
                  <c:v>0</c:v>
                </c:pt>
                <c:pt idx="84">
                  <c:v>0.69314718055994529</c:v>
                </c:pt>
                <c:pt idx="85">
                  <c:v>0.69314718055994529</c:v>
                </c:pt>
                <c:pt idx="87">
                  <c:v>1.0986122886681098</c:v>
                </c:pt>
                <c:pt idx="88">
                  <c:v>1.0986122886681098</c:v>
                </c:pt>
                <c:pt idx="90">
                  <c:v>1.3862943611198906</c:v>
                </c:pt>
                <c:pt idx="91">
                  <c:v>1.3862943611198906</c:v>
                </c:pt>
                <c:pt idx="93">
                  <c:v>1.6094379124341003</c:v>
                </c:pt>
                <c:pt idx="94">
                  <c:v>1.6094379124341003</c:v>
                </c:pt>
                <c:pt idx="96">
                  <c:v>1.791759469228055</c:v>
                </c:pt>
                <c:pt idx="97">
                  <c:v>1.791759469228055</c:v>
                </c:pt>
                <c:pt idx="99">
                  <c:v>1.9459101490553132</c:v>
                </c:pt>
                <c:pt idx="100">
                  <c:v>1.9459101490553132</c:v>
                </c:pt>
                <c:pt idx="102">
                  <c:v>2.0794415416798357</c:v>
                </c:pt>
                <c:pt idx="103">
                  <c:v>2.0794415416798357</c:v>
                </c:pt>
                <c:pt idx="105">
                  <c:v>2.1972245773362196</c:v>
                </c:pt>
                <c:pt idx="106">
                  <c:v>2.1972245773362196</c:v>
                </c:pt>
                <c:pt idx="108">
                  <c:v>2.3025850929940459</c:v>
                </c:pt>
                <c:pt idx="109">
                  <c:v>2.3025850929940459</c:v>
                </c:pt>
                <c:pt idx="111">
                  <c:v>2.9957322735539909</c:v>
                </c:pt>
                <c:pt idx="112">
                  <c:v>2.9957322735539909</c:v>
                </c:pt>
                <c:pt idx="114">
                  <c:v>3.4011973816621555</c:v>
                </c:pt>
                <c:pt idx="115">
                  <c:v>3.4011973816621555</c:v>
                </c:pt>
                <c:pt idx="117">
                  <c:v>3.6888794541139363</c:v>
                </c:pt>
                <c:pt idx="118">
                  <c:v>3.6888794541139363</c:v>
                </c:pt>
                <c:pt idx="120">
                  <c:v>3.912023005428146</c:v>
                </c:pt>
                <c:pt idx="121">
                  <c:v>3.912023005428146</c:v>
                </c:pt>
                <c:pt idx="123">
                  <c:v>4.0943445622221004</c:v>
                </c:pt>
                <c:pt idx="124">
                  <c:v>4.0943445622221004</c:v>
                </c:pt>
                <c:pt idx="126">
                  <c:v>4.2484952420493594</c:v>
                </c:pt>
                <c:pt idx="127">
                  <c:v>4.2484952420493594</c:v>
                </c:pt>
                <c:pt idx="129">
                  <c:v>4.3820266346738812</c:v>
                </c:pt>
                <c:pt idx="130">
                  <c:v>4.3820266346738812</c:v>
                </c:pt>
                <c:pt idx="132">
                  <c:v>4.499809670330265</c:v>
                </c:pt>
                <c:pt idx="133">
                  <c:v>4.499809670330265</c:v>
                </c:pt>
                <c:pt idx="135">
                  <c:v>4.6051701859880918</c:v>
                </c:pt>
                <c:pt idx="136">
                  <c:v>4.6051701859880918</c:v>
                </c:pt>
                <c:pt idx="138">
                  <c:v>5.2983173665480363</c:v>
                </c:pt>
                <c:pt idx="139">
                  <c:v>5.2983173665480363</c:v>
                </c:pt>
                <c:pt idx="141">
                  <c:v>5.7037824746562009</c:v>
                </c:pt>
                <c:pt idx="142">
                  <c:v>5.7037824746562009</c:v>
                </c:pt>
                <c:pt idx="144">
                  <c:v>5.9914645471079817</c:v>
                </c:pt>
                <c:pt idx="145">
                  <c:v>5.9914645471079817</c:v>
                </c:pt>
                <c:pt idx="147">
                  <c:v>6.2146080984221914</c:v>
                </c:pt>
                <c:pt idx="148">
                  <c:v>6.2146080984221914</c:v>
                </c:pt>
                <c:pt idx="150">
                  <c:v>6.3969296552161463</c:v>
                </c:pt>
                <c:pt idx="151">
                  <c:v>6.3969296552161463</c:v>
                </c:pt>
                <c:pt idx="153">
                  <c:v>6.5510803350434044</c:v>
                </c:pt>
                <c:pt idx="154">
                  <c:v>6.5510803350434044</c:v>
                </c:pt>
                <c:pt idx="156">
                  <c:v>6.6846117276679271</c:v>
                </c:pt>
                <c:pt idx="157">
                  <c:v>6.6846117276679271</c:v>
                </c:pt>
                <c:pt idx="159">
                  <c:v>6.8023947633243109</c:v>
                </c:pt>
                <c:pt idx="160">
                  <c:v>6.8023947633243109</c:v>
                </c:pt>
                <c:pt idx="162">
                  <c:v>6.9077552789821368</c:v>
                </c:pt>
                <c:pt idx="163">
                  <c:v>6.9077552789821368</c:v>
                </c:pt>
                <c:pt idx="165">
                  <c:v>7.6009024595420822</c:v>
                </c:pt>
                <c:pt idx="166">
                  <c:v>7.6009024595420822</c:v>
                </c:pt>
                <c:pt idx="168">
                  <c:v>8.0063675676502459</c:v>
                </c:pt>
                <c:pt idx="169">
                  <c:v>8.0063675676502459</c:v>
                </c:pt>
                <c:pt idx="171">
                  <c:v>8.2940496401020276</c:v>
                </c:pt>
                <c:pt idx="172">
                  <c:v>8.2940496401020276</c:v>
                </c:pt>
                <c:pt idx="174">
                  <c:v>8.5171931914162382</c:v>
                </c:pt>
                <c:pt idx="175">
                  <c:v>8.5171931914162382</c:v>
                </c:pt>
                <c:pt idx="177">
                  <c:v>8.6995147482101913</c:v>
                </c:pt>
                <c:pt idx="178">
                  <c:v>8.6995147482101913</c:v>
                </c:pt>
                <c:pt idx="180">
                  <c:v>8.8536654280374503</c:v>
                </c:pt>
                <c:pt idx="181">
                  <c:v>8.8536654280374503</c:v>
                </c:pt>
                <c:pt idx="183">
                  <c:v>8.987196820661973</c:v>
                </c:pt>
                <c:pt idx="184">
                  <c:v>8.987196820661973</c:v>
                </c:pt>
                <c:pt idx="186">
                  <c:v>9.1049798563183568</c:v>
                </c:pt>
                <c:pt idx="187">
                  <c:v>9.1049798563183568</c:v>
                </c:pt>
                <c:pt idx="189">
                  <c:v>9.2103403719761836</c:v>
                </c:pt>
                <c:pt idx="190">
                  <c:v>9.2103403719761836</c:v>
                </c:pt>
                <c:pt idx="192">
                  <c:v>9.9034875525361272</c:v>
                </c:pt>
                <c:pt idx="193">
                  <c:v>9.9034875525361272</c:v>
                </c:pt>
                <c:pt idx="195">
                  <c:v>10.308952660644293</c:v>
                </c:pt>
                <c:pt idx="196">
                  <c:v>10.308952660644293</c:v>
                </c:pt>
                <c:pt idx="198">
                  <c:v>10.596634733096073</c:v>
                </c:pt>
                <c:pt idx="199">
                  <c:v>10.596634733096073</c:v>
                </c:pt>
                <c:pt idx="201">
                  <c:v>10.819778284410283</c:v>
                </c:pt>
                <c:pt idx="202">
                  <c:v>10.819778284410283</c:v>
                </c:pt>
                <c:pt idx="204">
                  <c:v>11.002099841204238</c:v>
                </c:pt>
                <c:pt idx="205">
                  <c:v>11.002099841204238</c:v>
                </c:pt>
                <c:pt idx="207">
                  <c:v>11.156250521031495</c:v>
                </c:pt>
                <c:pt idx="208">
                  <c:v>11.156250521031495</c:v>
                </c:pt>
                <c:pt idx="210">
                  <c:v>11.289781913656018</c:v>
                </c:pt>
                <c:pt idx="211">
                  <c:v>11.289781913656018</c:v>
                </c:pt>
                <c:pt idx="213">
                  <c:v>11.407564949312402</c:v>
                </c:pt>
                <c:pt idx="214">
                  <c:v>11.407564949312402</c:v>
                </c:pt>
                <c:pt idx="216">
                  <c:v>11.512925464970229</c:v>
                </c:pt>
                <c:pt idx="217">
                  <c:v>11.512925464970229</c:v>
                </c:pt>
                <c:pt idx="219">
                  <c:v>12.206072645530174</c:v>
                </c:pt>
                <c:pt idx="220">
                  <c:v>12.206072645530174</c:v>
                </c:pt>
                <c:pt idx="222">
                  <c:v>12.611537753638338</c:v>
                </c:pt>
                <c:pt idx="223">
                  <c:v>12.611537753638338</c:v>
                </c:pt>
                <c:pt idx="225">
                  <c:v>12.899219826090119</c:v>
                </c:pt>
                <c:pt idx="226">
                  <c:v>12.899219826090119</c:v>
                </c:pt>
                <c:pt idx="228">
                  <c:v>13.122363377404328</c:v>
                </c:pt>
                <c:pt idx="229">
                  <c:v>13.122363377404328</c:v>
                </c:pt>
                <c:pt idx="231">
                  <c:v>13.304684934198283</c:v>
                </c:pt>
                <c:pt idx="232">
                  <c:v>13.304684934198283</c:v>
                </c:pt>
                <c:pt idx="234">
                  <c:v>13.458835614025542</c:v>
                </c:pt>
                <c:pt idx="235">
                  <c:v>13.458835614025542</c:v>
                </c:pt>
                <c:pt idx="237">
                  <c:v>13.592367006650065</c:v>
                </c:pt>
                <c:pt idx="238">
                  <c:v>13.592367006650065</c:v>
                </c:pt>
                <c:pt idx="240">
                  <c:v>13.710150042306449</c:v>
                </c:pt>
                <c:pt idx="241">
                  <c:v>13.710150042306449</c:v>
                </c:pt>
                <c:pt idx="243">
                  <c:v>13.815510557964274</c:v>
                </c:pt>
                <c:pt idx="244">
                  <c:v>13.815510557964274</c:v>
                </c:pt>
                <c:pt idx="246">
                  <c:v>14.508657738524219</c:v>
                </c:pt>
                <c:pt idx="247">
                  <c:v>14.508657738524219</c:v>
                </c:pt>
                <c:pt idx="249">
                  <c:v>14.914122846632385</c:v>
                </c:pt>
                <c:pt idx="250">
                  <c:v>14.914122846632385</c:v>
                </c:pt>
                <c:pt idx="252">
                  <c:v>15.201804919084164</c:v>
                </c:pt>
                <c:pt idx="253">
                  <c:v>15.201804919084164</c:v>
                </c:pt>
                <c:pt idx="255">
                  <c:v>15.424948470398375</c:v>
                </c:pt>
                <c:pt idx="256">
                  <c:v>15.424948470398375</c:v>
                </c:pt>
                <c:pt idx="258">
                  <c:v>15.60727002719233</c:v>
                </c:pt>
                <c:pt idx="259">
                  <c:v>15.60727002719233</c:v>
                </c:pt>
                <c:pt idx="261">
                  <c:v>15.761420707019587</c:v>
                </c:pt>
                <c:pt idx="262">
                  <c:v>15.761420707019587</c:v>
                </c:pt>
                <c:pt idx="264">
                  <c:v>15.89495209964411</c:v>
                </c:pt>
                <c:pt idx="265">
                  <c:v>15.89495209964411</c:v>
                </c:pt>
                <c:pt idx="267">
                  <c:v>16.012735135300492</c:v>
                </c:pt>
                <c:pt idx="268">
                  <c:v>16.012735135300492</c:v>
                </c:pt>
                <c:pt idx="270">
                  <c:v>16.11809565095832</c:v>
                </c:pt>
                <c:pt idx="271">
                  <c:v>16.11809565095832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26-4A0E-8158-21CEB1661154}"/>
            </c:ext>
          </c:extLst>
        </c:ser>
        <c:ser>
          <c:idx val="6"/>
          <c:order val="7"/>
          <c:tx>
            <c:v>LN_Y_Major_Grid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905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BE208F-D177-4E5E-A2B4-3B2AE3DD6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126-4A0E-8158-21CEB166115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736BA4-BE8E-439C-8156-9858107245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126-4A0E-8158-21CEB166115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126-4A0E-8158-21CEB166115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AB11918-14C6-446C-B0F0-3D982BF525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126-4A0E-8158-21CEB166115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8D5DAC-C943-4779-963D-D5C9B1D262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126-4A0E-8158-21CEB166115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126-4A0E-8158-21CEB166115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843FDAB-23FD-4DF7-8546-DC6A6927C2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126-4A0E-8158-21CEB166115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05CBC3E-3D54-4509-92FC-9B79D60C9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126-4A0E-8158-21CEB166115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126-4A0E-8158-21CEB166115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51D85C2-8935-4D6B-BE37-1D6ECCBC6A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126-4A0E-8158-21CEB166115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3B46766-819D-4E56-AE69-955A31914E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126-4A0E-8158-21CEB166115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126-4A0E-8158-21CEB166115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1E8F6A5-6767-4962-8D5E-01713A5AB4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126-4A0E-8158-21CEB166115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4BD96A6-7059-4FDA-87BD-DCDEF3980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126-4A0E-8158-21CEB166115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126-4A0E-8158-21CEB166115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EF24497-BE5B-4BBC-BCA9-CD7C1A103F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A126-4A0E-8158-21CEB166115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D8D96F6-4482-4E9A-9AFB-A1C0CDA097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126-4A0E-8158-21CEB166115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126-4A0E-8158-21CEB166115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C517422-A249-4C83-82B3-A5B22748C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A126-4A0E-8158-21CEB166115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7E739C6-E5BE-43A8-9736-DB814A7435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126-4A0E-8158-21CEB166115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126-4A0E-8158-21CEB166115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CE0240B-5968-4AAD-93F8-93E0EB48E5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A126-4A0E-8158-21CEB166115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D35B622-8113-4E0C-8191-B5640778CD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126-4A0E-8158-21CEB166115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126-4A0E-8158-21CEB166115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D72D3F6-CE84-48E6-9D81-682BF80131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A126-4A0E-8158-21CEB166115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1F63104-17FD-41FE-8353-2D1D9D8279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126-4A0E-8158-21CEB166115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126-4A0E-8158-21CEB166115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90C139B-CDD3-485F-A45A-A9543007C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A126-4A0E-8158-21CEB166115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C7EFE2F-FF1A-4F43-900E-9872D05008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126-4A0E-8158-21CEB166115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126-4A0E-8158-21CEB166115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934D0B8-10D5-4354-97B2-EB8710DCDD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A126-4A0E-8158-21CEB166115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1A45BBD-51E1-4927-BDF7-434B588BA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126-4A0E-8158-21CEB16611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Sand_LinPor_LogPerm!$AN$3:$AN$34</c:f>
              <c:numCache>
                <c:formatCode>General</c:formatCode>
                <c:ptCount val="32"/>
                <c:pt idx="0">
                  <c:v>30</c:v>
                </c:pt>
                <c:pt idx="1">
                  <c:v>0</c:v>
                </c:pt>
                <c:pt idx="3">
                  <c:v>30</c:v>
                </c:pt>
                <c:pt idx="4">
                  <c:v>0</c:v>
                </c:pt>
                <c:pt idx="6">
                  <c:v>30</c:v>
                </c:pt>
                <c:pt idx="7">
                  <c:v>0</c:v>
                </c:pt>
                <c:pt idx="9">
                  <c:v>30</c:v>
                </c:pt>
                <c:pt idx="10">
                  <c:v>0</c:v>
                </c:pt>
                <c:pt idx="12">
                  <c:v>30</c:v>
                </c:pt>
                <c:pt idx="13">
                  <c:v>0</c:v>
                </c:pt>
                <c:pt idx="15">
                  <c:v>30</c:v>
                </c:pt>
                <c:pt idx="16">
                  <c:v>0</c:v>
                </c:pt>
                <c:pt idx="18">
                  <c:v>30</c:v>
                </c:pt>
                <c:pt idx="19">
                  <c:v>0</c:v>
                </c:pt>
                <c:pt idx="21">
                  <c:v>30</c:v>
                </c:pt>
                <c:pt idx="22">
                  <c:v>0</c:v>
                </c:pt>
                <c:pt idx="24">
                  <c:v>30</c:v>
                </c:pt>
                <c:pt idx="25">
                  <c:v>0</c:v>
                </c:pt>
                <c:pt idx="27">
                  <c:v>30</c:v>
                </c:pt>
                <c:pt idx="28">
                  <c:v>0</c:v>
                </c:pt>
                <c:pt idx="30">
                  <c:v>30</c:v>
                </c:pt>
                <c:pt idx="31">
                  <c:v>0</c:v>
                </c:pt>
              </c:numCache>
            </c:numRef>
          </c:xVal>
          <c:yVal>
            <c:numRef>
              <c:f>Sand_LinPor_LogPerm!$AM$3:$AM$34</c:f>
              <c:numCache>
                <c:formatCode>General</c:formatCode>
                <c:ptCount val="32"/>
                <c:pt idx="0">
                  <c:v>-6.9077552789821368</c:v>
                </c:pt>
                <c:pt idx="1">
                  <c:v>-6.9077552789821368</c:v>
                </c:pt>
                <c:pt idx="3">
                  <c:v>-4.6051701859880918</c:v>
                </c:pt>
                <c:pt idx="4">
                  <c:v>-4.6051701859880918</c:v>
                </c:pt>
                <c:pt idx="6">
                  <c:v>-2.3025850929940455</c:v>
                </c:pt>
                <c:pt idx="7">
                  <c:v>-2.3025850929940455</c:v>
                </c:pt>
                <c:pt idx="9">
                  <c:v>0</c:v>
                </c:pt>
                <c:pt idx="10">
                  <c:v>0</c:v>
                </c:pt>
                <c:pt idx="12">
                  <c:v>2.3025850929940459</c:v>
                </c:pt>
                <c:pt idx="13">
                  <c:v>2.3025850929940459</c:v>
                </c:pt>
                <c:pt idx="15">
                  <c:v>4.6051701859880918</c:v>
                </c:pt>
                <c:pt idx="16">
                  <c:v>4.6051701859880918</c:v>
                </c:pt>
                <c:pt idx="18">
                  <c:v>6.9077552789821368</c:v>
                </c:pt>
                <c:pt idx="19">
                  <c:v>6.9077552789821368</c:v>
                </c:pt>
                <c:pt idx="21">
                  <c:v>9.2103403719761836</c:v>
                </c:pt>
                <c:pt idx="22">
                  <c:v>9.2103403719761836</c:v>
                </c:pt>
                <c:pt idx="24">
                  <c:v>11.512925464970229</c:v>
                </c:pt>
                <c:pt idx="25">
                  <c:v>11.512925464970229</c:v>
                </c:pt>
                <c:pt idx="27">
                  <c:v>13.815510557964274</c:v>
                </c:pt>
                <c:pt idx="28">
                  <c:v>13.815510557964274</c:v>
                </c:pt>
                <c:pt idx="30">
                  <c:v>16.11809565095832</c:v>
                </c:pt>
                <c:pt idx="31">
                  <c:v>16.11809565095832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Sand_LinPor_LogPerm!$AO$3:$AO$34</c15:f>
                <c15:dlblRangeCache>
                  <c:ptCount val="32"/>
                  <c:pt idx="1">
                    <c:v>0.001</c:v>
                  </c:pt>
                  <c:pt idx="4">
                    <c:v>0.01</c:v>
                  </c:pt>
                  <c:pt idx="7">
                    <c:v>0.1</c:v>
                  </c:pt>
                  <c:pt idx="10">
                    <c:v>1</c:v>
                  </c:pt>
                  <c:pt idx="13">
                    <c:v>10</c:v>
                  </c:pt>
                  <c:pt idx="16">
                    <c:v>100</c:v>
                  </c:pt>
                  <c:pt idx="19">
                    <c:v>1000</c:v>
                  </c:pt>
                  <c:pt idx="22">
                    <c:v>10000</c:v>
                  </c:pt>
                  <c:pt idx="25">
                    <c:v>100000</c:v>
                  </c:pt>
                  <c:pt idx="28">
                    <c:v>1000000</c:v>
                  </c:pt>
                  <c:pt idx="31">
                    <c:v>10000000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A126-4A0E-8158-21CEB1661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14368"/>
        <c:axId val="637838048"/>
      </c:scatterChart>
      <c:valAx>
        <c:axId val="510614368"/>
        <c:scaling>
          <c:orientation val="minMax"/>
          <c:max val="30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40498310893464945"/>
              <c:y val="0.94296610661122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38048"/>
        <c:crossesAt val="-6.9"/>
        <c:crossBetween val="midCat"/>
        <c:majorUnit val="5"/>
      </c:valAx>
      <c:valAx>
        <c:axId val="637838048"/>
        <c:scaling>
          <c:orientation val="minMax"/>
          <c:max val="11.6"/>
          <c:min val="-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Permeability mD</a:t>
                </a:r>
              </a:p>
            </c:rich>
          </c:tx>
          <c:layout>
            <c:manualLayout>
              <c:xMode val="edge"/>
              <c:yMode val="edge"/>
              <c:x val="1.3544168276504584E-3"/>
              <c:y val="0.42131079941172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4368"/>
        <c:crossesAt val="-6.9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81526498225753097"/>
          <c:y val="0.62613085102713417"/>
          <c:w val="0.17754200257965516"/>
          <c:h val="0.1344438799988711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6E6E6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Devonian Vuggy Carbonate Porosity vs Permeability</a:t>
            </a:r>
          </a:p>
        </c:rich>
      </c:tx>
      <c:layout>
        <c:manualLayout>
          <c:xMode val="edge"/>
          <c:yMode val="edge"/>
          <c:x val="0.14520202020202019"/>
          <c:y val="2.506112411624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19040517027101E-2"/>
          <c:y val="0.11138138138138139"/>
          <c:w val="0.71657274314424346"/>
          <c:h val="0.78156156156156142"/>
        </c:manualLayout>
      </c:layout>
      <c:scatterChart>
        <c:scatterStyle val="lineMarker"/>
        <c:varyColors val="0"/>
        <c:ser>
          <c:idx val="1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43319025837655"/>
                  <c:y val="0.538013841459781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LN y = 0.5678x - 2.5343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0.4448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Carb_LinPor_LogPerm!$A$3:$A$1338</c:f>
              <c:numCache>
                <c:formatCode>0.00</c:formatCode>
                <c:ptCount val="133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0.5</c:v>
                </c:pt>
                <c:pt idx="8">
                  <c:v>0.6</c:v>
                </c:pt>
                <c:pt idx="9">
                  <c:v>0.70000000000000007</c:v>
                </c:pt>
                <c:pt idx="10">
                  <c:v>1.6</c:v>
                </c:pt>
                <c:pt idx="11">
                  <c:v>1.9</c:v>
                </c:pt>
                <c:pt idx="12">
                  <c:v>2.1</c:v>
                </c:pt>
                <c:pt idx="13">
                  <c:v>2.1999999999999997</c:v>
                </c:pt>
                <c:pt idx="14">
                  <c:v>2.2999999999999998</c:v>
                </c:pt>
                <c:pt idx="15">
                  <c:v>2.4</c:v>
                </c:pt>
                <c:pt idx="16">
                  <c:v>2.7</c:v>
                </c:pt>
                <c:pt idx="17">
                  <c:v>2.8000000000000003</c:v>
                </c:pt>
                <c:pt idx="18">
                  <c:v>3.1</c:v>
                </c:pt>
                <c:pt idx="19">
                  <c:v>3.1</c:v>
                </c:pt>
                <c:pt idx="20">
                  <c:v>3.1</c:v>
                </c:pt>
                <c:pt idx="21">
                  <c:v>3.2</c:v>
                </c:pt>
                <c:pt idx="22">
                  <c:v>3.3000000000000003</c:v>
                </c:pt>
                <c:pt idx="23">
                  <c:v>3.3000000000000003</c:v>
                </c:pt>
                <c:pt idx="24">
                  <c:v>3.4000000000000004</c:v>
                </c:pt>
                <c:pt idx="25">
                  <c:v>3.4000000000000004</c:v>
                </c:pt>
                <c:pt idx="26">
                  <c:v>3.4000000000000004</c:v>
                </c:pt>
                <c:pt idx="27">
                  <c:v>3.5999999999999996</c:v>
                </c:pt>
                <c:pt idx="28">
                  <c:v>3.6999999999999997</c:v>
                </c:pt>
                <c:pt idx="29">
                  <c:v>3.8</c:v>
                </c:pt>
                <c:pt idx="30">
                  <c:v>3.8</c:v>
                </c:pt>
                <c:pt idx="31">
                  <c:v>3.9</c:v>
                </c:pt>
                <c:pt idx="32">
                  <c:v>4</c:v>
                </c:pt>
                <c:pt idx="33">
                  <c:v>4</c:v>
                </c:pt>
                <c:pt idx="34">
                  <c:v>4.1000000000000005</c:v>
                </c:pt>
                <c:pt idx="35">
                  <c:v>4.1000000000000005</c:v>
                </c:pt>
                <c:pt idx="36">
                  <c:v>4.2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4.3999999999999995</c:v>
                </c:pt>
                <c:pt idx="41">
                  <c:v>4.3999999999999995</c:v>
                </c:pt>
                <c:pt idx="42">
                  <c:v>4.5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5.4</c:v>
                </c:pt>
                <c:pt idx="50">
                  <c:v>5.6000000000000005</c:v>
                </c:pt>
                <c:pt idx="51">
                  <c:v>5.7</c:v>
                </c:pt>
                <c:pt idx="52">
                  <c:v>5.7</c:v>
                </c:pt>
                <c:pt idx="53">
                  <c:v>5.8000000000000007</c:v>
                </c:pt>
                <c:pt idx="54">
                  <c:v>5.8000000000000007</c:v>
                </c:pt>
                <c:pt idx="55">
                  <c:v>5.8000000000000007</c:v>
                </c:pt>
                <c:pt idx="56">
                  <c:v>5.8000000000000007</c:v>
                </c:pt>
                <c:pt idx="57">
                  <c:v>6</c:v>
                </c:pt>
                <c:pt idx="58">
                  <c:v>6.1</c:v>
                </c:pt>
                <c:pt idx="59">
                  <c:v>6.6000000000000005</c:v>
                </c:pt>
                <c:pt idx="60">
                  <c:v>6.9</c:v>
                </c:pt>
                <c:pt idx="61">
                  <c:v>7.3</c:v>
                </c:pt>
                <c:pt idx="62">
                  <c:v>7.5</c:v>
                </c:pt>
                <c:pt idx="63">
                  <c:v>7.5</c:v>
                </c:pt>
                <c:pt idx="64">
                  <c:v>7.7</c:v>
                </c:pt>
                <c:pt idx="65">
                  <c:v>7.9</c:v>
                </c:pt>
                <c:pt idx="66">
                  <c:v>8</c:v>
                </c:pt>
                <c:pt idx="67">
                  <c:v>8.4</c:v>
                </c:pt>
                <c:pt idx="68">
                  <c:v>8.4</c:v>
                </c:pt>
                <c:pt idx="69">
                  <c:v>8.5</c:v>
                </c:pt>
                <c:pt idx="70">
                  <c:v>8.9</c:v>
                </c:pt>
                <c:pt idx="71">
                  <c:v>9.7000000000000011</c:v>
                </c:pt>
                <c:pt idx="72">
                  <c:v>10</c:v>
                </c:pt>
                <c:pt idx="73">
                  <c:v>10.299999999999999</c:v>
                </c:pt>
                <c:pt idx="74">
                  <c:v>10.9</c:v>
                </c:pt>
                <c:pt idx="75">
                  <c:v>8.3000000000000007</c:v>
                </c:pt>
                <c:pt idx="76">
                  <c:v>6.3</c:v>
                </c:pt>
                <c:pt idx="77">
                  <c:v>12</c:v>
                </c:pt>
                <c:pt idx="78">
                  <c:v>9.1</c:v>
                </c:pt>
                <c:pt idx="79">
                  <c:v>3</c:v>
                </c:pt>
                <c:pt idx="80">
                  <c:v>6.7</c:v>
                </c:pt>
                <c:pt idx="81">
                  <c:v>3.9</c:v>
                </c:pt>
                <c:pt idx="82">
                  <c:v>5.8000000000000007</c:v>
                </c:pt>
                <c:pt idx="83">
                  <c:v>3.6999999999999997</c:v>
                </c:pt>
                <c:pt idx="84">
                  <c:v>5.7</c:v>
                </c:pt>
                <c:pt idx="85">
                  <c:v>4.3999999999999995</c:v>
                </c:pt>
                <c:pt idx="86">
                  <c:v>3.6999999999999997</c:v>
                </c:pt>
                <c:pt idx="87">
                  <c:v>5.6000000000000005</c:v>
                </c:pt>
                <c:pt idx="88">
                  <c:v>5.2</c:v>
                </c:pt>
                <c:pt idx="89">
                  <c:v>6.1</c:v>
                </c:pt>
                <c:pt idx="90">
                  <c:v>4.7</c:v>
                </c:pt>
                <c:pt idx="91">
                  <c:v>5.3</c:v>
                </c:pt>
                <c:pt idx="92">
                  <c:v>5</c:v>
                </c:pt>
                <c:pt idx="93">
                  <c:v>2.2999999999999998</c:v>
                </c:pt>
                <c:pt idx="94">
                  <c:v>12.1</c:v>
                </c:pt>
                <c:pt idx="95">
                  <c:v>9.8000000000000007</c:v>
                </c:pt>
                <c:pt idx="96">
                  <c:v>13.4</c:v>
                </c:pt>
                <c:pt idx="97">
                  <c:v>15.6</c:v>
                </c:pt>
                <c:pt idx="98">
                  <c:v>20.100000000000001</c:v>
                </c:pt>
                <c:pt idx="99">
                  <c:v>18.8</c:v>
                </c:pt>
                <c:pt idx="100">
                  <c:v>20.8</c:v>
                </c:pt>
                <c:pt idx="101">
                  <c:v>16.7</c:v>
                </c:pt>
                <c:pt idx="102">
                  <c:v>10.9</c:v>
                </c:pt>
                <c:pt idx="103">
                  <c:v>13.8</c:v>
                </c:pt>
                <c:pt idx="104">
                  <c:v>17.2</c:v>
                </c:pt>
                <c:pt idx="105">
                  <c:v>14.2</c:v>
                </c:pt>
                <c:pt idx="106">
                  <c:v>14.499999999999998</c:v>
                </c:pt>
                <c:pt idx="107">
                  <c:v>15.4</c:v>
                </c:pt>
                <c:pt idx="108">
                  <c:v>16</c:v>
                </c:pt>
                <c:pt idx="109">
                  <c:v>17.399999999999999</c:v>
                </c:pt>
                <c:pt idx="110">
                  <c:v>12.8</c:v>
                </c:pt>
                <c:pt idx="111">
                  <c:v>9.1</c:v>
                </c:pt>
                <c:pt idx="112">
                  <c:v>10.9</c:v>
                </c:pt>
                <c:pt idx="113">
                  <c:v>5.8000000000000007</c:v>
                </c:pt>
                <c:pt idx="114">
                  <c:v>2.7</c:v>
                </c:pt>
                <c:pt idx="115">
                  <c:v>2.6</c:v>
                </c:pt>
                <c:pt idx="116">
                  <c:v>9.4</c:v>
                </c:pt>
                <c:pt idx="117">
                  <c:v>8.3000000000000007</c:v>
                </c:pt>
                <c:pt idx="118">
                  <c:v>7.1999999999999993</c:v>
                </c:pt>
                <c:pt idx="119">
                  <c:v>4.7</c:v>
                </c:pt>
                <c:pt idx="120">
                  <c:v>13.700000000000001</c:v>
                </c:pt>
                <c:pt idx="121">
                  <c:v>15.6</c:v>
                </c:pt>
                <c:pt idx="122">
                  <c:v>12.8</c:v>
                </c:pt>
                <c:pt idx="123">
                  <c:v>8.9</c:v>
                </c:pt>
                <c:pt idx="124">
                  <c:v>0.1</c:v>
                </c:pt>
                <c:pt idx="125">
                  <c:v>7.0000000000000009</c:v>
                </c:pt>
                <c:pt idx="126">
                  <c:v>8.1</c:v>
                </c:pt>
                <c:pt idx="127">
                  <c:v>8.1</c:v>
                </c:pt>
                <c:pt idx="128">
                  <c:v>9.1</c:v>
                </c:pt>
                <c:pt idx="129">
                  <c:v>11.5</c:v>
                </c:pt>
                <c:pt idx="130">
                  <c:v>3</c:v>
                </c:pt>
                <c:pt idx="131">
                  <c:v>4.3999999999999995</c:v>
                </c:pt>
                <c:pt idx="132">
                  <c:v>16.5</c:v>
                </c:pt>
                <c:pt idx="133">
                  <c:v>4.5</c:v>
                </c:pt>
                <c:pt idx="134">
                  <c:v>5</c:v>
                </c:pt>
                <c:pt idx="135">
                  <c:v>0.5</c:v>
                </c:pt>
                <c:pt idx="136">
                  <c:v>5.0999999999999996</c:v>
                </c:pt>
                <c:pt idx="137">
                  <c:v>1.7999999999999998</c:v>
                </c:pt>
                <c:pt idx="138">
                  <c:v>2.8000000000000003</c:v>
                </c:pt>
                <c:pt idx="139">
                  <c:v>1.7000000000000002</c:v>
                </c:pt>
                <c:pt idx="140">
                  <c:v>3.2</c:v>
                </c:pt>
                <c:pt idx="141">
                  <c:v>1.7000000000000002</c:v>
                </c:pt>
                <c:pt idx="142">
                  <c:v>0.5</c:v>
                </c:pt>
                <c:pt idx="143">
                  <c:v>4.3999999999999995</c:v>
                </c:pt>
                <c:pt idx="144">
                  <c:v>8.6999999999999993</c:v>
                </c:pt>
                <c:pt idx="145">
                  <c:v>3</c:v>
                </c:pt>
                <c:pt idx="146">
                  <c:v>2.9000000000000004</c:v>
                </c:pt>
                <c:pt idx="147">
                  <c:v>6.7</c:v>
                </c:pt>
                <c:pt idx="148">
                  <c:v>1.4000000000000001</c:v>
                </c:pt>
                <c:pt idx="149">
                  <c:v>1.0999999999999999</c:v>
                </c:pt>
                <c:pt idx="150">
                  <c:v>6.1</c:v>
                </c:pt>
                <c:pt idx="151">
                  <c:v>5.8000000000000007</c:v>
                </c:pt>
                <c:pt idx="152">
                  <c:v>5.8000000000000007</c:v>
                </c:pt>
                <c:pt idx="153">
                  <c:v>5.8000000000000007</c:v>
                </c:pt>
                <c:pt idx="154">
                  <c:v>2.1</c:v>
                </c:pt>
                <c:pt idx="155">
                  <c:v>2.9000000000000004</c:v>
                </c:pt>
                <c:pt idx="156">
                  <c:v>3.9</c:v>
                </c:pt>
                <c:pt idx="157">
                  <c:v>4</c:v>
                </c:pt>
                <c:pt idx="158">
                  <c:v>4.5999999999999996</c:v>
                </c:pt>
                <c:pt idx="159">
                  <c:v>4.8</c:v>
                </c:pt>
                <c:pt idx="160">
                  <c:v>7.5</c:v>
                </c:pt>
                <c:pt idx="161">
                  <c:v>6</c:v>
                </c:pt>
                <c:pt idx="162">
                  <c:v>4.3999999999999995</c:v>
                </c:pt>
                <c:pt idx="163">
                  <c:v>4</c:v>
                </c:pt>
                <c:pt idx="164">
                  <c:v>3.5000000000000004</c:v>
                </c:pt>
                <c:pt idx="165">
                  <c:v>3.4000000000000004</c:v>
                </c:pt>
                <c:pt idx="166">
                  <c:v>3.4000000000000004</c:v>
                </c:pt>
                <c:pt idx="167">
                  <c:v>0.8</c:v>
                </c:pt>
                <c:pt idx="168">
                  <c:v>4.1000000000000005</c:v>
                </c:pt>
                <c:pt idx="169">
                  <c:v>4.9000000000000004</c:v>
                </c:pt>
                <c:pt idx="170">
                  <c:v>1.0999999999999999</c:v>
                </c:pt>
                <c:pt idx="171">
                  <c:v>4.9000000000000004</c:v>
                </c:pt>
                <c:pt idx="172">
                  <c:v>5.8999999999999995</c:v>
                </c:pt>
                <c:pt idx="173">
                  <c:v>3.5000000000000004</c:v>
                </c:pt>
                <c:pt idx="174">
                  <c:v>4.2</c:v>
                </c:pt>
                <c:pt idx="175">
                  <c:v>1.7000000000000002</c:v>
                </c:pt>
                <c:pt idx="176">
                  <c:v>3.3000000000000003</c:v>
                </c:pt>
                <c:pt idx="177">
                  <c:v>0.1</c:v>
                </c:pt>
                <c:pt idx="178">
                  <c:v>3.3000000000000003</c:v>
                </c:pt>
                <c:pt idx="179">
                  <c:v>1</c:v>
                </c:pt>
                <c:pt idx="180">
                  <c:v>3.8</c:v>
                </c:pt>
                <c:pt idx="181">
                  <c:v>8.1</c:v>
                </c:pt>
                <c:pt idx="182">
                  <c:v>3.9</c:v>
                </c:pt>
                <c:pt idx="183">
                  <c:v>5.6000000000000005</c:v>
                </c:pt>
                <c:pt idx="184">
                  <c:v>3.8</c:v>
                </c:pt>
                <c:pt idx="185">
                  <c:v>3.3000000000000003</c:v>
                </c:pt>
                <c:pt idx="186">
                  <c:v>4.7</c:v>
                </c:pt>
                <c:pt idx="187">
                  <c:v>3.8</c:v>
                </c:pt>
                <c:pt idx="188">
                  <c:v>2.9000000000000004</c:v>
                </c:pt>
                <c:pt idx="189">
                  <c:v>2.1</c:v>
                </c:pt>
                <c:pt idx="190">
                  <c:v>1</c:v>
                </c:pt>
                <c:pt idx="191">
                  <c:v>3.2</c:v>
                </c:pt>
                <c:pt idx="192">
                  <c:v>3.5999999999999996</c:v>
                </c:pt>
                <c:pt idx="193">
                  <c:v>4.3</c:v>
                </c:pt>
                <c:pt idx="194">
                  <c:v>7.8</c:v>
                </c:pt>
                <c:pt idx="195">
                  <c:v>10</c:v>
                </c:pt>
                <c:pt idx="196">
                  <c:v>7.3999999999999995</c:v>
                </c:pt>
                <c:pt idx="197">
                  <c:v>5.7</c:v>
                </c:pt>
                <c:pt idx="198">
                  <c:v>3.4000000000000004</c:v>
                </c:pt>
                <c:pt idx="199">
                  <c:v>4.1000000000000005</c:v>
                </c:pt>
                <c:pt idx="200">
                  <c:v>2.1</c:v>
                </c:pt>
                <c:pt idx="201">
                  <c:v>4.1000000000000005</c:v>
                </c:pt>
                <c:pt idx="202">
                  <c:v>1.3</c:v>
                </c:pt>
                <c:pt idx="203">
                  <c:v>4.3</c:v>
                </c:pt>
                <c:pt idx="204">
                  <c:v>3.5999999999999996</c:v>
                </c:pt>
                <c:pt idx="205">
                  <c:v>7.3</c:v>
                </c:pt>
                <c:pt idx="206">
                  <c:v>4.3999999999999995</c:v>
                </c:pt>
                <c:pt idx="207">
                  <c:v>0.8</c:v>
                </c:pt>
                <c:pt idx="208">
                  <c:v>0.5</c:v>
                </c:pt>
                <c:pt idx="209">
                  <c:v>11.5</c:v>
                </c:pt>
                <c:pt idx="210">
                  <c:v>5.8000000000000007</c:v>
                </c:pt>
                <c:pt idx="211">
                  <c:v>4</c:v>
                </c:pt>
                <c:pt idx="212">
                  <c:v>4.3</c:v>
                </c:pt>
                <c:pt idx="213">
                  <c:v>5.8000000000000007</c:v>
                </c:pt>
                <c:pt idx="214">
                  <c:v>3</c:v>
                </c:pt>
                <c:pt idx="215">
                  <c:v>4.1000000000000005</c:v>
                </c:pt>
                <c:pt idx="216">
                  <c:v>4.1000000000000005</c:v>
                </c:pt>
                <c:pt idx="217">
                  <c:v>2.2999999999999998</c:v>
                </c:pt>
                <c:pt idx="218">
                  <c:v>3.3000000000000003</c:v>
                </c:pt>
                <c:pt idx="219">
                  <c:v>3.6999999999999997</c:v>
                </c:pt>
                <c:pt idx="220">
                  <c:v>6.9</c:v>
                </c:pt>
                <c:pt idx="221">
                  <c:v>11</c:v>
                </c:pt>
                <c:pt idx="222">
                  <c:v>6.7</c:v>
                </c:pt>
                <c:pt idx="223">
                  <c:v>2.1999999999999997</c:v>
                </c:pt>
                <c:pt idx="224">
                  <c:v>6.3</c:v>
                </c:pt>
                <c:pt idx="225">
                  <c:v>6.8000000000000007</c:v>
                </c:pt>
                <c:pt idx="226">
                  <c:v>5.8999999999999995</c:v>
                </c:pt>
                <c:pt idx="227">
                  <c:v>1.5</c:v>
                </c:pt>
                <c:pt idx="228">
                  <c:v>5.5</c:v>
                </c:pt>
                <c:pt idx="229">
                  <c:v>3.9</c:v>
                </c:pt>
                <c:pt idx="230">
                  <c:v>2.1999999999999997</c:v>
                </c:pt>
                <c:pt idx="231">
                  <c:v>5.5</c:v>
                </c:pt>
                <c:pt idx="232">
                  <c:v>3.6999999999999997</c:v>
                </c:pt>
                <c:pt idx="233">
                  <c:v>4.7</c:v>
                </c:pt>
                <c:pt idx="234">
                  <c:v>4.3999999999999995</c:v>
                </c:pt>
                <c:pt idx="235">
                  <c:v>2.4</c:v>
                </c:pt>
                <c:pt idx="236">
                  <c:v>5.5</c:v>
                </c:pt>
                <c:pt idx="237">
                  <c:v>8.5</c:v>
                </c:pt>
                <c:pt idx="238">
                  <c:v>5.6000000000000005</c:v>
                </c:pt>
                <c:pt idx="239">
                  <c:v>9</c:v>
                </c:pt>
                <c:pt idx="240">
                  <c:v>8.6999999999999993</c:v>
                </c:pt>
                <c:pt idx="241">
                  <c:v>11.700000000000001</c:v>
                </c:pt>
                <c:pt idx="242">
                  <c:v>15.9</c:v>
                </c:pt>
                <c:pt idx="243">
                  <c:v>12.1</c:v>
                </c:pt>
                <c:pt idx="244">
                  <c:v>13</c:v>
                </c:pt>
                <c:pt idx="245">
                  <c:v>5.6000000000000005</c:v>
                </c:pt>
                <c:pt idx="246">
                  <c:v>5.3</c:v>
                </c:pt>
                <c:pt idx="247">
                  <c:v>7.7</c:v>
                </c:pt>
                <c:pt idx="248">
                  <c:v>4.9000000000000004</c:v>
                </c:pt>
                <c:pt idx="249">
                  <c:v>5.7</c:v>
                </c:pt>
                <c:pt idx="250">
                  <c:v>6</c:v>
                </c:pt>
                <c:pt idx="251">
                  <c:v>6.5</c:v>
                </c:pt>
                <c:pt idx="252">
                  <c:v>5</c:v>
                </c:pt>
                <c:pt idx="253">
                  <c:v>2.8000000000000003</c:v>
                </c:pt>
                <c:pt idx="254">
                  <c:v>4.3999999999999995</c:v>
                </c:pt>
                <c:pt idx="255">
                  <c:v>4.3</c:v>
                </c:pt>
                <c:pt idx="256">
                  <c:v>2.8000000000000003</c:v>
                </c:pt>
                <c:pt idx="257">
                  <c:v>9</c:v>
                </c:pt>
                <c:pt idx="258">
                  <c:v>9.7000000000000011</c:v>
                </c:pt>
                <c:pt idx="259">
                  <c:v>9.4</c:v>
                </c:pt>
                <c:pt idx="260">
                  <c:v>9.1999999999999993</c:v>
                </c:pt>
                <c:pt idx="261">
                  <c:v>8.6</c:v>
                </c:pt>
                <c:pt idx="262">
                  <c:v>6.4</c:v>
                </c:pt>
                <c:pt idx="263">
                  <c:v>6.7</c:v>
                </c:pt>
                <c:pt idx="264">
                  <c:v>9.7000000000000011</c:v>
                </c:pt>
                <c:pt idx="265">
                  <c:v>4.8</c:v>
                </c:pt>
                <c:pt idx="266">
                  <c:v>7.1</c:v>
                </c:pt>
                <c:pt idx="267">
                  <c:v>4</c:v>
                </c:pt>
                <c:pt idx="268">
                  <c:v>2.5</c:v>
                </c:pt>
                <c:pt idx="269">
                  <c:v>7.7</c:v>
                </c:pt>
                <c:pt idx="270">
                  <c:v>6.1</c:v>
                </c:pt>
                <c:pt idx="271">
                  <c:v>9.1999999999999993</c:v>
                </c:pt>
                <c:pt idx="272">
                  <c:v>10.9</c:v>
                </c:pt>
                <c:pt idx="273">
                  <c:v>9</c:v>
                </c:pt>
                <c:pt idx="274">
                  <c:v>13.700000000000001</c:v>
                </c:pt>
                <c:pt idx="275">
                  <c:v>16.3</c:v>
                </c:pt>
                <c:pt idx="276">
                  <c:v>10.5</c:v>
                </c:pt>
                <c:pt idx="277">
                  <c:v>10.8</c:v>
                </c:pt>
                <c:pt idx="278">
                  <c:v>9.6</c:v>
                </c:pt>
                <c:pt idx="279">
                  <c:v>10.4</c:v>
                </c:pt>
                <c:pt idx="280">
                  <c:v>11.5</c:v>
                </c:pt>
                <c:pt idx="281">
                  <c:v>8.6999999999999993</c:v>
                </c:pt>
                <c:pt idx="282">
                  <c:v>10.199999999999999</c:v>
                </c:pt>
                <c:pt idx="283">
                  <c:v>7.1</c:v>
                </c:pt>
                <c:pt idx="284">
                  <c:v>5.8000000000000007</c:v>
                </c:pt>
                <c:pt idx="285">
                  <c:v>10.4</c:v>
                </c:pt>
                <c:pt idx="286">
                  <c:v>8.7999999999999989</c:v>
                </c:pt>
                <c:pt idx="287">
                  <c:v>12.2</c:v>
                </c:pt>
                <c:pt idx="288">
                  <c:v>10.100000000000001</c:v>
                </c:pt>
                <c:pt idx="289">
                  <c:v>14.299999999999999</c:v>
                </c:pt>
                <c:pt idx="290">
                  <c:v>12.3</c:v>
                </c:pt>
                <c:pt idx="291">
                  <c:v>6</c:v>
                </c:pt>
                <c:pt idx="292">
                  <c:v>6.7</c:v>
                </c:pt>
                <c:pt idx="293">
                  <c:v>7.5</c:v>
                </c:pt>
                <c:pt idx="294">
                  <c:v>7.5</c:v>
                </c:pt>
                <c:pt idx="295">
                  <c:v>5.2</c:v>
                </c:pt>
                <c:pt idx="296">
                  <c:v>7.6</c:v>
                </c:pt>
                <c:pt idx="297">
                  <c:v>3.4000000000000004</c:v>
                </c:pt>
                <c:pt idx="298">
                  <c:v>9.1</c:v>
                </c:pt>
                <c:pt idx="299">
                  <c:v>7.0000000000000009</c:v>
                </c:pt>
                <c:pt idx="300">
                  <c:v>5.5</c:v>
                </c:pt>
                <c:pt idx="301">
                  <c:v>6.8000000000000007</c:v>
                </c:pt>
                <c:pt idx="302">
                  <c:v>7.3999999999999995</c:v>
                </c:pt>
                <c:pt idx="303">
                  <c:v>7.1999999999999993</c:v>
                </c:pt>
                <c:pt idx="304">
                  <c:v>8.7999999999999989</c:v>
                </c:pt>
                <c:pt idx="305">
                  <c:v>11.600000000000001</c:v>
                </c:pt>
                <c:pt idx="306">
                  <c:v>7.7</c:v>
                </c:pt>
                <c:pt idx="307">
                  <c:v>5.0999999999999996</c:v>
                </c:pt>
                <c:pt idx="308">
                  <c:v>9.9</c:v>
                </c:pt>
                <c:pt idx="309">
                  <c:v>12.2</c:v>
                </c:pt>
                <c:pt idx="310">
                  <c:v>5</c:v>
                </c:pt>
                <c:pt idx="311">
                  <c:v>5.3</c:v>
                </c:pt>
                <c:pt idx="312">
                  <c:v>10.199999999999999</c:v>
                </c:pt>
                <c:pt idx="313">
                  <c:v>15.6</c:v>
                </c:pt>
                <c:pt idx="314">
                  <c:v>12.4</c:v>
                </c:pt>
                <c:pt idx="315">
                  <c:v>11.799999999999999</c:v>
                </c:pt>
                <c:pt idx="316">
                  <c:v>9</c:v>
                </c:pt>
                <c:pt idx="317">
                  <c:v>9.3000000000000007</c:v>
                </c:pt>
                <c:pt idx="318">
                  <c:v>7.5</c:v>
                </c:pt>
                <c:pt idx="319">
                  <c:v>6.5</c:v>
                </c:pt>
                <c:pt idx="320">
                  <c:v>4.3999999999999995</c:v>
                </c:pt>
                <c:pt idx="321">
                  <c:v>3.5999999999999996</c:v>
                </c:pt>
                <c:pt idx="322">
                  <c:v>3.4000000000000004</c:v>
                </c:pt>
                <c:pt idx="323">
                  <c:v>0.70000000000000007</c:v>
                </c:pt>
                <c:pt idx="324">
                  <c:v>1.5</c:v>
                </c:pt>
                <c:pt idx="325">
                  <c:v>5.6000000000000005</c:v>
                </c:pt>
                <c:pt idx="326">
                  <c:v>4.7</c:v>
                </c:pt>
                <c:pt idx="327">
                  <c:v>9.8000000000000007</c:v>
                </c:pt>
                <c:pt idx="328">
                  <c:v>8.3000000000000007</c:v>
                </c:pt>
                <c:pt idx="329">
                  <c:v>7.1</c:v>
                </c:pt>
                <c:pt idx="330">
                  <c:v>11.4</c:v>
                </c:pt>
                <c:pt idx="331">
                  <c:v>6.7</c:v>
                </c:pt>
                <c:pt idx="332">
                  <c:v>4.3</c:v>
                </c:pt>
                <c:pt idx="333">
                  <c:v>0.5</c:v>
                </c:pt>
                <c:pt idx="334">
                  <c:v>0.1</c:v>
                </c:pt>
                <c:pt idx="335">
                  <c:v>0.5</c:v>
                </c:pt>
                <c:pt idx="336">
                  <c:v>0.1</c:v>
                </c:pt>
                <c:pt idx="337">
                  <c:v>2</c:v>
                </c:pt>
                <c:pt idx="338">
                  <c:v>2</c:v>
                </c:pt>
                <c:pt idx="339">
                  <c:v>2.1</c:v>
                </c:pt>
                <c:pt idx="340">
                  <c:v>2.7</c:v>
                </c:pt>
                <c:pt idx="341">
                  <c:v>2.6</c:v>
                </c:pt>
                <c:pt idx="342">
                  <c:v>0.1</c:v>
                </c:pt>
                <c:pt idx="343">
                  <c:v>0.1</c:v>
                </c:pt>
                <c:pt idx="344">
                  <c:v>0.3</c:v>
                </c:pt>
                <c:pt idx="345">
                  <c:v>0.1</c:v>
                </c:pt>
                <c:pt idx="346">
                  <c:v>0.3</c:v>
                </c:pt>
                <c:pt idx="347">
                  <c:v>0.1</c:v>
                </c:pt>
                <c:pt idx="348">
                  <c:v>0.2</c:v>
                </c:pt>
                <c:pt idx="349">
                  <c:v>3.4000000000000004</c:v>
                </c:pt>
                <c:pt idx="350">
                  <c:v>0.1</c:v>
                </c:pt>
                <c:pt idx="351">
                  <c:v>1.0999999999999999</c:v>
                </c:pt>
                <c:pt idx="352">
                  <c:v>1.6</c:v>
                </c:pt>
                <c:pt idx="353">
                  <c:v>1.5</c:v>
                </c:pt>
                <c:pt idx="354">
                  <c:v>0.1</c:v>
                </c:pt>
                <c:pt idx="355">
                  <c:v>1</c:v>
                </c:pt>
                <c:pt idx="356">
                  <c:v>0.1</c:v>
                </c:pt>
                <c:pt idx="357">
                  <c:v>2.6</c:v>
                </c:pt>
                <c:pt idx="358">
                  <c:v>0.1</c:v>
                </c:pt>
                <c:pt idx="359">
                  <c:v>2.4</c:v>
                </c:pt>
                <c:pt idx="360">
                  <c:v>0.1</c:v>
                </c:pt>
                <c:pt idx="361">
                  <c:v>0.1</c:v>
                </c:pt>
                <c:pt idx="362">
                  <c:v>1.4000000000000001</c:v>
                </c:pt>
                <c:pt idx="363">
                  <c:v>0.1</c:v>
                </c:pt>
                <c:pt idx="364">
                  <c:v>1.4000000000000001</c:v>
                </c:pt>
                <c:pt idx="365">
                  <c:v>0.1</c:v>
                </c:pt>
                <c:pt idx="366">
                  <c:v>2.1</c:v>
                </c:pt>
                <c:pt idx="367">
                  <c:v>1.3</c:v>
                </c:pt>
                <c:pt idx="368">
                  <c:v>2.9000000000000004</c:v>
                </c:pt>
                <c:pt idx="369">
                  <c:v>0.1</c:v>
                </c:pt>
                <c:pt idx="370">
                  <c:v>0.1</c:v>
                </c:pt>
                <c:pt idx="371">
                  <c:v>1.5</c:v>
                </c:pt>
                <c:pt idx="372">
                  <c:v>3.5999999999999996</c:v>
                </c:pt>
                <c:pt idx="373">
                  <c:v>3.8</c:v>
                </c:pt>
                <c:pt idx="374">
                  <c:v>1.6</c:v>
                </c:pt>
                <c:pt idx="375">
                  <c:v>1.5</c:v>
                </c:pt>
                <c:pt idx="376">
                  <c:v>3.1</c:v>
                </c:pt>
                <c:pt idx="377">
                  <c:v>2.1999999999999997</c:v>
                </c:pt>
                <c:pt idx="378">
                  <c:v>0.70000000000000007</c:v>
                </c:pt>
                <c:pt idx="379">
                  <c:v>2.1999999999999997</c:v>
                </c:pt>
                <c:pt idx="380">
                  <c:v>0.5</c:v>
                </c:pt>
                <c:pt idx="381">
                  <c:v>1.2</c:v>
                </c:pt>
                <c:pt idx="382">
                  <c:v>1.9</c:v>
                </c:pt>
                <c:pt idx="383">
                  <c:v>2.5</c:v>
                </c:pt>
                <c:pt idx="384">
                  <c:v>0.8</c:v>
                </c:pt>
                <c:pt idx="385">
                  <c:v>2.2999999999999998</c:v>
                </c:pt>
                <c:pt idx="386">
                  <c:v>3.3000000000000003</c:v>
                </c:pt>
                <c:pt idx="387">
                  <c:v>3.1</c:v>
                </c:pt>
                <c:pt idx="388">
                  <c:v>2.2999999999999998</c:v>
                </c:pt>
                <c:pt idx="389">
                  <c:v>3.3000000000000003</c:v>
                </c:pt>
                <c:pt idx="390">
                  <c:v>3.1</c:v>
                </c:pt>
                <c:pt idx="391">
                  <c:v>2.2999999999999998</c:v>
                </c:pt>
                <c:pt idx="392">
                  <c:v>0.5</c:v>
                </c:pt>
                <c:pt idx="393">
                  <c:v>0.6</c:v>
                </c:pt>
                <c:pt idx="394">
                  <c:v>0.70000000000000007</c:v>
                </c:pt>
                <c:pt idx="395">
                  <c:v>0.6</c:v>
                </c:pt>
                <c:pt idx="396">
                  <c:v>0.89999999999999991</c:v>
                </c:pt>
                <c:pt idx="397">
                  <c:v>0.5</c:v>
                </c:pt>
                <c:pt idx="398">
                  <c:v>1.4000000000000001</c:v>
                </c:pt>
                <c:pt idx="399">
                  <c:v>2.1999999999999997</c:v>
                </c:pt>
                <c:pt idx="400">
                  <c:v>0.5</c:v>
                </c:pt>
                <c:pt idx="401">
                  <c:v>0.5</c:v>
                </c:pt>
                <c:pt idx="402">
                  <c:v>1.7999999999999998</c:v>
                </c:pt>
                <c:pt idx="403">
                  <c:v>0.5</c:v>
                </c:pt>
                <c:pt idx="404">
                  <c:v>0.8</c:v>
                </c:pt>
                <c:pt idx="405">
                  <c:v>0.5</c:v>
                </c:pt>
                <c:pt idx="406">
                  <c:v>1.7999999999999998</c:v>
                </c:pt>
                <c:pt idx="407">
                  <c:v>2</c:v>
                </c:pt>
                <c:pt idx="408">
                  <c:v>0.5</c:v>
                </c:pt>
                <c:pt idx="409">
                  <c:v>0.1</c:v>
                </c:pt>
                <c:pt idx="410">
                  <c:v>1.7999999999999998</c:v>
                </c:pt>
                <c:pt idx="411">
                  <c:v>1.9</c:v>
                </c:pt>
                <c:pt idx="412">
                  <c:v>1.7999999999999998</c:v>
                </c:pt>
                <c:pt idx="413">
                  <c:v>2.1999999999999997</c:v>
                </c:pt>
                <c:pt idx="414">
                  <c:v>5.6000000000000005</c:v>
                </c:pt>
                <c:pt idx="415">
                  <c:v>3.4000000000000004</c:v>
                </c:pt>
                <c:pt idx="416">
                  <c:v>3.6999999999999997</c:v>
                </c:pt>
                <c:pt idx="417">
                  <c:v>4.3999999999999995</c:v>
                </c:pt>
                <c:pt idx="418">
                  <c:v>4.2</c:v>
                </c:pt>
                <c:pt idx="419">
                  <c:v>0.1</c:v>
                </c:pt>
                <c:pt idx="420">
                  <c:v>13.4</c:v>
                </c:pt>
                <c:pt idx="421">
                  <c:v>7.8</c:v>
                </c:pt>
                <c:pt idx="422">
                  <c:v>4.5</c:v>
                </c:pt>
                <c:pt idx="423">
                  <c:v>4.5</c:v>
                </c:pt>
                <c:pt idx="424">
                  <c:v>5.8999999999999995</c:v>
                </c:pt>
                <c:pt idx="425">
                  <c:v>6.1</c:v>
                </c:pt>
                <c:pt idx="426">
                  <c:v>5.8000000000000007</c:v>
                </c:pt>
                <c:pt idx="427">
                  <c:v>0.1</c:v>
                </c:pt>
                <c:pt idx="428">
                  <c:v>12.1</c:v>
                </c:pt>
                <c:pt idx="429">
                  <c:v>0.1</c:v>
                </c:pt>
                <c:pt idx="430">
                  <c:v>9.4</c:v>
                </c:pt>
                <c:pt idx="431">
                  <c:v>0.1</c:v>
                </c:pt>
                <c:pt idx="432">
                  <c:v>4.7</c:v>
                </c:pt>
                <c:pt idx="433">
                  <c:v>4.1000000000000005</c:v>
                </c:pt>
                <c:pt idx="434">
                  <c:v>9.9</c:v>
                </c:pt>
                <c:pt idx="435">
                  <c:v>0.1</c:v>
                </c:pt>
                <c:pt idx="436">
                  <c:v>9.1</c:v>
                </c:pt>
                <c:pt idx="437">
                  <c:v>14.499999999999998</c:v>
                </c:pt>
                <c:pt idx="438">
                  <c:v>18.7</c:v>
                </c:pt>
                <c:pt idx="439">
                  <c:v>0.1</c:v>
                </c:pt>
                <c:pt idx="440">
                  <c:v>2.5</c:v>
                </c:pt>
                <c:pt idx="441">
                  <c:v>2.5</c:v>
                </c:pt>
                <c:pt idx="442">
                  <c:v>5.0999999999999996</c:v>
                </c:pt>
                <c:pt idx="443">
                  <c:v>5</c:v>
                </c:pt>
                <c:pt idx="444">
                  <c:v>5.4</c:v>
                </c:pt>
                <c:pt idx="445">
                  <c:v>9</c:v>
                </c:pt>
                <c:pt idx="446">
                  <c:v>7.5</c:v>
                </c:pt>
                <c:pt idx="447">
                  <c:v>5.8999999999999995</c:v>
                </c:pt>
                <c:pt idx="448">
                  <c:v>5.8000000000000007</c:v>
                </c:pt>
                <c:pt idx="449">
                  <c:v>7.8</c:v>
                </c:pt>
                <c:pt idx="450">
                  <c:v>0.1</c:v>
                </c:pt>
                <c:pt idx="451">
                  <c:v>9.1999999999999993</c:v>
                </c:pt>
                <c:pt idx="452">
                  <c:v>11.799999999999999</c:v>
                </c:pt>
                <c:pt idx="453">
                  <c:v>5.8999999999999995</c:v>
                </c:pt>
                <c:pt idx="454">
                  <c:v>5.6000000000000005</c:v>
                </c:pt>
                <c:pt idx="455">
                  <c:v>1.9</c:v>
                </c:pt>
                <c:pt idx="456">
                  <c:v>4</c:v>
                </c:pt>
                <c:pt idx="457">
                  <c:v>3.4000000000000004</c:v>
                </c:pt>
                <c:pt idx="458">
                  <c:v>0.1</c:v>
                </c:pt>
                <c:pt idx="459">
                  <c:v>5.7</c:v>
                </c:pt>
                <c:pt idx="460">
                  <c:v>7.1</c:v>
                </c:pt>
                <c:pt idx="461">
                  <c:v>17.399999999999999</c:v>
                </c:pt>
                <c:pt idx="462">
                  <c:v>4.1000000000000005</c:v>
                </c:pt>
                <c:pt idx="463">
                  <c:v>10.100000000000001</c:v>
                </c:pt>
              </c:numCache>
            </c:numRef>
          </c:xVal>
          <c:yVal>
            <c:numRef>
              <c:f>Carb_LinPor_LogPerm!$C$3:$C$1338</c:f>
              <c:numCache>
                <c:formatCode>General</c:formatCode>
                <c:ptCount val="1336"/>
                <c:pt idx="0">
                  <c:v>-6.9077552789821368</c:v>
                </c:pt>
                <c:pt idx="1">
                  <c:v>-6.9077552789821368</c:v>
                </c:pt>
                <c:pt idx="2">
                  <c:v>-6.9077552789821368</c:v>
                </c:pt>
                <c:pt idx="3">
                  <c:v>-6.9077552789821368</c:v>
                </c:pt>
                <c:pt idx="4">
                  <c:v>-6.9077552789821368</c:v>
                </c:pt>
                <c:pt idx="5">
                  <c:v>-6.9077552789821368</c:v>
                </c:pt>
                <c:pt idx="6">
                  <c:v>-2.6592600369327779</c:v>
                </c:pt>
                <c:pt idx="7">
                  <c:v>-4.6051701859880909</c:v>
                </c:pt>
                <c:pt idx="8">
                  <c:v>-3.2188758248682006</c:v>
                </c:pt>
                <c:pt idx="9">
                  <c:v>-1.1086626245216111</c:v>
                </c:pt>
                <c:pt idx="10">
                  <c:v>-4.6051701859880909</c:v>
                </c:pt>
                <c:pt idx="11">
                  <c:v>-1.2729656758128873</c:v>
                </c:pt>
                <c:pt idx="12">
                  <c:v>-2.6592600369327779</c:v>
                </c:pt>
                <c:pt idx="13">
                  <c:v>3.597312260588446</c:v>
                </c:pt>
                <c:pt idx="14">
                  <c:v>0.87546873735389985</c:v>
                </c:pt>
                <c:pt idx="15">
                  <c:v>-2.8134107167600364</c:v>
                </c:pt>
                <c:pt idx="16">
                  <c:v>4.4426512564903167</c:v>
                </c:pt>
                <c:pt idx="17">
                  <c:v>-2.120263536200091</c:v>
                </c:pt>
                <c:pt idx="18">
                  <c:v>-3.2188758248682006</c:v>
                </c:pt>
                <c:pt idx="19">
                  <c:v>-2.4079456086518722</c:v>
                </c:pt>
                <c:pt idx="20">
                  <c:v>-1.4271163556401458</c:v>
                </c:pt>
                <c:pt idx="21">
                  <c:v>-1.9661128563728327</c:v>
                </c:pt>
                <c:pt idx="22">
                  <c:v>-1.0788096613719298</c:v>
                </c:pt>
                <c:pt idx="23">
                  <c:v>-2.3025850929940455</c:v>
                </c:pt>
                <c:pt idx="24">
                  <c:v>-4.6051701859880909</c:v>
                </c:pt>
                <c:pt idx="25">
                  <c:v>-0.96758402626170559</c:v>
                </c:pt>
                <c:pt idx="26">
                  <c:v>-0.18632957819149348</c:v>
                </c:pt>
                <c:pt idx="27">
                  <c:v>1.9810014688665833</c:v>
                </c:pt>
                <c:pt idx="28">
                  <c:v>-1.2378743560016174</c:v>
                </c:pt>
                <c:pt idx="29">
                  <c:v>1.1631508098056809</c:v>
                </c:pt>
                <c:pt idx="30">
                  <c:v>-1.6607312068216509</c:v>
                </c:pt>
                <c:pt idx="31">
                  <c:v>-0.94160853985844495</c:v>
                </c:pt>
                <c:pt idx="32">
                  <c:v>-1.3862943611198906</c:v>
                </c:pt>
                <c:pt idx="33">
                  <c:v>-1.2378743560016174</c:v>
                </c:pt>
                <c:pt idx="34">
                  <c:v>0.50681760236845186</c:v>
                </c:pt>
                <c:pt idx="35">
                  <c:v>-1.7147984280919266</c:v>
                </c:pt>
                <c:pt idx="36">
                  <c:v>-1.4271163556401458</c:v>
                </c:pt>
                <c:pt idx="37">
                  <c:v>2.0095554142156695</c:v>
                </c:pt>
                <c:pt idx="38">
                  <c:v>-0.15082288973458366</c:v>
                </c:pt>
                <c:pt idx="39">
                  <c:v>-2.8134107167600364</c:v>
                </c:pt>
                <c:pt idx="40">
                  <c:v>1.4398351280479205</c:v>
                </c:pt>
                <c:pt idx="41">
                  <c:v>2.0373166153791646</c:v>
                </c:pt>
                <c:pt idx="42">
                  <c:v>-0.21072103131565253</c:v>
                </c:pt>
                <c:pt idx="43">
                  <c:v>-0.11653381625595151</c:v>
                </c:pt>
                <c:pt idx="44">
                  <c:v>1.824549292051046</c:v>
                </c:pt>
                <c:pt idx="45">
                  <c:v>1.2237754316221157</c:v>
                </c:pt>
                <c:pt idx="46">
                  <c:v>0.26236426446749106</c:v>
                </c:pt>
                <c:pt idx="47">
                  <c:v>-0.37106368139083207</c:v>
                </c:pt>
                <c:pt idx="48">
                  <c:v>0.50077528791248915</c:v>
                </c:pt>
                <c:pt idx="49">
                  <c:v>0.14842000511827322</c:v>
                </c:pt>
                <c:pt idx="50">
                  <c:v>2.5014359517392109</c:v>
                </c:pt>
                <c:pt idx="51">
                  <c:v>1.3862943611198906</c:v>
                </c:pt>
                <c:pt idx="52">
                  <c:v>0.96317431777300555</c:v>
                </c:pt>
                <c:pt idx="53">
                  <c:v>2.0095554142156695</c:v>
                </c:pt>
                <c:pt idx="54">
                  <c:v>1.0473189942805592</c:v>
                </c:pt>
                <c:pt idx="55">
                  <c:v>-0.84397007029452897</c:v>
                </c:pt>
                <c:pt idx="56">
                  <c:v>-0.61618613942381695</c:v>
                </c:pt>
                <c:pt idx="57">
                  <c:v>-1.7719568419318752</c:v>
                </c:pt>
                <c:pt idx="58">
                  <c:v>0.45107561936021673</c:v>
                </c:pt>
                <c:pt idx="59">
                  <c:v>0.47000362924573563</c:v>
                </c:pt>
                <c:pt idx="60">
                  <c:v>2.3223877202902252</c:v>
                </c:pt>
                <c:pt idx="61">
                  <c:v>0.77932487680099771</c:v>
                </c:pt>
                <c:pt idx="62">
                  <c:v>4.6634390941120669</c:v>
                </c:pt>
                <c:pt idx="63">
                  <c:v>2.7911651078127169</c:v>
                </c:pt>
                <c:pt idx="64">
                  <c:v>0.85441532815606758</c:v>
                </c:pt>
                <c:pt idx="65">
                  <c:v>1.7457155307266483</c:v>
                </c:pt>
                <c:pt idx="66">
                  <c:v>0.10436001532424286</c:v>
                </c:pt>
                <c:pt idx="67">
                  <c:v>-1.6607312068216509</c:v>
                </c:pt>
                <c:pt idx="68">
                  <c:v>8.6951719987760558</c:v>
                </c:pt>
                <c:pt idx="69">
                  <c:v>5.1179938124167554</c:v>
                </c:pt>
                <c:pt idx="70">
                  <c:v>0.40546510810816438</c:v>
                </c:pt>
                <c:pt idx="71">
                  <c:v>3.629660094453965</c:v>
                </c:pt>
                <c:pt idx="72">
                  <c:v>4.3820266346738812</c:v>
                </c:pt>
                <c:pt idx="73">
                  <c:v>4.990432586778736</c:v>
                </c:pt>
                <c:pt idx="74">
                  <c:v>1.8640801308076811</c:v>
                </c:pt>
                <c:pt idx="75">
                  <c:v>4.7184988712950942</c:v>
                </c:pt>
                <c:pt idx="76">
                  <c:v>0.85441532815606758</c:v>
                </c:pt>
                <c:pt idx="77">
                  <c:v>8.1104272375750242</c:v>
                </c:pt>
                <c:pt idx="78">
                  <c:v>2.4069451083182885</c:v>
                </c:pt>
                <c:pt idx="79">
                  <c:v>-1.6094379124341003</c:v>
                </c:pt>
                <c:pt idx="80">
                  <c:v>3.6375861597263857</c:v>
                </c:pt>
                <c:pt idx="81">
                  <c:v>3.9435216724875173</c:v>
                </c:pt>
                <c:pt idx="82">
                  <c:v>-0.1743533871447778</c:v>
                </c:pt>
                <c:pt idx="83">
                  <c:v>0.93216408103044524</c:v>
                </c:pt>
                <c:pt idx="84">
                  <c:v>0.87962674750256364</c:v>
                </c:pt>
                <c:pt idx="85">
                  <c:v>2.5802168295923251</c:v>
                </c:pt>
                <c:pt idx="86">
                  <c:v>1.501852701754163</c:v>
                </c:pt>
                <c:pt idx="87">
                  <c:v>2.9285235238605409</c:v>
                </c:pt>
                <c:pt idx="88">
                  <c:v>0.27002713721306021</c:v>
                </c:pt>
                <c:pt idx="89">
                  <c:v>0.58221561985266368</c:v>
                </c:pt>
                <c:pt idx="90">
                  <c:v>1.7011051009599243</c:v>
                </c:pt>
                <c:pt idx="91">
                  <c:v>-0.38566248081198462</c:v>
                </c:pt>
                <c:pt idx="92">
                  <c:v>-2.3025850929940455</c:v>
                </c:pt>
                <c:pt idx="93">
                  <c:v>-3.2188758248682006</c:v>
                </c:pt>
                <c:pt idx="94">
                  <c:v>3.6375861597263857</c:v>
                </c:pt>
                <c:pt idx="95">
                  <c:v>3.0252910757955354</c:v>
                </c:pt>
                <c:pt idx="96">
                  <c:v>1.5686159179138452</c:v>
                </c:pt>
                <c:pt idx="97">
                  <c:v>4.5053498507058807</c:v>
                </c:pt>
                <c:pt idx="98">
                  <c:v>3.673765816303888</c:v>
                </c:pt>
                <c:pt idx="99">
                  <c:v>3.5263605246161616</c:v>
                </c:pt>
                <c:pt idx="100">
                  <c:v>1.7630170003624011</c:v>
                </c:pt>
                <c:pt idx="101">
                  <c:v>5.9295891433898946</c:v>
                </c:pt>
                <c:pt idx="102">
                  <c:v>4.5261269786476381</c:v>
                </c:pt>
                <c:pt idx="103">
                  <c:v>0.69314718055994529</c:v>
                </c:pt>
                <c:pt idx="104">
                  <c:v>9.174713194333032</c:v>
                </c:pt>
                <c:pt idx="105">
                  <c:v>4.1239033644636454</c:v>
                </c:pt>
                <c:pt idx="106">
                  <c:v>0.81977983149331135</c:v>
                </c:pt>
                <c:pt idx="107">
                  <c:v>5.8888779583328805</c:v>
                </c:pt>
                <c:pt idx="108">
                  <c:v>4.6443908991413725</c:v>
                </c:pt>
                <c:pt idx="109">
                  <c:v>5.1984970312658261</c:v>
                </c:pt>
                <c:pt idx="110">
                  <c:v>4.7004803657924166</c:v>
                </c:pt>
                <c:pt idx="111">
                  <c:v>3.3707381741774469</c:v>
                </c:pt>
                <c:pt idx="112">
                  <c:v>6.4861607889440887</c:v>
                </c:pt>
                <c:pt idx="113">
                  <c:v>4.6821312271242199</c:v>
                </c:pt>
                <c:pt idx="114">
                  <c:v>0.72270598280148979</c:v>
                </c:pt>
                <c:pt idx="115">
                  <c:v>0.30010459245033816</c:v>
                </c:pt>
                <c:pt idx="116">
                  <c:v>3.3911470458086539</c:v>
                </c:pt>
                <c:pt idx="117">
                  <c:v>0.494696241836107</c:v>
                </c:pt>
                <c:pt idx="118">
                  <c:v>10.308952660644293</c:v>
                </c:pt>
                <c:pt idx="119">
                  <c:v>3.5638829639392511</c:v>
                </c:pt>
                <c:pt idx="120">
                  <c:v>7.3460102099132927</c:v>
                </c:pt>
                <c:pt idx="121">
                  <c:v>2.9601050959108397</c:v>
                </c:pt>
                <c:pt idx="122">
                  <c:v>7.2442275156033498</c:v>
                </c:pt>
                <c:pt idx="123">
                  <c:v>3.8458832029236012</c:v>
                </c:pt>
                <c:pt idx="124">
                  <c:v>-6.9077552789821368</c:v>
                </c:pt>
                <c:pt idx="125">
                  <c:v>2.0095554142156695</c:v>
                </c:pt>
                <c:pt idx="126">
                  <c:v>2.7725887222397811</c:v>
                </c:pt>
                <c:pt idx="127">
                  <c:v>3.5263605246161616</c:v>
                </c:pt>
                <c:pt idx="128">
                  <c:v>2.3025850929940459</c:v>
                </c:pt>
                <c:pt idx="129">
                  <c:v>-0.24846135929849961</c:v>
                </c:pt>
                <c:pt idx="130">
                  <c:v>2.9558802241544429E-2</c:v>
                </c:pt>
                <c:pt idx="131">
                  <c:v>-2.4079456086518722</c:v>
                </c:pt>
                <c:pt idx="132">
                  <c:v>1.547562508716013</c:v>
                </c:pt>
                <c:pt idx="133">
                  <c:v>0.86710048768338333</c:v>
                </c:pt>
                <c:pt idx="134">
                  <c:v>1.7439688053917064</c:v>
                </c:pt>
                <c:pt idx="135">
                  <c:v>-2.0402208285265546</c:v>
                </c:pt>
                <c:pt idx="136">
                  <c:v>-0.56211891815354131</c:v>
                </c:pt>
                <c:pt idx="137">
                  <c:v>-0.35667494393873245</c:v>
                </c:pt>
                <c:pt idx="138">
                  <c:v>-0.67334455326376563</c:v>
                </c:pt>
                <c:pt idx="139">
                  <c:v>1.0784095813505903</c:v>
                </c:pt>
                <c:pt idx="140">
                  <c:v>2.0014800002101243</c:v>
                </c:pt>
                <c:pt idx="141">
                  <c:v>10.308952660644293</c:v>
                </c:pt>
                <c:pt idx="142">
                  <c:v>10.308952660644293</c:v>
                </c:pt>
                <c:pt idx="143">
                  <c:v>10.308952660644293</c:v>
                </c:pt>
                <c:pt idx="144">
                  <c:v>3.2188758248682006</c:v>
                </c:pt>
                <c:pt idx="145">
                  <c:v>4.1157798429421657</c:v>
                </c:pt>
                <c:pt idx="146">
                  <c:v>-1.3093333199837622</c:v>
                </c:pt>
                <c:pt idx="147">
                  <c:v>-0.9942522733438669</c:v>
                </c:pt>
                <c:pt idx="148">
                  <c:v>-1.5141277326297755</c:v>
                </c:pt>
                <c:pt idx="149">
                  <c:v>-1.6607312068216509</c:v>
                </c:pt>
                <c:pt idx="150">
                  <c:v>3.0204248861443626</c:v>
                </c:pt>
                <c:pt idx="151">
                  <c:v>0.66782937257565544</c:v>
                </c:pt>
                <c:pt idx="152">
                  <c:v>3.5553480614894135</c:v>
                </c:pt>
                <c:pt idx="153">
                  <c:v>3.0301337002713233</c:v>
                </c:pt>
                <c:pt idx="154">
                  <c:v>0.95551144502743635</c:v>
                </c:pt>
                <c:pt idx="155">
                  <c:v>-0.19845093872383832</c:v>
                </c:pt>
                <c:pt idx="156">
                  <c:v>-0.38566248081198462</c:v>
                </c:pt>
                <c:pt idx="157">
                  <c:v>1.2237754316221157</c:v>
                </c:pt>
                <c:pt idx="158">
                  <c:v>1.1631508098056809</c:v>
                </c:pt>
                <c:pt idx="159">
                  <c:v>0.87546873735389985</c:v>
                </c:pt>
                <c:pt idx="160">
                  <c:v>0.40546510810816438</c:v>
                </c:pt>
                <c:pt idx="161">
                  <c:v>0.58778666490211906</c:v>
                </c:pt>
                <c:pt idx="162">
                  <c:v>-5.1293294387550578E-2</c:v>
                </c:pt>
                <c:pt idx="163">
                  <c:v>-0.59783700075562041</c:v>
                </c:pt>
                <c:pt idx="164">
                  <c:v>-2.120263536200091</c:v>
                </c:pt>
                <c:pt idx="165">
                  <c:v>-1.4271163556401458</c:v>
                </c:pt>
                <c:pt idx="166">
                  <c:v>-5.1293294387550578E-2</c:v>
                </c:pt>
                <c:pt idx="167">
                  <c:v>-2.9957322735539909</c:v>
                </c:pt>
                <c:pt idx="168">
                  <c:v>0.76546784213957142</c:v>
                </c:pt>
                <c:pt idx="169">
                  <c:v>1.0577902941478545</c:v>
                </c:pt>
                <c:pt idx="170">
                  <c:v>-0.52763274208237199</c:v>
                </c:pt>
                <c:pt idx="171">
                  <c:v>-0.71334988787746478</c:v>
                </c:pt>
                <c:pt idx="172">
                  <c:v>1.7316555451583497</c:v>
                </c:pt>
                <c:pt idx="173">
                  <c:v>-2.3025850929940455</c:v>
                </c:pt>
                <c:pt idx="174">
                  <c:v>2.7408400239252009</c:v>
                </c:pt>
                <c:pt idx="175">
                  <c:v>-1.3862943611198906</c:v>
                </c:pt>
                <c:pt idx="176">
                  <c:v>-0.16251892949777494</c:v>
                </c:pt>
                <c:pt idx="177">
                  <c:v>-6.9077552789821368</c:v>
                </c:pt>
                <c:pt idx="178">
                  <c:v>-0.71334988787746478</c:v>
                </c:pt>
                <c:pt idx="179">
                  <c:v>-3.2188758248682006</c:v>
                </c:pt>
                <c:pt idx="180">
                  <c:v>1.5581446180465499</c:v>
                </c:pt>
                <c:pt idx="181">
                  <c:v>3.8543938925915096</c:v>
                </c:pt>
                <c:pt idx="182">
                  <c:v>0.29266961396282004</c:v>
                </c:pt>
                <c:pt idx="183">
                  <c:v>2.4595888418037104</c:v>
                </c:pt>
                <c:pt idx="184">
                  <c:v>-0.73396917508020043</c:v>
                </c:pt>
                <c:pt idx="185">
                  <c:v>-0.916290731874155</c:v>
                </c:pt>
                <c:pt idx="186">
                  <c:v>-0.46203545959655867</c:v>
                </c:pt>
                <c:pt idx="187">
                  <c:v>0.13976194237515863</c:v>
                </c:pt>
                <c:pt idx="188">
                  <c:v>-3.912023005428146</c:v>
                </c:pt>
                <c:pt idx="189">
                  <c:v>-2.0402208285265546</c:v>
                </c:pt>
                <c:pt idx="190">
                  <c:v>-2.8134107167600364</c:v>
                </c:pt>
                <c:pt idx="191">
                  <c:v>3.122364924487357</c:v>
                </c:pt>
                <c:pt idx="192">
                  <c:v>1.8794650496471605</c:v>
                </c:pt>
                <c:pt idx="193">
                  <c:v>2.9231615807191558</c:v>
                </c:pt>
                <c:pt idx="194">
                  <c:v>7.3132203870903014</c:v>
                </c:pt>
                <c:pt idx="195">
                  <c:v>4.6821312271242199</c:v>
                </c:pt>
                <c:pt idx="196">
                  <c:v>4.8202815656050371</c:v>
                </c:pt>
                <c:pt idx="197">
                  <c:v>5.1929568508902104</c:v>
                </c:pt>
                <c:pt idx="198">
                  <c:v>-0.4780358009429998</c:v>
                </c:pt>
                <c:pt idx="199">
                  <c:v>0.95935022133460202</c:v>
                </c:pt>
                <c:pt idx="200">
                  <c:v>2.4680995314716192</c:v>
                </c:pt>
                <c:pt idx="201">
                  <c:v>0.11332868530700327</c:v>
                </c:pt>
                <c:pt idx="202">
                  <c:v>-1.1711829815029451</c:v>
                </c:pt>
                <c:pt idx="203">
                  <c:v>0.62593843086649537</c:v>
                </c:pt>
                <c:pt idx="204">
                  <c:v>-2.2072749131897207</c:v>
                </c:pt>
                <c:pt idx="205">
                  <c:v>4.3592696475512653</c:v>
                </c:pt>
                <c:pt idx="206">
                  <c:v>-2.6592600369327779</c:v>
                </c:pt>
                <c:pt idx="207">
                  <c:v>-2.5257286443082556</c:v>
                </c:pt>
                <c:pt idx="208">
                  <c:v>0.10436001532424286</c:v>
                </c:pt>
                <c:pt idx="209">
                  <c:v>7.167809184316444</c:v>
                </c:pt>
                <c:pt idx="210">
                  <c:v>1.1184149159642893</c:v>
                </c:pt>
                <c:pt idx="211">
                  <c:v>-2.120263536200091</c:v>
                </c:pt>
                <c:pt idx="212">
                  <c:v>-3.912023005428146</c:v>
                </c:pt>
                <c:pt idx="213">
                  <c:v>1.1346227261911428</c:v>
                </c:pt>
                <c:pt idx="214">
                  <c:v>2.2126603854660587</c:v>
                </c:pt>
                <c:pt idx="215">
                  <c:v>2.9704144655697009</c:v>
                </c:pt>
                <c:pt idx="216">
                  <c:v>1.9754689512968577</c:v>
                </c:pt>
                <c:pt idx="217">
                  <c:v>-0.59783700075562041</c:v>
                </c:pt>
                <c:pt idx="218">
                  <c:v>1.3001916620664788</c:v>
                </c:pt>
                <c:pt idx="219">
                  <c:v>3.4499875458315872</c:v>
                </c:pt>
                <c:pt idx="220">
                  <c:v>2.7408400239252009</c:v>
                </c:pt>
                <c:pt idx="221">
                  <c:v>6.2766434893416445</c:v>
                </c:pt>
                <c:pt idx="222">
                  <c:v>0.16551443847757333</c:v>
                </c:pt>
                <c:pt idx="223">
                  <c:v>5.3471075307174685</c:v>
                </c:pt>
                <c:pt idx="224">
                  <c:v>1.3001916620664788</c:v>
                </c:pt>
                <c:pt idx="225">
                  <c:v>2.3223877202902252</c:v>
                </c:pt>
                <c:pt idx="226">
                  <c:v>3.1863526331626408</c:v>
                </c:pt>
                <c:pt idx="227">
                  <c:v>-0.12783337150988489</c:v>
                </c:pt>
                <c:pt idx="228">
                  <c:v>-1.5606477482646683</c:v>
                </c:pt>
                <c:pt idx="229">
                  <c:v>1.728109442151599</c:v>
                </c:pt>
                <c:pt idx="230">
                  <c:v>0.57661336430399379</c:v>
                </c:pt>
                <c:pt idx="231">
                  <c:v>-5.1293294387550578E-2</c:v>
                </c:pt>
                <c:pt idx="232">
                  <c:v>-1.1086626245216111</c:v>
                </c:pt>
                <c:pt idx="233">
                  <c:v>1.3402504226184837</c:v>
                </c:pt>
                <c:pt idx="234">
                  <c:v>0.3293037471426003</c:v>
                </c:pt>
                <c:pt idx="235">
                  <c:v>0.37843643572024505</c:v>
                </c:pt>
                <c:pt idx="236">
                  <c:v>-1.0498221244986778</c:v>
                </c:pt>
                <c:pt idx="237">
                  <c:v>2.6100697927420065</c:v>
                </c:pt>
                <c:pt idx="238">
                  <c:v>-1.9661128563728327</c:v>
                </c:pt>
                <c:pt idx="239">
                  <c:v>2.8678989020441064</c:v>
                </c:pt>
                <c:pt idx="240">
                  <c:v>1.9315214116032138</c:v>
                </c:pt>
                <c:pt idx="241">
                  <c:v>2.4932054526026954</c:v>
                </c:pt>
                <c:pt idx="242">
                  <c:v>6.6267177492490248</c:v>
                </c:pt>
                <c:pt idx="243">
                  <c:v>2.8094026953624978</c:v>
                </c:pt>
                <c:pt idx="244">
                  <c:v>5.6559918108198524</c:v>
                </c:pt>
                <c:pt idx="245">
                  <c:v>2.9285235238605409</c:v>
                </c:pt>
                <c:pt idx="246">
                  <c:v>-0.79850769621777162</c:v>
                </c:pt>
                <c:pt idx="247">
                  <c:v>0.71783979315031676</c:v>
                </c:pt>
                <c:pt idx="248">
                  <c:v>-0.67334455326376563</c:v>
                </c:pt>
                <c:pt idx="249">
                  <c:v>-0.96758402626170559</c:v>
                </c:pt>
                <c:pt idx="250">
                  <c:v>0.30748469974796072</c:v>
                </c:pt>
                <c:pt idx="251">
                  <c:v>2.7343675094195836</c:v>
                </c:pt>
                <c:pt idx="252">
                  <c:v>-0.26136476413440751</c:v>
                </c:pt>
                <c:pt idx="253">
                  <c:v>-2.2072749131897207</c:v>
                </c:pt>
                <c:pt idx="254">
                  <c:v>-1.5141277326297755</c:v>
                </c:pt>
                <c:pt idx="255">
                  <c:v>-0.49429632181478012</c:v>
                </c:pt>
                <c:pt idx="256">
                  <c:v>-2.0402208285265546</c:v>
                </c:pt>
                <c:pt idx="257">
                  <c:v>5.2094861528414214</c:v>
                </c:pt>
                <c:pt idx="258">
                  <c:v>3.0773122605464138</c:v>
                </c:pt>
                <c:pt idx="259">
                  <c:v>5.8861040314501558</c:v>
                </c:pt>
                <c:pt idx="260">
                  <c:v>3.3499040872746049</c:v>
                </c:pt>
                <c:pt idx="261">
                  <c:v>4.1415461637063951</c:v>
                </c:pt>
                <c:pt idx="262">
                  <c:v>0.32208349916911322</c:v>
                </c:pt>
                <c:pt idx="263">
                  <c:v>4.1635596312435741</c:v>
                </c:pt>
                <c:pt idx="264">
                  <c:v>5.0937502008067623</c:v>
                </c:pt>
                <c:pt idx="265">
                  <c:v>1.0750024230289761</c:v>
                </c:pt>
                <c:pt idx="266">
                  <c:v>2.0794415416798357</c:v>
                </c:pt>
                <c:pt idx="267">
                  <c:v>1.7749523509116738</c:v>
                </c:pt>
                <c:pt idx="268">
                  <c:v>-1.0788096613719298</c:v>
                </c:pt>
                <c:pt idx="269">
                  <c:v>0.51282362642866375</c:v>
                </c:pt>
                <c:pt idx="270">
                  <c:v>3.0587070727153796</c:v>
                </c:pt>
                <c:pt idx="271">
                  <c:v>2.5649493574615367</c:v>
                </c:pt>
                <c:pt idx="272">
                  <c:v>4.3067641501733345</c:v>
                </c:pt>
                <c:pt idx="273">
                  <c:v>2.2385797630181332</c:v>
                </c:pt>
                <c:pt idx="274">
                  <c:v>3.8286413964890951</c:v>
                </c:pt>
                <c:pt idx="275">
                  <c:v>5.0039463059454592</c:v>
                </c:pt>
                <c:pt idx="276">
                  <c:v>2.9444389791664403</c:v>
                </c:pt>
                <c:pt idx="277">
                  <c:v>2.7278528283983898</c:v>
                </c:pt>
                <c:pt idx="278">
                  <c:v>2.388762789235098</c:v>
                </c:pt>
                <c:pt idx="279">
                  <c:v>3.3250360206965914</c:v>
                </c:pt>
                <c:pt idx="280">
                  <c:v>4.3732381286408026</c:v>
                </c:pt>
                <c:pt idx="281">
                  <c:v>1.7578579175523736</c:v>
                </c:pt>
                <c:pt idx="282">
                  <c:v>3.122364924487357</c:v>
                </c:pt>
                <c:pt idx="283">
                  <c:v>4.0500443033255209</c:v>
                </c:pt>
                <c:pt idx="284">
                  <c:v>2.166765369851511</c:v>
                </c:pt>
                <c:pt idx="285">
                  <c:v>4.3515674271891731</c:v>
                </c:pt>
                <c:pt idx="286">
                  <c:v>3.1090609588609941</c:v>
                </c:pt>
                <c:pt idx="287">
                  <c:v>6.9847163201182658</c:v>
                </c:pt>
                <c:pt idx="288">
                  <c:v>4.836281906951478</c:v>
                </c:pt>
                <c:pt idx="289">
                  <c:v>4.962844630259907</c:v>
                </c:pt>
                <c:pt idx="290">
                  <c:v>3.4626060097907989</c:v>
                </c:pt>
                <c:pt idx="291">
                  <c:v>1.4586150226995167</c:v>
                </c:pt>
                <c:pt idx="292">
                  <c:v>2.180417459019838</c:v>
                </c:pt>
                <c:pt idx="293">
                  <c:v>3.2771447329921766</c:v>
                </c:pt>
                <c:pt idx="294">
                  <c:v>3.9627161197436642</c:v>
                </c:pt>
                <c:pt idx="295">
                  <c:v>3.9220713153281329E-2</c:v>
                </c:pt>
                <c:pt idx="296">
                  <c:v>3.0252910757955354</c:v>
                </c:pt>
                <c:pt idx="297">
                  <c:v>0.20701416938432612</c:v>
                </c:pt>
                <c:pt idx="298">
                  <c:v>2.7725887222397811</c:v>
                </c:pt>
                <c:pt idx="299">
                  <c:v>2.7080502011022101</c:v>
                </c:pt>
                <c:pt idx="300">
                  <c:v>0.99325177301028345</c:v>
                </c:pt>
                <c:pt idx="301">
                  <c:v>1.2527629684953681</c:v>
                </c:pt>
                <c:pt idx="302">
                  <c:v>1.3609765531356006</c:v>
                </c:pt>
                <c:pt idx="303">
                  <c:v>-0.94160853985844495</c:v>
                </c:pt>
                <c:pt idx="304">
                  <c:v>2.8332133440562162</c:v>
                </c:pt>
                <c:pt idx="305">
                  <c:v>3.9512437185814275</c:v>
                </c:pt>
                <c:pt idx="306">
                  <c:v>0.47000362924573563</c:v>
                </c:pt>
                <c:pt idx="307">
                  <c:v>2.9957322735539909</c:v>
                </c:pt>
                <c:pt idx="308">
                  <c:v>10.018243789834317</c:v>
                </c:pt>
                <c:pt idx="309">
                  <c:v>3.6109179126442243</c:v>
                </c:pt>
                <c:pt idx="310">
                  <c:v>-0.67334455326376563</c:v>
                </c:pt>
                <c:pt idx="311">
                  <c:v>-4.0821994520255166E-2</c:v>
                </c:pt>
                <c:pt idx="312">
                  <c:v>2.3025850929940459</c:v>
                </c:pt>
                <c:pt idx="313">
                  <c:v>4.0943445622221004</c:v>
                </c:pt>
                <c:pt idx="314">
                  <c:v>3.5553480614894135</c:v>
                </c:pt>
                <c:pt idx="315">
                  <c:v>3.1354942159291497</c:v>
                </c:pt>
                <c:pt idx="316">
                  <c:v>9.8252016341375832</c:v>
                </c:pt>
                <c:pt idx="317">
                  <c:v>4.2484952420493594</c:v>
                </c:pt>
                <c:pt idx="318">
                  <c:v>2.7080502011022101</c:v>
                </c:pt>
                <c:pt idx="319">
                  <c:v>2.0014800002101243</c:v>
                </c:pt>
                <c:pt idx="320">
                  <c:v>1.7578579175523736</c:v>
                </c:pt>
                <c:pt idx="321">
                  <c:v>1.2527629684953681</c:v>
                </c:pt>
                <c:pt idx="322">
                  <c:v>9.5310179804324935E-2</c:v>
                </c:pt>
                <c:pt idx="323">
                  <c:v>-3.5065578973199818</c:v>
                </c:pt>
                <c:pt idx="324">
                  <c:v>-3.5065578973199818</c:v>
                </c:pt>
                <c:pt idx="325">
                  <c:v>1.824549292051046</c:v>
                </c:pt>
                <c:pt idx="326">
                  <c:v>-1.4271163556401458</c:v>
                </c:pt>
                <c:pt idx="327">
                  <c:v>1.62924053973028</c:v>
                </c:pt>
                <c:pt idx="328">
                  <c:v>7.0431599159883405</c:v>
                </c:pt>
                <c:pt idx="329">
                  <c:v>-0.54472717544167215</c:v>
                </c:pt>
                <c:pt idx="330">
                  <c:v>5.0937502008067623</c:v>
                </c:pt>
                <c:pt idx="331">
                  <c:v>0.99325177301028345</c:v>
                </c:pt>
                <c:pt idx="332">
                  <c:v>-1.3470736479666092</c:v>
                </c:pt>
                <c:pt idx="333">
                  <c:v>-2.2072749131897207</c:v>
                </c:pt>
                <c:pt idx="334">
                  <c:v>-6.9077552789821368</c:v>
                </c:pt>
                <c:pt idx="335">
                  <c:v>-2.9957322735539909</c:v>
                </c:pt>
                <c:pt idx="336">
                  <c:v>-6.9077552789821368</c:v>
                </c:pt>
                <c:pt idx="337">
                  <c:v>-0.38566248081198462</c:v>
                </c:pt>
                <c:pt idx="338">
                  <c:v>2.7080502011022101</c:v>
                </c:pt>
                <c:pt idx="339">
                  <c:v>0</c:v>
                </c:pt>
                <c:pt idx="340">
                  <c:v>1.2809338454620642</c:v>
                </c:pt>
                <c:pt idx="341">
                  <c:v>-0.19845093872383832</c:v>
                </c:pt>
                <c:pt idx="342">
                  <c:v>-6.9077552789821368</c:v>
                </c:pt>
                <c:pt idx="343">
                  <c:v>-3.912023005428146</c:v>
                </c:pt>
                <c:pt idx="344">
                  <c:v>-3.912023005428146</c:v>
                </c:pt>
                <c:pt idx="345">
                  <c:v>-1.3470736479666092</c:v>
                </c:pt>
                <c:pt idx="346">
                  <c:v>-4.6051701859880909</c:v>
                </c:pt>
                <c:pt idx="347">
                  <c:v>-6.9077552789821368</c:v>
                </c:pt>
                <c:pt idx="348">
                  <c:v>-3.912023005428146</c:v>
                </c:pt>
                <c:pt idx="349">
                  <c:v>-0.73396917508020043</c:v>
                </c:pt>
                <c:pt idx="350">
                  <c:v>-6.9077552789821368</c:v>
                </c:pt>
                <c:pt idx="351">
                  <c:v>-1.7719568419318752</c:v>
                </c:pt>
                <c:pt idx="352">
                  <c:v>-1.5141277326297755</c:v>
                </c:pt>
                <c:pt idx="353">
                  <c:v>-0.4780358009429998</c:v>
                </c:pt>
                <c:pt idx="354">
                  <c:v>-6.9077552789821368</c:v>
                </c:pt>
                <c:pt idx="355">
                  <c:v>-0.10536051565782628</c:v>
                </c:pt>
                <c:pt idx="356">
                  <c:v>-6.9077552789821368</c:v>
                </c:pt>
                <c:pt idx="357">
                  <c:v>-2.120263536200091</c:v>
                </c:pt>
                <c:pt idx="358">
                  <c:v>-6.9077552789821368</c:v>
                </c:pt>
                <c:pt idx="359">
                  <c:v>-1.7719568419318752</c:v>
                </c:pt>
                <c:pt idx="360">
                  <c:v>-6.9077552789821368</c:v>
                </c:pt>
                <c:pt idx="361">
                  <c:v>-6.9077552789821368</c:v>
                </c:pt>
                <c:pt idx="362">
                  <c:v>-3.912023005428146</c:v>
                </c:pt>
                <c:pt idx="363">
                  <c:v>-6.9077552789821368</c:v>
                </c:pt>
                <c:pt idx="364">
                  <c:v>-3.912023005428146</c:v>
                </c:pt>
                <c:pt idx="365">
                  <c:v>-6.9077552789821368</c:v>
                </c:pt>
                <c:pt idx="366">
                  <c:v>3.0301337002713233</c:v>
                </c:pt>
                <c:pt idx="367">
                  <c:v>-0.43078291609245423</c:v>
                </c:pt>
                <c:pt idx="368">
                  <c:v>-1.4271163556401458</c:v>
                </c:pt>
                <c:pt idx="369">
                  <c:v>-6.9077552789821368</c:v>
                </c:pt>
                <c:pt idx="370">
                  <c:v>-6.9077552789821368</c:v>
                </c:pt>
                <c:pt idx="371">
                  <c:v>-0.54472717544167215</c:v>
                </c:pt>
                <c:pt idx="372">
                  <c:v>-0.46203545959655867</c:v>
                </c:pt>
                <c:pt idx="373">
                  <c:v>-0.41551544396166579</c:v>
                </c:pt>
                <c:pt idx="374">
                  <c:v>-4.0821994520255166E-2</c:v>
                </c:pt>
                <c:pt idx="375">
                  <c:v>-3.5065578973199818</c:v>
                </c:pt>
                <c:pt idx="376">
                  <c:v>-2.120263536200091</c:v>
                </c:pt>
                <c:pt idx="377">
                  <c:v>-2.5257286443082556</c:v>
                </c:pt>
                <c:pt idx="378">
                  <c:v>-0.4780358009429998</c:v>
                </c:pt>
                <c:pt idx="379">
                  <c:v>-3.912023005428146</c:v>
                </c:pt>
                <c:pt idx="380">
                  <c:v>-2.3025850929940455</c:v>
                </c:pt>
                <c:pt idx="381">
                  <c:v>-1.8325814637483102</c:v>
                </c:pt>
                <c:pt idx="382">
                  <c:v>2.0268315914075385</c:v>
                </c:pt>
                <c:pt idx="383">
                  <c:v>-3.2188758248682006</c:v>
                </c:pt>
                <c:pt idx="384">
                  <c:v>-3.5065578973199818</c:v>
                </c:pt>
                <c:pt idx="385">
                  <c:v>-3.5065578973199818</c:v>
                </c:pt>
                <c:pt idx="386">
                  <c:v>-1.8971199848858813</c:v>
                </c:pt>
                <c:pt idx="387">
                  <c:v>-1.6094379124341003</c:v>
                </c:pt>
                <c:pt idx="388">
                  <c:v>-0.59783700075562041</c:v>
                </c:pt>
                <c:pt idx="389">
                  <c:v>1.3001916620664788</c:v>
                </c:pt>
                <c:pt idx="390">
                  <c:v>-2.2072749131897207</c:v>
                </c:pt>
                <c:pt idx="391">
                  <c:v>-2.8134107167600364</c:v>
                </c:pt>
                <c:pt idx="392">
                  <c:v>-4.6051701859880909</c:v>
                </c:pt>
                <c:pt idx="393">
                  <c:v>-4.6051701859880909</c:v>
                </c:pt>
                <c:pt idx="394">
                  <c:v>-2.9957322735539909</c:v>
                </c:pt>
                <c:pt idx="395">
                  <c:v>1.4469189829363254</c:v>
                </c:pt>
                <c:pt idx="396">
                  <c:v>-3.2188758248682006</c:v>
                </c:pt>
                <c:pt idx="397">
                  <c:v>-2.5257286443082556</c:v>
                </c:pt>
                <c:pt idx="398">
                  <c:v>-0.916290731874155</c:v>
                </c:pt>
                <c:pt idx="399">
                  <c:v>-1.8325814637483102</c:v>
                </c:pt>
                <c:pt idx="400">
                  <c:v>-2.5257286443082556</c:v>
                </c:pt>
                <c:pt idx="401">
                  <c:v>-3.5065578973199818</c:v>
                </c:pt>
                <c:pt idx="402">
                  <c:v>-0.35667494393873245</c:v>
                </c:pt>
                <c:pt idx="403">
                  <c:v>-3.912023005428146</c:v>
                </c:pt>
                <c:pt idx="404">
                  <c:v>-1.8325814637483102</c:v>
                </c:pt>
                <c:pt idx="405">
                  <c:v>-2.4079456086518722</c:v>
                </c:pt>
                <c:pt idx="406">
                  <c:v>1.6900958154515549</c:v>
                </c:pt>
                <c:pt idx="407">
                  <c:v>-4.6051701859880909</c:v>
                </c:pt>
                <c:pt idx="408">
                  <c:v>-2.9957322735539909</c:v>
                </c:pt>
                <c:pt idx="409">
                  <c:v>-6.9077552789821368</c:v>
                </c:pt>
                <c:pt idx="410">
                  <c:v>-5.1293294387550578E-2</c:v>
                </c:pt>
                <c:pt idx="411">
                  <c:v>-0.1743533871447778</c:v>
                </c:pt>
                <c:pt idx="412">
                  <c:v>1.4350845252893227</c:v>
                </c:pt>
                <c:pt idx="413">
                  <c:v>-0.21072103131565253</c:v>
                </c:pt>
                <c:pt idx="414">
                  <c:v>-2.4079456086518722</c:v>
                </c:pt>
                <c:pt idx="415">
                  <c:v>-2.9957322735539909</c:v>
                </c:pt>
                <c:pt idx="416">
                  <c:v>0.47000362924573563</c:v>
                </c:pt>
                <c:pt idx="417">
                  <c:v>0.26236426446749106</c:v>
                </c:pt>
                <c:pt idx="418">
                  <c:v>-1.4696759700589417</c:v>
                </c:pt>
                <c:pt idx="419">
                  <c:v>-6.9077552789821368</c:v>
                </c:pt>
                <c:pt idx="420">
                  <c:v>3.3707381741774469</c:v>
                </c:pt>
                <c:pt idx="421">
                  <c:v>9.1193209735890139</c:v>
                </c:pt>
                <c:pt idx="422">
                  <c:v>7.1546153569136628</c:v>
                </c:pt>
                <c:pt idx="423">
                  <c:v>4.0018637094279352</c:v>
                </c:pt>
                <c:pt idx="424">
                  <c:v>3.2958368660043291</c:v>
                </c:pt>
                <c:pt idx="425">
                  <c:v>3.9550824948885932</c:v>
                </c:pt>
                <c:pt idx="426">
                  <c:v>1.6620303625532709</c:v>
                </c:pt>
                <c:pt idx="427">
                  <c:v>-6.9077552789821368</c:v>
                </c:pt>
                <c:pt idx="428">
                  <c:v>2.6461747973841225</c:v>
                </c:pt>
                <c:pt idx="429">
                  <c:v>-6.9077552789821368</c:v>
                </c:pt>
                <c:pt idx="430">
                  <c:v>2.9391619220655967</c:v>
                </c:pt>
                <c:pt idx="431">
                  <c:v>-6.9077552789821368</c:v>
                </c:pt>
                <c:pt idx="432">
                  <c:v>0.88789125735245711</c:v>
                </c:pt>
                <c:pt idx="433">
                  <c:v>2.0617866064411152</c:v>
                </c:pt>
                <c:pt idx="434">
                  <c:v>5.0106352940962555</c:v>
                </c:pt>
                <c:pt idx="435">
                  <c:v>-6.9077552789821368</c:v>
                </c:pt>
                <c:pt idx="436">
                  <c:v>-0.54472717544167215</c:v>
                </c:pt>
                <c:pt idx="437">
                  <c:v>3.912023005428146</c:v>
                </c:pt>
                <c:pt idx="438">
                  <c:v>4.2835865618606288</c:v>
                </c:pt>
                <c:pt idx="439">
                  <c:v>-6.9077552789821368</c:v>
                </c:pt>
                <c:pt idx="440">
                  <c:v>-2.0402208285265546</c:v>
                </c:pt>
                <c:pt idx="441">
                  <c:v>-3.5065578973199818</c:v>
                </c:pt>
                <c:pt idx="442">
                  <c:v>-2.5257286443082556</c:v>
                </c:pt>
                <c:pt idx="443">
                  <c:v>-2.8134107167600364</c:v>
                </c:pt>
                <c:pt idx="444">
                  <c:v>3.2958368660043291</c:v>
                </c:pt>
                <c:pt idx="445">
                  <c:v>3.7376696182833684</c:v>
                </c:pt>
                <c:pt idx="446">
                  <c:v>1.2237754316221157</c:v>
                </c:pt>
                <c:pt idx="447">
                  <c:v>7.9373746961632952</c:v>
                </c:pt>
                <c:pt idx="448">
                  <c:v>1.7749523509116738</c:v>
                </c:pt>
                <c:pt idx="449">
                  <c:v>-1.3862943611198906</c:v>
                </c:pt>
                <c:pt idx="450">
                  <c:v>-6.9077552789821368</c:v>
                </c:pt>
                <c:pt idx="451">
                  <c:v>-2.4079456086518722</c:v>
                </c:pt>
                <c:pt idx="452">
                  <c:v>-0.1743533871447778</c:v>
                </c:pt>
                <c:pt idx="453">
                  <c:v>0.95165787571144633</c:v>
                </c:pt>
                <c:pt idx="454">
                  <c:v>2.9652730660692823</c:v>
                </c:pt>
                <c:pt idx="455">
                  <c:v>-1.3470736479666092</c:v>
                </c:pt>
                <c:pt idx="456">
                  <c:v>-1.3470736479666092</c:v>
                </c:pt>
                <c:pt idx="457">
                  <c:v>1.0986122886681098</c:v>
                </c:pt>
                <c:pt idx="458">
                  <c:v>-6.9077552789821368</c:v>
                </c:pt>
                <c:pt idx="459">
                  <c:v>0.91629073187415511</c:v>
                </c:pt>
                <c:pt idx="460">
                  <c:v>1.2725655957915476</c:v>
                </c:pt>
                <c:pt idx="461">
                  <c:v>-2.0402208285265546</c:v>
                </c:pt>
                <c:pt idx="462">
                  <c:v>1.2612978709452054</c:v>
                </c:pt>
                <c:pt idx="463">
                  <c:v>6.7357800142423265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D-4C55-BC42-00ED1BE29248}"/>
            </c:ext>
          </c:extLst>
        </c:ser>
        <c:ser>
          <c:idx val="3"/>
          <c:order val="1"/>
          <c:tx>
            <c:v>Model Reg Line</c:v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Carb_LinPor_LogPerm!$I$3:$I$630</c:f>
              <c:numCache>
                <c:formatCode>General</c:formatCode>
                <c:ptCount val="62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</c:numCache>
            </c:numRef>
          </c:xVal>
          <c:yVal>
            <c:numRef>
              <c:f>Carb_LinPor_LogPerm!$J$3:$J$630</c:f>
              <c:numCache>
                <c:formatCode>General</c:formatCode>
                <c:ptCount val="628"/>
                <c:pt idx="0">
                  <c:v>-2.5342815245069836</c:v>
                </c:pt>
                <c:pt idx="1">
                  <c:v>-2.4207301553994656</c:v>
                </c:pt>
                <c:pt idx="2">
                  <c:v>-2.3071787862919479</c:v>
                </c:pt>
                <c:pt idx="3">
                  <c:v>-2.1936274171844299</c:v>
                </c:pt>
                <c:pt idx="4">
                  <c:v>-2.0800760480769123</c:v>
                </c:pt>
                <c:pt idx="5">
                  <c:v>-1.9665246789693942</c:v>
                </c:pt>
                <c:pt idx="6">
                  <c:v>-1.8529733098618766</c:v>
                </c:pt>
                <c:pt idx="7">
                  <c:v>-1.7394219407543585</c:v>
                </c:pt>
                <c:pt idx="8">
                  <c:v>-1.6258705716468409</c:v>
                </c:pt>
                <c:pt idx="9">
                  <c:v>-1.5123192025393231</c:v>
                </c:pt>
                <c:pt idx="10">
                  <c:v>-1.3987678334318052</c:v>
                </c:pt>
                <c:pt idx="11">
                  <c:v>-1.2852164643242874</c:v>
                </c:pt>
                <c:pt idx="12">
                  <c:v>-1.1716650952167693</c:v>
                </c:pt>
                <c:pt idx="13">
                  <c:v>-1.0581137261092513</c:v>
                </c:pt>
                <c:pt idx="14">
                  <c:v>-0.94456235700173341</c:v>
                </c:pt>
                <c:pt idx="15">
                  <c:v>-0.83101098789421535</c:v>
                </c:pt>
                <c:pt idx="16">
                  <c:v>-0.71745961878669751</c:v>
                </c:pt>
                <c:pt idx="17">
                  <c:v>-0.60390824967917944</c:v>
                </c:pt>
                <c:pt idx="18">
                  <c:v>-0.4903568805716616</c:v>
                </c:pt>
                <c:pt idx="19">
                  <c:v>-0.37680551146414354</c:v>
                </c:pt>
                <c:pt idx="20">
                  <c:v>-0.26325414235662592</c:v>
                </c:pt>
                <c:pt idx="21">
                  <c:v>-0.14970277324910786</c:v>
                </c:pt>
                <c:pt idx="22">
                  <c:v>-3.6151404141589794E-2</c:v>
                </c:pt>
                <c:pt idx="23">
                  <c:v>7.7399964965927825E-2</c:v>
                </c:pt>
                <c:pt idx="24">
                  <c:v>0.19095133407344589</c:v>
                </c:pt>
                <c:pt idx="25">
                  <c:v>0.30450270318096395</c:v>
                </c:pt>
                <c:pt idx="26">
                  <c:v>0.41805407228848201</c:v>
                </c:pt>
                <c:pt idx="27">
                  <c:v>0.53160544139600008</c:v>
                </c:pt>
                <c:pt idx="28">
                  <c:v>0.6451568105035177</c:v>
                </c:pt>
                <c:pt idx="29">
                  <c:v>0.75870817961103576</c:v>
                </c:pt>
                <c:pt idx="30">
                  <c:v>0.87225954871855382</c:v>
                </c:pt>
                <c:pt idx="31">
                  <c:v>0.98581091782607189</c:v>
                </c:pt>
                <c:pt idx="32">
                  <c:v>1.0993622869335895</c:v>
                </c:pt>
                <c:pt idx="33">
                  <c:v>1.2129136560411076</c:v>
                </c:pt>
                <c:pt idx="34">
                  <c:v>1.3264650251486256</c:v>
                </c:pt>
                <c:pt idx="35">
                  <c:v>1.4400163942561437</c:v>
                </c:pt>
                <c:pt idx="36">
                  <c:v>1.5535677633636613</c:v>
                </c:pt>
                <c:pt idx="37">
                  <c:v>1.6671191324711794</c:v>
                </c:pt>
                <c:pt idx="38">
                  <c:v>1.7806705015786974</c:v>
                </c:pt>
                <c:pt idx="39">
                  <c:v>1.8942218706862155</c:v>
                </c:pt>
                <c:pt idx="40">
                  <c:v>2.0077732397937327</c:v>
                </c:pt>
                <c:pt idx="41">
                  <c:v>2.1213246089012507</c:v>
                </c:pt>
                <c:pt idx="42">
                  <c:v>2.2348759780087679</c:v>
                </c:pt>
                <c:pt idx="43">
                  <c:v>2.3484273471162851</c:v>
                </c:pt>
                <c:pt idx="44">
                  <c:v>2.4619787162238032</c:v>
                </c:pt>
                <c:pt idx="45">
                  <c:v>2.5755300853313203</c:v>
                </c:pt>
                <c:pt idx="46">
                  <c:v>2.6890814544388375</c:v>
                </c:pt>
                <c:pt idx="47">
                  <c:v>2.8026328235463556</c:v>
                </c:pt>
                <c:pt idx="48">
                  <c:v>2.9161841926538727</c:v>
                </c:pt>
                <c:pt idx="49">
                  <c:v>3.0297355617613899</c:v>
                </c:pt>
                <c:pt idx="50">
                  <c:v>3.1432869308689071</c:v>
                </c:pt>
                <c:pt idx="51">
                  <c:v>3.2568382999764252</c:v>
                </c:pt>
                <c:pt idx="52">
                  <c:v>3.3703896690839423</c:v>
                </c:pt>
                <c:pt idx="53">
                  <c:v>3.4839410381914595</c:v>
                </c:pt>
                <c:pt idx="54">
                  <c:v>3.5974924072989776</c:v>
                </c:pt>
                <c:pt idx="55">
                  <c:v>3.7110437764064947</c:v>
                </c:pt>
                <c:pt idx="56">
                  <c:v>3.8245951455140119</c:v>
                </c:pt>
                <c:pt idx="57">
                  <c:v>3.93814651462153</c:v>
                </c:pt>
                <c:pt idx="58">
                  <c:v>4.0516978837290472</c:v>
                </c:pt>
                <c:pt idx="59">
                  <c:v>4.1652492528365643</c:v>
                </c:pt>
                <c:pt idx="60">
                  <c:v>4.2788006219440824</c:v>
                </c:pt>
                <c:pt idx="61">
                  <c:v>4.3923519910515996</c:v>
                </c:pt>
                <c:pt idx="62">
                  <c:v>4.5059033601591167</c:v>
                </c:pt>
                <c:pt idx="63">
                  <c:v>4.6194547292666348</c:v>
                </c:pt>
                <c:pt idx="64">
                  <c:v>4.733006098374152</c:v>
                </c:pt>
                <c:pt idx="65">
                  <c:v>4.8465574674816692</c:v>
                </c:pt>
                <c:pt idx="66">
                  <c:v>4.9601088365891872</c:v>
                </c:pt>
                <c:pt idx="67">
                  <c:v>5.0736602056967044</c:v>
                </c:pt>
                <c:pt idx="68">
                  <c:v>5.1872115748042216</c:v>
                </c:pt>
                <c:pt idx="69">
                  <c:v>5.3007629439117396</c:v>
                </c:pt>
                <c:pt idx="70">
                  <c:v>5.4143143130192568</c:v>
                </c:pt>
                <c:pt idx="71">
                  <c:v>5.5278656821267749</c:v>
                </c:pt>
                <c:pt idx="72">
                  <c:v>5.641417051234292</c:v>
                </c:pt>
                <c:pt idx="73">
                  <c:v>5.7549684203418092</c:v>
                </c:pt>
                <c:pt idx="74">
                  <c:v>5.8685197894493264</c:v>
                </c:pt>
                <c:pt idx="75">
                  <c:v>5.9820711585568436</c:v>
                </c:pt>
                <c:pt idx="76">
                  <c:v>6.0956225276643607</c:v>
                </c:pt>
                <c:pt idx="77">
                  <c:v>6.2091738967718797</c:v>
                </c:pt>
                <c:pt idx="78">
                  <c:v>6.3227252658793969</c:v>
                </c:pt>
                <c:pt idx="79">
                  <c:v>6.436276634986914</c:v>
                </c:pt>
                <c:pt idx="80">
                  <c:v>6.5498280040944312</c:v>
                </c:pt>
                <c:pt idx="81">
                  <c:v>6.6633793732019484</c:v>
                </c:pt>
                <c:pt idx="82">
                  <c:v>6.7769307423094656</c:v>
                </c:pt>
                <c:pt idx="83">
                  <c:v>6.8904821114169845</c:v>
                </c:pt>
                <c:pt idx="84">
                  <c:v>7.0040334805245017</c:v>
                </c:pt>
                <c:pt idx="85">
                  <c:v>7.1175848496320189</c:v>
                </c:pt>
                <c:pt idx="86">
                  <c:v>7.231136218739536</c:v>
                </c:pt>
                <c:pt idx="87">
                  <c:v>7.3446875878470532</c:v>
                </c:pt>
                <c:pt idx="88">
                  <c:v>7.4582389569545704</c:v>
                </c:pt>
                <c:pt idx="89">
                  <c:v>7.5717903260620876</c:v>
                </c:pt>
                <c:pt idx="90">
                  <c:v>7.6853416951696065</c:v>
                </c:pt>
                <c:pt idx="91">
                  <c:v>7.7988930642771237</c:v>
                </c:pt>
                <c:pt idx="92">
                  <c:v>7.9124444333846409</c:v>
                </c:pt>
                <c:pt idx="93">
                  <c:v>8.025995802492158</c:v>
                </c:pt>
                <c:pt idx="94">
                  <c:v>8.1395471715996752</c:v>
                </c:pt>
                <c:pt idx="95">
                  <c:v>8.2530985407071924</c:v>
                </c:pt>
                <c:pt idx="96">
                  <c:v>8.3666499098147114</c:v>
                </c:pt>
                <c:pt idx="97">
                  <c:v>8.4802012789222285</c:v>
                </c:pt>
                <c:pt idx="98">
                  <c:v>8.5937526480297457</c:v>
                </c:pt>
                <c:pt idx="99">
                  <c:v>8.7073040171372629</c:v>
                </c:pt>
                <c:pt idx="100">
                  <c:v>8.82085538624478</c:v>
                </c:pt>
                <c:pt idx="101">
                  <c:v>8.9344067553522972</c:v>
                </c:pt>
                <c:pt idx="102">
                  <c:v>9.0479581244598162</c:v>
                </c:pt>
                <c:pt idx="103">
                  <c:v>9.1615094935673334</c:v>
                </c:pt>
                <c:pt idx="104">
                  <c:v>9.2750608626748505</c:v>
                </c:pt>
                <c:pt idx="105">
                  <c:v>9.3886122317823677</c:v>
                </c:pt>
                <c:pt idx="106">
                  <c:v>9.5021636008898849</c:v>
                </c:pt>
                <c:pt idx="107">
                  <c:v>9.6157149699974021</c:v>
                </c:pt>
                <c:pt idx="108">
                  <c:v>9.729266339104921</c:v>
                </c:pt>
                <c:pt idx="109">
                  <c:v>9.8428177082124382</c:v>
                </c:pt>
                <c:pt idx="110">
                  <c:v>9.9563690773199554</c:v>
                </c:pt>
                <c:pt idx="111">
                  <c:v>10.069920446427473</c:v>
                </c:pt>
                <c:pt idx="112">
                  <c:v>10.18347181553499</c:v>
                </c:pt>
                <c:pt idx="113">
                  <c:v>10.297023184642507</c:v>
                </c:pt>
                <c:pt idx="114">
                  <c:v>10.410574553750026</c:v>
                </c:pt>
                <c:pt idx="115">
                  <c:v>10.524125922857543</c:v>
                </c:pt>
                <c:pt idx="116">
                  <c:v>10.63767729196506</c:v>
                </c:pt>
                <c:pt idx="117">
                  <c:v>10.751228661072577</c:v>
                </c:pt>
                <c:pt idx="118">
                  <c:v>10.864780030180095</c:v>
                </c:pt>
                <c:pt idx="119">
                  <c:v>10.978331399287612</c:v>
                </c:pt>
                <c:pt idx="120">
                  <c:v>11.091882768395129</c:v>
                </c:pt>
                <c:pt idx="121">
                  <c:v>11.205434137502648</c:v>
                </c:pt>
                <c:pt idx="122">
                  <c:v>11.318985506610165</c:v>
                </c:pt>
                <c:pt idx="123">
                  <c:v>11.432536875717682</c:v>
                </c:pt>
                <c:pt idx="124">
                  <c:v>11.546088244825199</c:v>
                </c:pt>
                <c:pt idx="125">
                  <c:v>11.659639613932717</c:v>
                </c:pt>
                <c:pt idx="126">
                  <c:v>11.773190983040234</c:v>
                </c:pt>
                <c:pt idx="127">
                  <c:v>11.886742352147753</c:v>
                </c:pt>
                <c:pt idx="128">
                  <c:v>12.00029372125527</c:v>
                </c:pt>
                <c:pt idx="129">
                  <c:v>12.113845090362787</c:v>
                </c:pt>
                <c:pt idx="130">
                  <c:v>12.227396459470304</c:v>
                </c:pt>
                <c:pt idx="131">
                  <c:v>12.340947828577821</c:v>
                </c:pt>
                <c:pt idx="132">
                  <c:v>12.454499197685339</c:v>
                </c:pt>
                <c:pt idx="133">
                  <c:v>12.568050566792857</c:v>
                </c:pt>
                <c:pt idx="134">
                  <c:v>12.681601935900375</c:v>
                </c:pt>
                <c:pt idx="135">
                  <c:v>12.795153305007892</c:v>
                </c:pt>
                <c:pt idx="136">
                  <c:v>12.908704674115409</c:v>
                </c:pt>
                <c:pt idx="137">
                  <c:v>13.022256043222926</c:v>
                </c:pt>
                <c:pt idx="138">
                  <c:v>13.135807412330443</c:v>
                </c:pt>
                <c:pt idx="139">
                  <c:v>13.249358781437962</c:v>
                </c:pt>
                <c:pt idx="140">
                  <c:v>13.362910150545479</c:v>
                </c:pt>
                <c:pt idx="141">
                  <c:v>13.476461519652997</c:v>
                </c:pt>
                <c:pt idx="142">
                  <c:v>13.590012888760512</c:v>
                </c:pt>
                <c:pt idx="143">
                  <c:v>13.703564257868031</c:v>
                </c:pt>
                <c:pt idx="144">
                  <c:v>13.81711562697555</c:v>
                </c:pt>
                <c:pt idx="145">
                  <c:v>13.930666996083065</c:v>
                </c:pt>
                <c:pt idx="146">
                  <c:v>14.044218365190584</c:v>
                </c:pt>
                <c:pt idx="147">
                  <c:v>14.1577697342981</c:v>
                </c:pt>
                <c:pt idx="148">
                  <c:v>14.271321103405619</c:v>
                </c:pt>
                <c:pt idx="149">
                  <c:v>14.384872472513138</c:v>
                </c:pt>
                <c:pt idx="150">
                  <c:v>14.498423841620653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AD-4C55-BC42-00ED1BE29248}"/>
            </c:ext>
          </c:extLst>
        </c:ser>
        <c:ser>
          <c:idx val="0"/>
          <c:order val="2"/>
          <c:tx>
            <c:v>Confidence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Carb_LinPor_LogPerm!$I$3:$I$630</c:f>
              <c:numCache>
                <c:formatCode>General</c:formatCode>
                <c:ptCount val="62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</c:numCache>
            </c:numRef>
          </c:xVal>
          <c:yVal>
            <c:numRef>
              <c:f>Carb_LinPor_LogPerm!$L$3:$L$630</c:f>
              <c:numCache>
                <c:formatCode>General</c:formatCode>
                <c:ptCount val="628"/>
                <c:pt idx="0">
                  <c:v>-2.1447073766384768</c:v>
                </c:pt>
                <c:pt idx="1">
                  <c:v>-2.0403193069539896</c:v>
                </c:pt>
                <c:pt idx="2">
                  <c:v>-1.9357950905806858</c:v>
                </c:pt>
                <c:pt idx="3">
                  <c:v>-1.831124556281349</c:v>
                </c:pt>
                <c:pt idx="4">
                  <c:v>-1.726296684937545</c:v>
                </c:pt>
                <c:pt idx="5">
                  <c:v>-1.6212995490884876</c:v>
                </c:pt>
                <c:pt idx="6">
                  <c:v>-1.5161202532973028</c:v>
                </c:pt>
                <c:pt idx="7">
                  <c:v>-1.4107448773165248</c:v>
                </c:pt>
                <c:pt idx="8">
                  <c:v>-1.3051584246349848</c:v>
                </c:pt>
                <c:pt idx="9">
                  <c:v>-1.1993447797035175</c:v>
                </c:pt>
                <c:pt idx="10">
                  <c:v>-1.0932866779484081</c:v>
                </c:pt>
                <c:pt idx="11">
                  <c:v>-0.98696569356392172</c:v>
                </c:pt>
                <c:pt idx="12">
                  <c:v>-0.88036225097997256</c:v>
                </c:pt>
                <c:pt idx="13">
                  <c:v>-0.77345566674792299</c:v>
                </c:pt>
                <c:pt idx="14">
                  <c:v>-0.66622422925800839</c:v>
                </c:pt>
                <c:pt idx="15">
                  <c:v>-0.55864532403398948</c:v>
                </c:pt>
                <c:pt idx="16">
                  <c:v>-0.45069561214079401</c:v>
                </c:pt>
                <c:pt idx="17">
                  <c:v>-0.34235126825611667</c:v>
                </c:pt>
                <c:pt idx="18">
                  <c:v>-0.23358828296259287</c:v>
                </c:pt>
                <c:pt idx="19">
                  <c:v>-0.12438283062360178</c:v>
                </c:pt>
                <c:pt idx="20">
                  <c:v>-1.4711699733763517E-2</c:v>
                </c:pt>
                <c:pt idx="21">
                  <c:v>9.5447223007809029E-2</c:v>
                </c:pt>
                <c:pt idx="22">
                  <c:v>0.20611443010296185</c:v>
                </c:pt>
                <c:pt idx="23">
                  <c:v>0.31730825393749607</c:v>
                </c:pt>
                <c:pt idx="24">
                  <c:v>0.42904433835945399</c:v>
                </c:pt>
                <c:pt idx="25">
                  <c:v>0.54133515273174526</c:v>
                </c:pt>
                <c:pt idx="26">
                  <c:v>0.6541895811136571</c:v>
                </c:pt>
                <c:pt idx="27">
                  <c:v>0.76761261669717606</c:v>
                </c:pt>
                <c:pt idx="28">
                  <c:v>0.88160518532722076</c:v>
                </c:pt>
                <c:pt idx="29">
                  <c:v>0.99616411240176517</c:v>
                </c:pt>
                <c:pt idx="30">
                  <c:v>1.1112822358758092</c:v>
                </c:pt>
                <c:pt idx="31">
                  <c:v>1.226948656124849</c:v>
                </c:pt>
                <c:pt idx="32">
                  <c:v>1.3431491027900642</c:v>
                </c:pt>
                <c:pt idx="33">
                  <c:v>1.4598663908642766</c:v>
                </c:pt>
                <c:pt idx="34">
                  <c:v>1.5770809340320424</c:v>
                </c:pt>
                <c:pt idx="35">
                  <c:v>1.6947712827899934</c:v>
                </c:pt>
                <c:pt idx="36">
                  <c:v>1.8129146576499473</c:v>
                </c:pt>
                <c:pt idx="37">
                  <c:v>1.9314874528456234</c:v>
                </c:pt>
                <c:pt idx="38">
                  <c:v>2.050465692338062</c:v>
                </c:pt>
                <c:pt idx="39">
                  <c:v>2.1698254265300649</c:v>
                </c:pt>
                <c:pt idx="40">
                  <c:v>2.2895430641686656</c:v>
                </c:pt>
                <c:pt idx="41">
                  <c:v>2.4095956389413882</c:v>
                </c:pt>
                <c:pt idx="42">
                  <c:v>2.5299610140409898</c:v>
                </c:pt>
                <c:pt idx="43">
                  <c:v>2.6506180304893641</c:v>
                </c:pt>
                <c:pt idx="44">
                  <c:v>2.771546606423116</c:v>
                </c:pt>
                <c:pt idx="45">
                  <c:v>2.8927277950724752</c:v>
                </c:pt>
                <c:pt idx="46">
                  <c:v>3.0141438090498083</c:v>
                </c:pt>
                <c:pt idx="47">
                  <c:v>3.1357780180232355</c:v>
                </c:pt>
                <c:pt idx="48">
                  <c:v>3.2576149260661742</c:v>
                </c:pt>
                <c:pt idx="49">
                  <c:v>3.3796401340829032</c:v>
                </c:pt>
                <c:pt idx="50">
                  <c:v>3.5018402918100011</c:v>
                </c:pt>
                <c:pt idx="51">
                  <c:v>3.6242030430457932</c:v>
                </c:pt>
                <c:pt idx="52">
                  <c:v>3.7467169669993416</c:v>
                </c:pt>
                <c:pt idx="53">
                  <c:v>3.8693715179926853</c:v>
                </c:pt>
                <c:pt idx="54">
                  <c:v>3.9921569651970938</c:v>
                </c:pt>
                <c:pt idx="55">
                  <c:v>4.1150643336305581</c:v>
                </c:pt>
                <c:pt idx="56">
                  <c:v>4.2380853472794033</c:v>
                </c:pt>
                <c:pt idx="57">
                  <c:v>4.3612123749198295</c:v>
                </c:pt>
                <c:pt idx="58">
                  <c:v>4.4844383789932545</c:v>
                </c:pt>
                <c:pt idx="59">
                  <c:v>4.6077568677209833</c:v>
                </c:pt>
                <c:pt idx="60">
                  <c:v>4.7311618505186557</c:v>
                </c:pt>
                <c:pt idx="61">
                  <c:v>4.8546477966803252</c:v>
                </c:pt>
                <c:pt idx="62">
                  <c:v>4.9782095972383473</c:v>
                </c:pt>
                <c:pt idx="63">
                  <c:v>5.101842529862366</c:v>
                </c:pt>
                <c:pt idx="64">
                  <c:v>5.2255422266336389</c:v>
                </c:pt>
                <c:pt idx="65">
                  <c:v>5.3493046445157324</c:v>
                </c:pt>
                <c:pt idx="66">
                  <c:v>5.4731260383360762</c:v>
                </c:pt>
                <c:pt idx="67">
                  <c:v>5.597002936092677</c:v>
                </c:pt>
                <c:pt idx="68">
                  <c:v>5.7209321164044384</c:v>
                </c:pt>
                <c:pt idx="69">
                  <c:v>5.844910587930678</c:v>
                </c:pt>
                <c:pt idx="70">
                  <c:v>5.9689355705944678</c:v>
                </c:pt>
                <c:pt idx="71">
                  <c:v>6.0930044784546071</c:v>
                </c:pt>
                <c:pt idx="72">
                  <c:v>6.2171149040816402</c:v>
                </c:pt>
                <c:pt idx="73">
                  <c:v>6.3412646043041807</c:v>
                </c:pt>
                <c:pt idx="74">
                  <c:v>6.4654514872022979</c:v>
                </c:pt>
                <c:pt idx="75">
                  <c:v>6.5896736002350069</c:v>
                </c:pt>
                <c:pt idx="76">
                  <c:v>6.7139291193985109</c:v>
                </c:pt>
                <c:pt idx="77">
                  <c:v>6.83821633932099</c:v>
                </c:pt>
                <c:pt idx="78">
                  <c:v>6.9625336642081592</c:v>
                </c:pt>
                <c:pt idx="79">
                  <c:v>7.086879599561696</c:v>
                </c:pt>
                <c:pt idx="80">
                  <c:v>7.211252744599796</c:v>
                </c:pt>
                <c:pt idx="81">
                  <c:v>7.3356517853157417</c:v>
                </c:pt>
                <c:pt idx="82">
                  <c:v>7.4600754881164004</c:v>
                </c:pt>
                <c:pt idx="83">
                  <c:v>7.584522693988033</c:v>
                </c:pt>
                <c:pt idx="84">
                  <c:v>7.7089923131417777</c:v>
                </c:pt>
                <c:pt idx="85">
                  <c:v>7.8334833200957297</c:v>
                </c:pt>
                <c:pt idx="86">
                  <c:v>7.9579947491545422</c:v>
                </c:pt>
                <c:pt idx="87">
                  <c:v>8.0825256902512734</c:v>
                </c:pt>
                <c:pt idx="88">
                  <c:v>8.2070752851194584</c:v>
                </c:pt>
                <c:pt idx="89">
                  <c:v>8.3316427237664694</c:v>
                </c:pt>
                <c:pt idx="90">
                  <c:v>8.4562272412218977</c:v>
                </c:pt>
                <c:pt idx="91">
                  <c:v>8.5808281145371783</c:v>
                </c:pt>
                <c:pt idx="92">
                  <c:v>8.7054446600149138</c:v>
                </c:pt>
                <c:pt idx="93">
                  <c:v>8.8300762306482916</c:v>
                </c:pt>
                <c:pt idx="94">
                  <c:v>8.954722213752861</c:v>
                </c:pt>
                <c:pt idx="95">
                  <c:v>9.0793820287745532</c:v>
                </c:pt>
                <c:pt idx="96">
                  <c:v>9.204055125259238</c:v>
                </c:pt>
                <c:pt idx="97">
                  <c:v>9.3287409809705402</c:v>
                </c:pt>
                <c:pt idx="98">
                  <c:v>9.4534391001437683</c:v>
                </c:pt>
                <c:pt idx="99">
                  <c:v>9.5781490118648946</c:v>
                </c:pt>
                <c:pt idx="100">
                  <c:v>9.7028702685645491</c:v>
                </c:pt>
                <c:pt idx="101">
                  <c:v>9.8276024446178454</c:v>
                </c:pt>
                <c:pt idx="102">
                  <c:v>9.9523451350416661</c:v>
                </c:pt>
                <c:pt idx="103">
                  <c:v>10.077097954281758</c:v>
                </c:pt>
                <c:pt idx="104">
                  <c:v>10.201860535082677</c:v>
                </c:pt>
                <c:pt idx="105">
                  <c:v>10.326632527434182</c:v>
                </c:pt>
                <c:pt idx="106">
                  <c:v>10.451413597588221</c:v>
                </c:pt>
                <c:pt idx="107">
                  <c:v>10.576203427141206</c:v>
                </c:pt>
                <c:pt idx="108">
                  <c:v>10.701001712176618</c:v>
                </c:pt>
                <c:pt idx="109">
                  <c:v>10.825808162463499</c:v>
                </c:pt>
                <c:pt idx="110">
                  <c:v>10.950622500706691</c:v>
                </c:pt>
                <c:pt idx="111">
                  <c:v>11.075444461845002</c:v>
                </c:pt>
                <c:pt idx="112">
                  <c:v>11.200273792393885</c:v>
                </c:pt>
                <c:pt idx="113">
                  <c:v>11.325110249829368</c:v>
                </c:pt>
                <c:pt idx="114">
                  <c:v>11.449953602010346</c:v>
                </c:pt>
                <c:pt idx="115">
                  <c:v>11.574803626636459</c:v>
                </c:pt>
                <c:pt idx="116">
                  <c:v>11.699660110739149</c:v>
                </c:pt>
                <c:pt idx="117">
                  <c:v>11.824522850203497</c:v>
                </c:pt>
                <c:pt idx="118">
                  <c:v>11.949391649318784</c:v>
                </c:pt>
                <c:pt idx="119">
                  <c:v>12.074266320355791</c:v>
                </c:pt>
                <c:pt idx="120">
                  <c:v>12.199146683169019</c:v>
                </c:pt>
                <c:pt idx="121">
                  <c:v>12.324032564822165</c:v>
                </c:pt>
                <c:pt idx="122">
                  <c:v>12.448923799235301</c:v>
                </c:pt>
                <c:pt idx="123">
                  <c:v>12.57382022685233</c:v>
                </c:pt>
                <c:pt idx="124">
                  <c:v>12.69872169432737</c:v>
                </c:pt>
                <c:pt idx="125">
                  <c:v>12.82362805422885</c:v>
                </c:pt>
                <c:pt idx="126">
                  <c:v>12.948539164760186</c:v>
                </c:pt>
                <c:pt idx="127">
                  <c:v>13.073454889495943</c:v>
                </c:pt>
                <c:pt idx="128">
                  <c:v>13.198375097132544</c:v>
                </c:pt>
                <c:pt idx="129">
                  <c:v>13.323299661252573</c:v>
                </c:pt>
                <c:pt idx="130">
                  <c:v>13.44822846010185</c:v>
                </c:pt>
                <c:pt idx="131">
                  <c:v>13.573161376378472</c:v>
                </c:pt>
                <c:pt idx="132">
                  <c:v>13.698098297033084</c:v>
                </c:pt>
                <c:pt idx="133">
                  <c:v>13.823039113079714</c:v>
                </c:pt>
                <c:pt idx="134">
                  <c:v>13.9479837194165</c:v>
                </c:pt>
                <c:pt idx="135">
                  <c:v>14.072932014655766</c:v>
                </c:pt>
                <c:pt idx="136">
                  <c:v>14.197883900962825</c:v>
                </c:pt>
                <c:pt idx="137">
                  <c:v>14.322839283903058</c:v>
                </c:pt>
                <c:pt idx="138">
                  <c:v>14.447798072296733</c:v>
                </c:pt>
                <c:pt idx="139">
                  <c:v>14.57276017808115</c:v>
                </c:pt>
                <c:pt idx="140">
                  <c:v>14.697725516179663</c:v>
                </c:pt>
                <c:pt idx="141">
                  <c:v>14.822694004377201</c:v>
                </c:pt>
                <c:pt idx="142">
                  <c:v>14.947665563201921</c:v>
                </c:pt>
                <c:pt idx="143">
                  <c:v>15.072640115812627</c:v>
                </c:pt>
                <c:pt idx="144">
                  <c:v>15.197617587891639</c:v>
                </c:pt>
                <c:pt idx="145">
                  <c:v>15.32259790754283</c:v>
                </c:pt>
                <c:pt idx="146">
                  <c:v>15.447581005194541</c:v>
                </c:pt>
                <c:pt idx="147">
                  <c:v>15.572566813507043</c:v>
                </c:pt>
                <c:pt idx="148">
                  <c:v>15.697555267284415</c:v>
                </c:pt>
                <c:pt idx="149">
                  <c:v>15.822546303390489</c:v>
                </c:pt>
                <c:pt idx="150">
                  <c:v>15.947539860668707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AD-4C55-BC42-00ED1BE29248}"/>
            </c:ext>
          </c:extLst>
        </c:ser>
        <c:ser>
          <c:idx val="4"/>
          <c:order val="3"/>
          <c:tx>
            <c:v>Prediction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Carb_LinPor_LogPerm!$I$3:$I$630</c:f>
              <c:numCache>
                <c:formatCode>General</c:formatCode>
                <c:ptCount val="62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</c:numCache>
            </c:numRef>
          </c:xVal>
          <c:yVal>
            <c:numRef>
              <c:f>Carb_LinPor_LogPerm!$P$3:$P$630</c:f>
              <c:numCache>
                <c:formatCode>General</c:formatCode>
                <c:ptCount val="628"/>
                <c:pt idx="0">
                  <c:v>2.5639113511253564</c:v>
                </c:pt>
                <c:pt idx="1">
                  <c:v>2.6767707022832354</c:v>
                </c:pt>
                <c:pt idx="2">
                  <c:v>2.7896563522917037</c:v>
                </c:pt>
                <c:pt idx="3">
                  <c:v>2.902568311457062</c:v>
                </c:pt>
                <c:pt idx="4">
                  <c:v>3.0155065896833824</c:v>
                </c:pt>
                <c:pt idx="5">
                  <c:v>3.1284711964717387</c:v>
                </c:pt>
                <c:pt idx="6">
                  <c:v>3.2414621409194724</c:v>
                </c:pt>
                <c:pt idx="7">
                  <c:v>3.354479431719493</c:v>
                </c:pt>
                <c:pt idx="8">
                  <c:v>3.467523077159604</c:v>
                </c:pt>
                <c:pt idx="9">
                  <c:v>3.580593085121861</c:v>
                </c:pt>
                <c:pt idx="10">
                  <c:v>3.6936894630819652</c:v>
                </c:pt>
                <c:pt idx="11">
                  <c:v>3.8068122181086794</c:v>
                </c:pt>
                <c:pt idx="12">
                  <c:v>3.9199613568632836</c:v>
                </c:pt>
                <c:pt idx="13">
                  <c:v>4.033136885599057</c:v>
                </c:pt>
                <c:pt idx="14">
                  <c:v>4.146338810160791</c:v>
                </c:pt>
                <c:pt idx="15">
                  <c:v>4.2595671359843372</c:v>
                </c:pt>
                <c:pt idx="16">
                  <c:v>4.3728218680961888</c:v>
                </c:pt>
                <c:pt idx="17">
                  <c:v>4.4861030111130811</c:v>
                </c:pt>
                <c:pt idx="18">
                  <c:v>4.5994105692416412</c:v>
                </c:pt>
                <c:pt idx="19">
                  <c:v>4.7127445462780528</c:v>
                </c:pt>
                <c:pt idx="20">
                  <c:v>4.8261049456077725</c:v>
                </c:pt>
                <c:pt idx="21">
                  <c:v>4.9394917702052528</c:v>
                </c:pt>
                <c:pt idx="22">
                  <c:v>5.0529050226337198</c:v>
                </c:pt>
                <c:pt idx="23">
                  <c:v>5.1663447050449687</c:v>
                </c:pt>
                <c:pt idx="24">
                  <c:v>5.2798108191792004</c:v>
                </c:pt>
                <c:pt idx="25">
                  <c:v>5.3933033663648846</c:v>
                </c:pt>
                <c:pt idx="26">
                  <c:v>5.5068223475186482</c:v>
                </c:pt>
                <c:pt idx="27">
                  <c:v>5.6203677631452198</c:v>
                </c:pt>
                <c:pt idx="28">
                  <c:v>5.7339396133373777</c:v>
                </c:pt>
                <c:pt idx="29">
                  <c:v>5.8475378977759487</c:v>
                </c:pt>
                <c:pt idx="30">
                  <c:v>5.9611626157298261</c:v>
                </c:pt>
                <c:pt idx="31">
                  <c:v>6.0748137660560388</c:v>
                </c:pt>
                <c:pt idx="32">
                  <c:v>6.1884913471998271</c:v>
                </c:pt>
                <c:pt idx="33">
                  <c:v>6.3021953571947691</c:v>
                </c:pt>
                <c:pt idx="34">
                  <c:v>6.4159257936629412</c:v>
                </c:pt>
                <c:pt idx="35">
                  <c:v>6.5296826538150921</c:v>
                </c:pt>
                <c:pt idx="36">
                  <c:v>6.6434659344508606</c:v>
                </c:pt>
                <c:pt idx="37">
                  <c:v>6.7572756319590361</c:v>
                </c:pt>
                <c:pt idx="38">
                  <c:v>6.8711117423178294</c:v>
                </c:pt>
                <c:pt idx="39">
                  <c:v>6.9849742610951857</c:v>
                </c:pt>
                <c:pt idx="40">
                  <c:v>7.0988631834491329</c:v>
                </c:pt>
                <c:pt idx="41">
                  <c:v>7.2127785041281598</c:v>
                </c:pt>
                <c:pt idx="42">
                  <c:v>7.3267202174716184</c:v>
                </c:pt>
                <c:pt idx="43">
                  <c:v>7.4406883174101646</c:v>
                </c:pt>
                <c:pt idx="44">
                  <c:v>7.5546827974662349</c:v>
                </c:pt>
                <c:pt idx="45">
                  <c:v>7.6687036507545434</c:v>
                </c:pt>
                <c:pt idx="46">
                  <c:v>7.7827508699826167</c:v>
                </c:pt>
                <c:pt idx="47">
                  <c:v>7.89682444745136</c:v>
                </c:pt>
                <c:pt idx="48">
                  <c:v>8.0109243750556534</c:v>
                </c:pt>
                <c:pt idx="49">
                  <c:v>8.125050644284979</c:v>
                </c:pt>
                <c:pt idx="50">
                  <c:v>8.2392032462240792</c:v>
                </c:pt>
                <c:pt idx="51">
                  <c:v>8.3533821715536423</c:v>
                </c:pt>
                <c:pt idx="52">
                  <c:v>8.4675874105510296</c:v>
                </c:pt>
                <c:pt idx="53">
                  <c:v>8.5818189530910196</c:v>
                </c:pt>
                <c:pt idx="54">
                  <c:v>8.696076788646586</c:v>
                </c:pt>
                <c:pt idx="55">
                  <c:v>8.8103609062897235</c:v>
                </c:pt>
                <c:pt idx="56">
                  <c:v>8.9246712946922635</c:v>
                </c:pt>
                <c:pt idx="57">
                  <c:v>9.0390079421267728</c:v>
                </c:pt>
                <c:pt idx="58">
                  <c:v>9.1533708364674311</c:v>
                </c:pt>
                <c:pt idx="59">
                  <c:v>9.2677599651909794</c:v>
                </c:pt>
                <c:pt idx="60">
                  <c:v>9.3821753153776708</c:v>
                </c:pt>
                <c:pt idx="61">
                  <c:v>9.496616873712254</c:v>
                </c:pt>
                <c:pt idx="62">
                  <c:v>9.6110846264850061</c:v>
                </c:pt>
                <c:pt idx="63">
                  <c:v>9.7255785595927726</c:v>
                </c:pt>
                <c:pt idx="64">
                  <c:v>9.8400986585400361</c:v>
                </c:pt>
                <c:pt idx="65">
                  <c:v>9.9546449084400344</c:v>
                </c:pt>
                <c:pt idx="66">
                  <c:v>10.069217294015891</c:v>
                </c:pt>
                <c:pt idx="67">
                  <c:v>10.183815799601765</c:v>
                </c:pt>
                <c:pt idx="68">
                  <c:v>10.29844040914405</c:v>
                </c:pt>
                <c:pt idx="69">
                  <c:v>10.413091106202598</c:v>
                </c:pt>
                <c:pt idx="70">
                  <c:v>10.527767873951944</c:v>
                </c:pt>
                <c:pt idx="71">
                  <c:v>10.642470695182595</c:v>
                </c:pt>
                <c:pt idx="72">
                  <c:v>10.757199552302328</c:v>
                </c:pt>
                <c:pt idx="73">
                  <c:v>10.871954427337501</c:v>
                </c:pt>
                <c:pt idx="74">
                  <c:v>10.986735301934425</c:v>
                </c:pt>
                <c:pt idx="75">
                  <c:v>11.101542157360736</c:v>
                </c:pt>
                <c:pt idx="76">
                  <c:v>11.216374974506795</c:v>
                </c:pt>
                <c:pt idx="77">
                  <c:v>11.331233733887121</c:v>
                </c:pt>
                <c:pt idx="78">
                  <c:v>11.446118415641855</c:v>
                </c:pt>
                <c:pt idx="79">
                  <c:v>11.561028999538236</c:v>
                </c:pt>
                <c:pt idx="80">
                  <c:v>11.67596546497211</c:v>
                </c:pt>
                <c:pt idx="81">
                  <c:v>11.790927790969466</c:v>
                </c:pt>
                <c:pt idx="82">
                  <c:v>11.905915956187986</c:v>
                </c:pt>
                <c:pt idx="83">
                  <c:v>12.020929938918638</c:v>
                </c:pt>
                <c:pt idx="84">
                  <c:v>12.135969717087265</c:v>
                </c:pt>
                <c:pt idx="85">
                  <c:v>12.251035268256237</c:v>
                </c:pt>
                <c:pt idx="86">
                  <c:v>12.366126569626083</c:v>
                </c:pt>
                <c:pt idx="87">
                  <c:v>12.481243598037182</c:v>
                </c:pt>
                <c:pt idx="88">
                  <c:v>12.596386329971459</c:v>
                </c:pt>
                <c:pt idx="89">
                  <c:v>12.711554741554101</c:v>
                </c:pt>
                <c:pt idx="90">
                  <c:v>12.826748808555319</c:v>
                </c:pt>
                <c:pt idx="91">
                  <c:v>12.941968506392092</c:v>
                </c:pt>
                <c:pt idx="92">
                  <c:v>13.057213810129973</c:v>
                </c:pt>
                <c:pt idx="93">
                  <c:v>13.172484694484893</c:v>
                </c:pt>
                <c:pt idx="94">
                  <c:v>13.287781133825005</c:v>
                </c:pt>
                <c:pt idx="95">
                  <c:v>13.403103102172516</c:v>
                </c:pt>
                <c:pt idx="96">
                  <c:v>13.518450573205577</c:v>
                </c:pt>
                <c:pt idx="97">
                  <c:v>13.633823520260169</c:v>
                </c:pt>
                <c:pt idx="98">
                  <c:v>13.749221916332029</c:v>
                </c:pt>
                <c:pt idx="99">
                  <c:v>13.864645734078564</c:v>
                </c:pt>
                <c:pt idx="100">
                  <c:v>13.980094945820825</c:v>
                </c:pt>
                <c:pt idx="101">
                  <c:v>14.095569523545471</c:v>
                </c:pt>
                <c:pt idx="102">
                  <c:v>14.21106943890676</c:v>
                </c:pt>
                <c:pt idx="103">
                  <c:v>14.326594663228555</c:v>
                </c:pt>
                <c:pt idx="104">
                  <c:v>14.442145167506359</c:v>
                </c:pt>
                <c:pt idx="105">
                  <c:v>14.557720922409368</c:v>
                </c:pt>
                <c:pt idx="106">
                  <c:v>14.673321898282516</c:v>
                </c:pt>
                <c:pt idx="107">
                  <c:v>14.788948065148571</c:v>
                </c:pt>
                <c:pt idx="108">
                  <c:v>14.904599392710232</c:v>
                </c:pt>
                <c:pt idx="109">
                  <c:v>15.020275850352224</c:v>
                </c:pt>
                <c:pt idx="110">
                  <c:v>15.135977407143468</c:v>
                </c:pt>
                <c:pt idx="111">
                  <c:v>15.251704031839186</c:v>
                </c:pt>
                <c:pt idx="112">
                  <c:v>15.367455692883087</c:v>
                </c:pt>
                <c:pt idx="113">
                  <c:v>15.483232358409547</c:v>
                </c:pt>
                <c:pt idx="114">
                  <c:v>15.599033996245785</c:v>
                </c:pt>
                <c:pt idx="115">
                  <c:v>15.714860573914077</c:v>
                </c:pt>
                <c:pt idx="116">
                  <c:v>15.83071205863399</c:v>
                </c:pt>
                <c:pt idx="117">
                  <c:v>15.946588417324598</c:v>
                </c:pt>
                <c:pt idx="118">
                  <c:v>16.062489616606747</c:v>
                </c:pt>
                <c:pt idx="119">
                  <c:v>16.178415622805304</c:v>
                </c:pt>
                <c:pt idx="120">
                  <c:v>16.294366401951439</c:v>
                </c:pt>
                <c:pt idx="121">
                  <c:v>16.410341919784919</c:v>
                </c:pt>
                <c:pt idx="122">
                  <c:v>16.526342141756395</c:v>
                </c:pt>
                <c:pt idx="123">
                  <c:v>16.642367033029721</c:v>
                </c:pt>
                <c:pt idx="124">
                  <c:v>16.758416558484281</c:v>
                </c:pt>
                <c:pt idx="125">
                  <c:v>16.874490682717319</c:v>
                </c:pt>
                <c:pt idx="126">
                  <c:v>16.99058937004628</c:v>
                </c:pt>
                <c:pt idx="127">
                  <c:v>17.106712584511175</c:v>
                </c:pt>
                <c:pt idx="128">
                  <c:v>17.222860289876952</c:v>
                </c:pt>
                <c:pt idx="129">
                  <c:v>17.339032449635855</c:v>
                </c:pt>
                <c:pt idx="130">
                  <c:v>17.455229027009828</c:v>
                </c:pt>
                <c:pt idx="131">
                  <c:v>17.571449984952899</c:v>
                </c:pt>
                <c:pt idx="132">
                  <c:v>17.687695286153588</c:v>
                </c:pt>
                <c:pt idx="133">
                  <c:v>17.803964893037325</c:v>
                </c:pt>
                <c:pt idx="134">
                  <c:v>17.920258767768861</c:v>
                </c:pt>
                <c:pt idx="135">
                  <c:v>18.036576872254699</c:v>
                </c:pt>
                <c:pt idx="136">
                  <c:v>18.152919168145548</c:v>
                </c:pt>
                <c:pt idx="137">
                  <c:v>18.269285616838737</c:v>
                </c:pt>
                <c:pt idx="138">
                  <c:v>18.38567617948069</c:v>
                </c:pt>
                <c:pt idx="139">
                  <c:v>18.502090816969378</c:v>
                </c:pt>
                <c:pt idx="140">
                  <c:v>18.618529489956771</c:v>
                </c:pt>
                <c:pt idx="141">
                  <c:v>18.734992158851323</c:v>
                </c:pt>
                <c:pt idx="142">
                  <c:v>18.85147878382044</c:v>
                </c:pt>
                <c:pt idx="143">
                  <c:v>18.967989324792963</c:v>
                </c:pt>
                <c:pt idx="144">
                  <c:v>19.084523741461652</c:v>
                </c:pt>
                <c:pt idx="145">
                  <c:v>19.201081993285666</c:v>
                </c:pt>
                <c:pt idx="146">
                  <c:v>19.317664039493085</c:v>
                </c:pt>
                <c:pt idx="147">
                  <c:v>19.434269839083377</c:v>
                </c:pt>
                <c:pt idx="148">
                  <c:v>19.550899350829926</c:v>
                </c:pt>
                <c:pt idx="149">
                  <c:v>19.667552533282521</c:v>
                </c:pt>
                <c:pt idx="150">
                  <c:v>19.784229344769869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AD-4C55-BC42-00ED1BE29248}"/>
            </c:ext>
          </c:extLst>
        </c:ser>
        <c:ser>
          <c:idx val="2"/>
          <c:order val="4"/>
          <c:tx>
            <c:v>Y LCI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Carb_LinPor_LogPerm!$I$3:$I$630</c:f>
              <c:numCache>
                <c:formatCode>General</c:formatCode>
                <c:ptCount val="62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</c:numCache>
            </c:numRef>
          </c:xVal>
          <c:yVal>
            <c:numRef>
              <c:f>Carb_LinPor_LogPerm!$K$3:$K$630</c:f>
              <c:numCache>
                <c:formatCode>General</c:formatCode>
                <c:ptCount val="628"/>
                <c:pt idx="0">
                  <c:v>-2.9238556723754905</c:v>
                </c:pt>
                <c:pt idx="1">
                  <c:v>-2.8011410038449416</c:v>
                </c:pt>
                <c:pt idx="2">
                  <c:v>-2.6785624820032101</c:v>
                </c:pt>
                <c:pt idx="3">
                  <c:v>-2.5561302780875108</c:v>
                </c:pt>
                <c:pt idx="4">
                  <c:v>-2.4338554112162796</c:v>
                </c:pt>
                <c:pt idx="5">
                  <c:v>-2.3117498088503008</c:v>
                </c:pt>
                <c:pt idx="6">
                  <c:v>-2.1898263664264501</c:v>
                </c:pt>
                <c:pt idx="7">
                  <c:v>-2.0680990041921925</c:v>
                </c:pt>
                <c:pt idx="8">
                  <c:v>-1.946582718658697</c:v>
                </c:pt>
                <c:pt idx="9">
                  <c:v>-1.8252936253751286</c:v>
                </c:pt>
                <c:pt idx="10">
                  <c:v>-1.7042489889152024</c:v>
                </c:pt>
                <c:pt idx="11">
                  <c:v>-1.583467235084653</c:v>
                </c:pt>
                <c:pt idx="12">
                  <c:v>-1.462967939453566</c:v>
                </c:pt>
                <c:pt idx="13">
                  <c:v>-1.3427717854705796</c:v>
                </c:pt>
                <c:pt idx="14">
                  <c:v>-1.2229004847454585</c:v>
                </c:pt>
                <c:pt idx="15">
                  <c:v>-1.1033766517544412</c:v>
                </c:pt>
                <c:pt idx="16">
                  <c:v>-0.984223625432601</c:v>
                </c:pt>
                <c:pt idx="17">
                  <c:v>-0.86546523110224216</c:v>
                </c:pt>
                <c:pt idx="18">
                  <c:v>-0.74712547818073038</c:v>
                </c:pt>
                <c:pt idx="19">
                  <c:v>-0.6292281923046853</c:v>
                </c:pt>
                <c:pt idx="20">
                  <c:v>-0.51179658497948832</c:v>
                </c:pt>
                <c:pt idx="21">
                  <c:v>-0.39485276950602477</c:v>
                </c:pt>
                <c:pt idx="22">
                  <c:v>-0.27841723838614141</c:v>
                </c:pt>
                <c:pt idx="23">
                  <c:v>-0.16250832400564039</c:v>
                </c:pt>
                <c:pt idx="24">
                  <c:v>-4.7141670212562242E-2</c:v>
                </c:pt>
                <c:pt idx="25">
                  <c:v>6.7670253630182642E-2</c:v>
                </c:pt>
                <c:pt idx="26">
                  <c:v>0.18191856346330695</c:v>
                </c:pt>
                <c:pt idx="27">
                  <c:v>0.29559826609482409</c:v>
                </c:pt>
                <c:pt idx="28">
                  <c:v>0.40870843567981463</c:v>
                </c:pt>
                <c:pt idx="29">
                  <c:v>0.52125224682030635</c:v>
                </c:pt>
                <c:pt idx="30">
                  <c:v>0.63323686156129855</c:v>
                </c:pt>
                <c:pt idx="31">
                  <c:v>0.74467317952729473</c:v>
                </c:pt>
                <c:pt idx="32">
                  <c:v>0.85557547107711485</c:v>
                </c:pt>
                <c:pt idx="33">
                  <c:v>0.96596092121793842</c:v>
                </c:pt>
                <c:pt idx="34">
                  <c:v>1.0758491162652088</c:v>
                </c:pt>
                <c:pt idx="35">
                  <c:v>1.1852615057222939</c:v>
                </c:pt>
                <c:pt idx="36">
                  <c:v>1.2942208690773753</c:v>
                </c:pt>
                <c:pt idx="37">
                  <c:v>1.4027508120967354</c:v>
                </c:pt>
                <c:pt idx="38">
                  <c:v>1.5108753108193329</c:v>
                </c:pt>
                <c:pt idx="39">
                  <c:v>1.6186183148423661</c:v>
                </c:pt>
                <c:pt idx="40">
                  <c:v>1.7260034154188</c:v>
                </c:pt>
                <c:pt idx="41">
                  <c:v>1.8330535788611133</c:v>
                </c:pt>
                <c:pt idx="42">
                  <c:v>1.939790941976546</c:v>
                </c:pt>
                <c:pt idx="43">
                  <c:v>2.0462366637432061</c:v>
                </c:pt>
                <c:pt idx="44">
                  <c:v>2.1524108260244903</c:v>
                </c:pt>
                <c:pt idx="45">
                  <c:v>2.2583323755901654</c:v>
                </c:pt>
                <c:pt idx="46">
                  <c:v>2.3640190998278667</c:v>
                </c:pt>
                <c:pt idx="47">
                  <c:v>2.4694876290694756</c:v>
                </c:pt>
                <c:pt idx="48">
                  <c:v>2.5747534592415713</c:v>
                </c:pt>
                <c:pt idx="49">
                  <c:v>2.6798309894398766</c:v>
                </c:pt>
                <c:pt idx="50">
                  <c:v>2.7847335699278131</c:v>
                </c:pt>
                <c:pt idx="51">
                  <c:v>2.8894735569070571</c:v>
                </c:pt>
                <c:pt idx="52">
                  <c:v>2.994062371168543</c:v>
                </c:pt>
                <c:pt idx="53">
                  <c:v>3.0985105583902337</c:v>
                </c:pt>
                <c:pt idx="54">
                  <c:v>3.2028278494008613</c:v>
                </c:pt>
                <c:pt idx="55">
                  <c:v>3.3070232191824318</c:v>
                </c:pt>
                <c:pt idx="56">
                  <c:v>3.4111049437486205</c:v>
                </c:pt>
                <c:pt idx="57">
                  <c:v>3.5150806543232305</c:v>
                </c:pt>
                <c:pt idx="58">
                  <c:v>3.6189573884648398</c:v>
                </c:pt>
                <c:pt idx="59">
                  <c:v>3.7227416379521459</c:v>
                </c:pt>
                <c:pt idx="60">
                  <c:v>3.8264393933695091</c:v>
                </c:pt>
                <c:pt idx="61">
                  <c:v>3.9300561854228739</c:v>
                </c:pt>
                <c:pt idx="62">
                  <c:v>4.0335971230798862</c:v>
                </c:pt>
                <c:pt idx="63">
                  <c:v>4.1370669286709036</c:v>
                </c:pt>
                <c:pt idx="64">
                  <c:v>4.2404699701146651</c:v>
                </c:pt>
                <c:pt idx="65">
                  <c:v>4.3438102904476059</c:v>
                </c:pt>
                <c:pt idx="66">
                  <c:v>4.4470916348422982</c:v>
                </c:pt>
                <c:pt idx="67">
                  <c:v>4.5503174753007318</c:v>
                </c:pt>
                <c:pt idx="68">
                  <c:v>4.6534910332040047</c:v>
                </c:pt>
                <c:pt idx="69">
                  <c:v>4.7566152998928013</c:v>
                </c:pt>
                <c:pt idx="70">
                  <c:v>4.8596930554440458</c:v>
                </c:pt>
                <c:pt idx="71">
                  <c:v>4.9627268857989426</c:v>
                </c:pt>
                <c:pt idx="72">
                  <c:v>5.0657191983869438</c:v>
                </c:pt>
                <c:pt idx="73">
                  <c:v>5.1686722363794377</c:v>
                </c:pt>
                <c:pt idx="74">
                  <c:v>5.2715880916963549</c:v>
                </c:pt>
                <c:pt idx="75">
                  <c:v>5.3744687168786802</c:v>
                </c:pt>
                <c:pt idx="76">
                  <c:v>5.4773159359302106</c:v>
                </c:pt>
                <c:pt idx="77">
                  <c:v>5.5801314542227693</c:v>
                </c:pt>
                <c:pt idx="78">
                  <c:v>5.6829168675506345</c:v>
                </c:pt>
                <c:pt idx="79">
                  <c:v>5.7856736704121321</c:v>
                </c:pt>
                <c:pt idx="80">
                  <c:v>5.8884032635890664</c:v>
                </c:pt>
                <c:pt idx="81">
                  <c:v>5.9911069610881551</c:v>
                </c:pt>
                <c:pt idx="82">
                  <c:v>6.0937859965025307</c:v>
                </c:pt>
                <c:pt idx="83">
                  <c:v>6.196441528845936</c:v>
                </c:pt>
                <c:pt idx="84">
                  <c:v>6.2990746479072257</c:v>
                </c:pt>
                <c:pt idx="85">
                  <c:v>6.4016863791683081</c:v>
                </c:pt>
                <c:pt idx="86">
                  <c:v>6.5042776883245299</c:v>
                </c:pt>
                <c:pt idx="87">
                  <c:v>6.6068494854428339</c:v>
                </c:pt>
                <c:pt idx="88">
                  <c:v>6.7094026287896824</c:v>
                </c:pt>
                <c:pt idx="89">
                  <c:v>6.8119379283577057</c:v>
                </c:pt>
                <c:pt idx="90">
                  <c:v>6.9144561491173153</c:v>
                </c:pt>
                <c:pt idx="91">
                  <c:v>7.0169580140170691</c:v>
                </c:pt>
                <c:pt idx="92">
                  <c:v>7.119444206754368</c:v>
                </c:pt>
                <c:pt idx="93">
                  <c:v>7.2219153743360254</c:v>
                </c:pt>
                <c:pt idx="94">
                  <c:v>7.3243721294464885</c:v>
                </c:pt>
                <c:pt idx="95">
                  <c:v>7.4268150526398315</c:v>
                </c:pt>
                <c:pt idx="96">
                  <c:v>7.5292446943701856</c:v>
                </c:pt>
                <c:pt idx="97">
                  <c:v>7.6316615768739169</c:v>
                </c:pt>
                <c:pt idx="98">
                  <c:v>7.7340661959157231</c:v>
                </c:pt>
                <c:pt idx="99">
                  <c:v>7.8364590224096311</c:v>
                </c:pt>
                <c:pt idx="100">
                  <c:v>7.9388405039250109</c:v>
                </c:pt>
                <c:pt idx="101">
                  <c:v>8.0412110660867491</c:v>
                </c:pt>
                <c:pt idx="102">
                  <c:v>8.1435711138779663</c:v>
                </c:pt>
                <c:pt idx="103">
                  <c:v>8.2459210328529089</c:v>
                </c:pt>
                <c:pt idx="104">
                  <c:v>8.3482611902670243</c:v>
                </c:pt>
                <c:pt idx="105">
                  <c:v>8.4505919361305537</c:v>
                </c:pt>
                <c:pt idx="106">
                  <c:v>8.5529136041915486</c:v>
                </c:pt>
                <c:pt idx="107">
                  <c:v>8.6552265128535986</c:v>
                </c:pt>
                <c:pt idx="108">
                  <c:v>8.7575309660332241</c:v>
                </c:pt>
                <c:pt idx="109">
                  <c:v>8.8598272539613774</c:v>
                </c:pt>
                <c:pt idx="110">
                  <c:v>8.9621156539332194</c:v>
                </c:pt>
                <c:pt idx="111">
                  <c:v>9.0643964310099427</c:v>
                </c:pt>
                <c:pt idx="112">
                  <c:v>9.1666698386760945</c:v>
                </c:pt>
                <c:pt idx="113">
                  <c:v>9.2689361194556454</c:v>
                </c:pt>
                <c:pt idx="114">
                  <c:v>9.3711955054897054</c:v>
                </c:pt>
                <c:pt idx="115">
                  <c:v>9.4734482190786267</c:v>
                </c:pt>
                <c:pt idx="116">
                  <c:v>9.5756944731909712</c:v>
                </c:pt>
                <c:pt idx="117">
                  <c:v>9.6779344719416578</c:v>
                </c:pt>
                <c:pt idx="118">
                  <c:v>9.7801684110414051</c:v>
                </c:pt>
                <c:pt idx="119">
                  <c:v>9.882396478219432</c:v>
                </c:pt>
                <c:pt idx="120">
                  <c:v>9.9846188536212388</c:v>
                </c:pt>
                <c:pt idx="121">
                  <c:v>10.086835710183131</c:v>
                </c:pt>
                <c:pt idx="122">
                  <c:v>10.189047213985029</c:v>
                </c:pt>
                <c:pt idx="123">
                  <c:v>10.291253524583034</c:v>
                </c:pt>
                <c:pt idx="124">
                  <c:v>10.393454795323029</c:v>
                </c:pt>
                <c:pt idx="125">
                  <c:v>10.495651173636583</c:v>
                </c:pt>
                <c:pt idx="126">
                  <c:v>10.597842801320281</c:v>
                </c:pt>
                <c:pt idx="127">
                  <c:v>10.700029814799562</c:v>
                </c:pt>
                <c:pt idx="128">
                  <c:v>10.802212345377995</c:v>
                </c:pt>
                <c:pt idx="129">
                  <c:v>10.904390519473001</c:v>
                </c:pt>
                <c:pt idx="130">
                  <c:v>11.006564458838758</c:v>
                </c:pt>
                <c:pt idx="131">
                  <c:v>11.108734280777171</c:v>
                </c:pt>
                <c:pt idx="132">
                  <c:v>11.210900098337593</c:v>
                </c:pt>
                <c:pt idx="133">
                  <c:v>11.313062020506001</c:v>
                </c:pt>
                <c:pt idx="134">
                  <c:v>11.415220152384249</c:v>
                </c:pt>
                <c:pt idx="135">
                  <c:v>11.517374595360018</c:v>
                </c:pt>
                <c:pt idx="136">
                  <c:v>11.619525447267993</c:v>
                </c:pt>
                <c:pt idx="137">
                  <c:v>11.721672802542795</c:v>
                </c:pt>
                <c:pt idx="138">
                  <c:v>11.823816752364154</c:v>
                </c:pt>
                <c:pt idx="139">
                  <c:v>11.925957384794774</c:v>
                </c:pt>
                <c:pt idx="140">
                  <c:v>12.028094784911296</c:v>
                </c:pt>
                <c:pt idx="141">
                  <c:v>12.130229034928792</c:v>
                </c:pt>
                <c:pt idx="142">
                  <c:v>12.232360214319103</c:v>
                </c:pt>
                <c:pt idx="143">
                  <c:v>12.334488399923435</c:v>
                </c:pt>
                <c:pt idx="144">
                  <c:v>12.436613666059461</c:v>
                </c:pt>
                <c:pt idx="145">
                  <c:v>12.5387360846233</c:v>
                </c:pt>
                <c:pt idx="146">
                  <c:v>12.640855725186627</c:v>
                </c:pt>
                <c:pt idx="147">
                  <c:v>12.742972655089156</c:v>
                </c:pt>
                <c:pt idx="148">
                  <c:v>12.845086939526823</c:v>
                </c:pt>
                <c:pt idx="149">
                  <c:v>12.947198641635786</c:v>
                </c:pt>
                <c:pt idx="150">
                  <c:v>13.049307822572599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AD-4C55-BC42-00ED1BE29248}"/>
            </c:ext>
          </c:extLst>
        </c:ser>
        <c:ser>
          <c:idx val="5"/>
          <c:order val="5"/>
          <c:tx>
            <c:v>Lower PI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Carb_LinPor_LogPerm!$I$3:$I$630</c:f>
              <c:numCache>
                <c:formatCode>General</c:formatCode>
                <c:ptCount val="62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</c:numCache>
            </c:numRef>
          </c:xVal>
          <c:yVal>
            <c:numRef>
              <c:f>Carb_LinPor_LogPerm!$O$3:$O$630</c:f>
              <c:numCache>
                <c:formatCode>General</c:formatCode>
                <c:ptCount val="628"/>
                <c:pt idx="0">
                  <c:v>-7.6324744001393237</c:v>
                </c:pt>
                <c:pt idx="1">
                  <c:v>-7.5182310130821666</c:v>
                </c:pt>
                <c:pt idx="2">
                  <c:v>-7.4040139248755992</c:v>
                </c:pt>
                <c:pt idx="3">
                  <c:v>-7.2898231458259222</c:v>
                </c:pt>
                <c:pt idx="4">
                  <c:v>-7.1756586858372069</c:v>
                </c:pt>
                <c:pt idx="5">
                  <c:v>-7.0615205544105271</c:v>
                </c:pt>
                <c:pt idx="6">
                  <c:v>-6.947408760643226</c:v>
                </c:pt>
                <c:pt idx="7">
                  <c:v>-6.8333233132282096</c:v>
                </c:pt>
                <c:pt idx="8">
                  <c:v>-6.7192642204532858</c:v>
                </c:pt>
                <c:pt idx="9">
                  <c:v>-6.6052314902005067</c:v>
                </c:pt>
                <c:pt idx="10">
                  <c:v>-6.4912251299455761</c:v>
                </c:pt>
                <c:pt idx="11">
                  <c:v>-6.3772451467572546</c:v>
                </c:pt>
                <c:pt idx="12">
                  <c:v>-6.2632915472968227</c:v>
                </c:pt>
                <c:pt idx="13">
                  <c:v>-6.14936433781756</c:v>
                </c:pt>
                <c:pt idx="14">
                  <c:v>-6.0354635241642578</c:v>
                </c:pt>
                <c:pt idx="15">
                  <c:v>-5.9215891117727679</c:v>
                </c:pt>
                <c:pt idx="16">
                  <c:v>-5.8077411056695833</c:v>
                </c:pt>
                <c:pt idx="17">
                  <c:v>-5.6939195104714395</c:v>
                </c:pt>
                <c:pt idx="18">
                  <c:v>-5.5801243303849635</c:v>
                </c:pt>
                <c:pt idx="19">
                  <c:v>-5.466355569206339</c:v>
                </c:pt>
                <c:pt idx="20">
                  <c:v>-5.3526132303210243</c:v>
                </c:pt>
                <c:pt idx="21">
                  <c:v>-5.2388973167034685</c:v>
                </c:pt>
                <c:pt idx="22">
                  <c:v>-5.1252078309168994</c:v>
                </c:pt>
                <c:pt idx="23">
                  <c:v>-5.0115447751131139</c:v>
                </c:pt>
                <c:pt idx="24">
                  <c:v>-4.8979081510323077</c:v>
                </c:pt>
                <c:pt idx="25">
                  <c:v>-4.7842979600029558</c:v>
                </c:pt>
                <c:pt idx="26">
                  <c:v>-4.6707142029416833</c:v>
                </c:pt>
                <c:pt idx="27">
                  <c:v>-4.5571568803532205</c:v>
                </c:pt>
                <c:pt idx="28">
                  <c:v>-4.4436259923303423</c:v>
                </c:pt>
                <c:pt idx="29">
                  <c:v>-4.3301215385538772</c:v>
                </c:pt>
                <c:pt idx="30">
                  <c:v>-4.2166435182927184</c:v>
                </c:pt>
                <c:pt idx="31">
                  <c:v>-4.1031919304038951</c:v>
                </c:pt>
                <c:pt idx="32">
                  <c:v>-3.9897667733326476</c:v>
                </c:pt>
                <c:pt idx="33">
                  <c:v>-3.8763680451125544</c:v>
                </c:pt>
                <c:pt idx="34">
                  <c:v>-3.7629957433656904</c:v>
                </c:pt>
                <c:pt idx="35">
                  <c:v>-3.6496498653028042</c:v>
                </c:pt>
                <c:pt idx="36">
                  <c:v>-3.536330407723538</c:v>
                </c:pt>
                <c:pt idx="37">
                  <c:v>-3.4230373670166774</c:v>
                </c:pt>
                <c:pt idx="38">
                  <c:v>-3.3097707391604345</c:v>
                </c:pt>
                <c:pt idx="39">
                  <c:v>-3.1965305197227547</c:v>
                </c:pt>
                <c:pt idx="40">
                  <c:v>-3.0833167038616676</c:v>
                </c:pt>
                <c:pt idx="41">
                  <c:v>-2.9701292863256583</c:v>
                </c:pt>
                <c:pt idx="42">
                  <c:v>-2.8569682614540826</c:v>
                </c:pt>
                <c:pt idx="43">
                  <c:v>-2.7438336231775944</c:v>
                </c:pt>
                <c:pt idx="44">
                  <c:v>-2.6307253650186286</c:v>
                </c:pt>
                <c:pt idx="45">
                  <c:v>-2.5176434800919028</c:v>
                </c:pt>
                <c:pt idx="46">
                  <c:v>-2.4045879611049417</c:v>
                </c:pt>
                <c:pt idx="47">
                  <c:v>-2.2915588003586489</c:v>
                </c:pt>
                <c:pt idx="48">
                  <c:v>-2.1785559897479079</c:v>
                </c:pt>
                <c:pt idx="49">
                  <c:v>-2.0655795207621983</c:v>
                </c:pt>
                <c:pt idx="50">
                  <c:v>-1.952629384486265</c:v>
                </c:pt>
                <c:pt idx="51">
                  <c:v>-1.839705571600792</c:v>
                </c:pt>
                <c:pt idx="52">
                  <c:v>-1.7268080723831449</c:v>
                </c:pt>
                <c:pt idx="53">
                  <c:v>-1.6139368767080997</c:v>
                </c:pt>
                <c:pt idx="54">
                  <c:v>-1.5010919740486317</c:v>
                </c:pt>
                <c:pt idx="55">
                  <c:v>-1.3882733534767331</c:v>
                </c:pt>
                <c:pt idx="56">
                  <c:v>-1.2754810036642388</c:v>
                </c:pt>
                <c:pt idx="57">
                  <c:v>-1.162714912883712</c:v>
                </c:pt>
                <c:pt idx="58">
                  <c:v>-1.0499750690093368</c:v>
                </c:pt>
                <c:pt idx="59">
                  <c:v>-0.93726145951785078</c:v>
                </c:pt>
                <c:pt idx="60">
                  <c:v>-0.82457407148950601</c:v>
                </c:pt>
                <c:pt idx="61">
                  <c:v>-0.71191289160905491</c:v>
                </c:pt>
                <c:pt idx="62">
                  <c:v>-0.59927790616677346</c:v>
                </c:pt>
                <c:pt idx="63">
                  <c:v>-0.48666910105950212</c:v>
                </c:pt>
                <c:pt idx="64">
                  <c:v>-0.37408646179173122</c:v>
                </c:pt>
                <c:pt idx="65">
                  <c:v>-0.26152997347669693</c:v>
                </c:pt>
                <c:pt idx="66">
                  <c:v>-0.14899962083751639</c:v>
                </c:pt>
                <c:pt idx="67">
                  <c:v>-3.6495388208356516E-2</c:v>
                </c:pt>
                <c:pt idx="68">
                  <c:v>7.5982740464392684E-2</c:v>
                </c:pt>
                <c:pt idx="69">
                  <c:v>0.1884347816208809</c:v>
                </c:pt>
                <c:pt idx="70">
                  <c:v>0.30086075208657004</c:v>
                </c:pt>
                <c:pt idx="71">
                  <c:v>0.41326066907095349</c:v>
                </c:pt>
                <c:pt idx="72">
                  <c:v>0.52563455016625671</c:v>
                </c:pt>
                <c:pt idx="73">
                  <c:v>0.63798241334611738</c:v>
                </c:pt>
                <c:pt idx="74">
                  <c:v>0.75030427696422741</c:v>
                </c:pt>
                <c:pt idx="75">
                  <c:v>0.8626001597529509</c:v>
                </c:pt>
                <c:pt idx="76">
                  <c:v>0.97487008082192705</c:v>
                </c:pt>
                <c:pt idx="77">
                  <c:v>1.0871140596566375</c:v>
                </c:pt>
                <c:pt idx="78">
                  <c:v>1.1993321161169384</c:v>
                </c:pt>
                <c:pt idx="79">
                  <c:v>1.3115242704355925</c:v>
                </c:pt>
                <c:pt idx="80">
                  <c:v>1.4236905432167521</c:v>
                </c:pt>
                <c:pt idx="81">
                  <c:v>1.5358309554344318</c:v>
                </c:pt>
                <c:pt idx="82">
                  <c:v>1.6479455284309443</c:v>
                </c:pt>
                <c:pt idx="83">
                  <c:v>1.7600342839153313</c:v>
                </c:pt>
                <c:pt idx="84">
                  <c:v>1.872097243961738</c:v>
                </c:pt>
                <c:pt idx="85">
                  <c:v>1.9841344310078011</c:v>
                </c:pt>
                <c:pt idx="86">
                  <c:v>2.0961458678529894</c:v>
                </c:pt>
                <c:pt idx="87">
                  <c:v>2.2081315776569248</c:v>
                </c:pt>
                <c:pt idx="88">
                  <c:v>2.3200915839376828</c:v>
                </c:pt>
                <c:pt idx="89">
                  <c:v>2.4320259105700739</c:v>
                </c:pt>
                <c:pt idx="90">
                  <c:v>2.5439345817838941</c:v>
                </c:pt>
                <c:pt idx="91">
                  <c:v>2.6558176221621554</c:v>
                </c:pt>
                <c:pt idx="92">
                  <c:v>2.7676750566393098</c:v>
                </c:pt>
                <c:pt idx="93">
                  <c:v>2.8795069104994226</c:v>
                </c:pt>
                <c:pt idx="94">
                  <c:v>2.9913132093743453</c:v>
                </c:pt>
                <c:pt idx="95">
                  <c:v>3.1030939792418701</c:v>
                </c:pt>
                <c:pt idx="96">
                  <c:v>3.214849246423845</c:v>
                </c:pt>
                <c:pt idx="97">
                  <c:v>3.3265790375842883</c:v>
                </c:pt>
                <c:pt idx="98">
                  <c:v>3.438283379727463</c:v>
                </c:pt>
                <c:pt idx="99">
                  <c:v>3.5499623001959622</c:v>
                </c:pt>
                <c:pt idx="100">
                  <c:v>3.6616158266687346</c:v>
                </c:pt>
                <c:pt idx="101">
                  <c:v>3.7732439871591232</c:v>
                </c:pt>
                <c:pt idx="102">
                  <c:v>3.8848468100128724</c:v>
                </c:pt>
                <c:pt idx="103">
                  <c:v>3.9964243239061128</c:v>
                </c:pt>
                <c:pt idx="104">
                  <c:v>4.107976557843342</c:v>
                </c:pt>
                <c:pt idx="105">
                  <c:v>4.2195035411553672</c:v>
                </c:pt>
                <c:pt idx="106">
                  <c:v>4.3310053034972533</c:v>
                </c:pt>
                <c:pt idx="107">
                  <c:v>4.4424818748462327</c:v>
                </c:pt>
                <c:pt idx="108">
                  <c:v>4.5539332854996113</c:v>
                </c:pt>
                <c:pt idx="109">
                  <c:v>4.6653595660726515</c:v>
                </c:pt>
                <c:pt idx="110">
                  <c:v>4.7767607474964429</c:v>
                </c:pt>
                <c:pt idx="111">
                  <c:v>4.8881368610157603</c:v>
                </c:pt>
                <c:pt idx="112">
                  <c:v>4.9994879381868911</c:v>
                </c:pt>
                <c:pt idx="113">
                  <c:v>5.1108140108754672</c:v>
                </c:pt>
                <c:pt idx="114">
                  <c:v>5.2221151112542668</c:v>
                </c:pt>
                <c:pt idx="115">
                  <c:v>5.3333912718010081</c:v>
                </c:pt>
                <c:pt idx="116">
                  <c:v>5.4446425252961301</c:v>
                </c:pt>
                <c:pt idx="117">
                  <c:v>5.5558689048205565</c:v>
                </c:pt>
                <c:pt idx="118">
                  <c:v>5.6670704437534427</c:v>
                </c:pt>
                <c:pt idx="119">
                  <c:v>5.7782471757699199</c:v>
                </c:pt>
                <c:pt idx="120">
                  <c:v>5.8893991348388184</c:v>
                </c:pt>
                <c:pt idx="121">
                  <c:v>6.0005263552203756</c:v>
                </c:pt>
                <c:pt idx="122">
                  <c:v>6.1116288714639335</c:v>
                </c:pt>
                <c:pt idx="123">
                  <c:v>6.2227067184056422</c:v>
                </c:pt>
                <c:pt idx="124">
                  <c:v>6.3337599311661164</c:v>
                </c:pt>
                <c:pt idx="125">
                  <c:v>6.4447885451481151</c:v>
                </c:pt>
                <c:pt idx="126">
                  <c:v>6.5557925960341894</c:v>
                </c:pt>
                <c:pt idx="127">
                  <c:v>6.6667721197843299</c:v>
                </c:pt>
                <c:pt idx="128">
                  <c:v>6.7777271526335872</c:v>
                </c:pt>
                <c:pt idx="129">
                  <c:v>6.8886577310897179</c:v>
                </c:pt>
                <c:pt idx="130">
                  <c:v>6.9995638919307792</c:v>
                </c:pt>
                <c:pt idx="131">
                  <c:v>7.1104456722027436</c:v>
                </c:pt>
                <c:pt idx="132">
                  <c:v>7.2213031092170885</c:v>
                </c:pt>
                <c:pt idx="133">
                  <c:v>7.3321362405483894</c:v>
                </c:pt>
                <c:pt idx="134">
                  <c:v>7.4429451040318897</c:v>
                </c:pt>
                <c:pt idx="135">
                  <c:v>7.553729737761083</c:v>
                </c:pt>
                <c:pt idx="136">
                  <c:v>7.6644901800852709</c:v>
                </c:pt>
                <c:pt idx="137">
                  <c:v>7.7752264696071167</c:v>
                </c:pt>
                <c:pt idx="138">
                  <c:v>7.8859386451801967</c:v>
                </c:pt>
                <c:pt idx="139">
                  <c:v>7.9966267459065454</c:v>
                </c:pt>
                <c:pt idx="140">
                  <c:v>8.1072908111341881</c:v>
                </c:pt>
                <c:pt idx="141">
                  <c:v>8.21793088045467</c:v>
                </c:pt>
                <c:pt idx="142">
                  <c:v>8.3285469937005843</c:v>
                </c:pt>
                <c:pt idx="143">
                  <c:v>8.4391391909430986</c:v>
                </c:pt>
                <c:pt idx="144">
                  <c:v>8.5497075124894479</c:v>
                </c:pt>
                <c:pt idx="145">
                  <c:v>8.6602519988804652</c:v>
                </c:pt>
                <c:pt idx="146">
                  <c:v>8.7707726908880836</c:v>
                </c:pt>
                <c:pt idx="147">
                  <c:v>8.8812696295128237</c:v>
                </c:pt>
                <c:pt idx="148">
                  <c:v>8.9917428559813111</c:v>
                </c:pt>
                <c:pt idx="149">
                  <c:v>9.1021924117437543</c:v>
                </c:pt>
                <c:pt idx="150">
                  <c:v>9.2126183384714349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AD-4C55-BC42-00ED1BE29248}"/>
            </c:ext>
          </c:extLst>
        </c:ser>
        <c:ser>
          <c:idx val="10"/>
          <c:order val="6"/>
          <c:tx>
            <c:v>LN_Y_Minor_Grid</c:v>
          </c:tx>
          <c:spPr>
            <a:ln w="63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Carb_LinPor_LogPerm!$AN$3:$AN$247</c:f>
              <c:numCache>
                <c:formatCode>General</c:formatCode>
                <c:ptCount val="245"/>
                <c:pt idx="0">
                  <c:v>-6.9077552789821368</c:v>
                </c:pt>
                <c:pt idx="1">
                  <c:v>30</c:v>
                </c:pt>
                <c:pt idx="3">
                  <c:v>-6.9077552789821368</c:v>
                </c:pt>
                <c:pt idx="4">
                  <c:v>30</c:v>
                </c:pt>
                <c:pt idx="6">
                  <c:v>-6.9077552789821368</c:v>
                </c:pt>
                <c:pt idx="7">
                  <c:v>30</c:v>
                </c:pt>
                <c:pt idx="9">
                  <c:v>-6.9077552789821368</c:v>
                </c:pt>
                <c:pt idx="10">
                  <c:v>30</c:v>
                </c:pt>
                <c:pt idx="12">
                  <c:v>-6.9077552789821368</c:v>
                </c:pt>
                <c:pt idx="13">
                  <c:v>30</c:v>
                </c:pt>
                <c:pt idx="15">
                  <c:v>-6.9077552789821368</c:v>
                </c:pt>
                <c:pt idx="16">
                  <c:v>30</c:v>
                </c:pt>
                <c:pt idx="18">
                  <c:v>-6.9077552789821368</c:v>
                </c:pt>
                <c:pt idx="19">
                  <c:v>30</c:v>
                </c:pt>
                <c:pt idx="21">
                  <c:v>-6.9077552789821368</c:v>
                </c:pt>
                <c:pt idx="22">
                  <c:v>30</c:v>
                </c:pt>
                <c:pt idx="24">
                  <c:v>-6.9077552789821368</c:v>
                </c:pt>
                <c:pt idx="25">
                  <c:v>30</c:v>
                </c:pt>
                <c:pt idx="27">
                  <c:v>-6.9077552789821368</c:v>
                </c:pt>
                <c:pt idx="28">
                  <c:v>30</c:v>
                </c:pt>
                <c:pt idx="30">
                  <c:v>-6.9077552789821368</c:v>
                </c:pt>
                <c:pt idx="31">
                  <c:v>30</c:v>
                </c:pt>
                <c:pt idx="33">
                  <c:v>-6.9077552789821368</c:v>
                </c:pt>
                <c:pt idx="34">
                  <c:v>30</c:v>
                </c:pt>
                <c:pt idx="36">
                  <c:v>-6.9077552789821368</c:v>
                </c:pt>
                <c:pt idx="37">
                  <c:v>30</c:v>
                </c:pt>
                <c:pt idx="39">
                  <c:v>-6.9077552789821368</c:v>
                </c:pt>
                <c:pt idx="40">
                  <c:v>30</c:v>
                </c:pt>
                <c:pt idx="42">
                  <c:v>-6.9077552789821368</c:v>
                </c:pt>
                <c:pt idx="43">
                  <c:v>30</c:v>
                </c:pt>
                <c:pt idx="45">
                  <c:v>-6.9077552789821368</c:v>
                </c:pt>
                <c:pt idx="46">
                  <c:v>30</c:v>
                </c:pt>
                <c:pt idx="48">
                  <c:v>-6.9077552789821368</c:v>
                </c:pt>
                <c:pt idx="49">
                  <c:v>30</c:v>
                </c:pt>
                <c:pt idx="51">
                  <c:v>-6.9077552789821368</c:v>
                </c:pt>
                <c:pt idx="52">
                  <c:v>30</c:v>
                </c:pt>
                <c:pt idx="54">
                  <c:v>-6.9077552789821368</c:v>
                </c:pt>
                <c:pt idx="55">
                  <c:v>30</c:v>
                </c:pt>
                <c:pt idx="57">
                  <c:v>-6.9077552789821368</c:v>
                </c:pt>
                <c:pt idx="58">
                  <c:v>30</c:v>
                </c:pt>
                <c:pt idx="60">
                  <c:v>-6.9077552789821368</c:v>
                </c:pt>
                <c:pt idx="61">
                  <c:v>30</c:v>
                </c:pt>
                <c:pt idx="63">
                  <c:v>-6.9077552789821368</c:v>
                </c:pt>
                <c:pt idx="64">
                  <c:v>30</c:v>
                </c:pt>
                <c:pt idx="66">
                  <c:v>-6.9077552789821368</c:v>
                </c:pt>
                <c:pt idx="67">
                  <c:v>30</c:v>
                </c:pt>
                <c:pt idx="69">
                  <c:v>-6.9077552789821368</c:v>
                </c:pt>
                <c:pt idx="70">
                  <c:v>30</c:v>
                </c:pt>
                <c:pt idx="72">
                  <c:v>-6.9077552789821368</c:v>
                </c:pt>
                <c:pt idx="73">
                  <c:v>30</c:v>
                </c:pt>
                <c:pt idx="75">
                  <c:v>-6.9077552789821368</c:v>
                </c:pt>
                <c:pt idx="76">
                  <c:v>30</c:v>
                </c:pt>
                <c:pt idx="78">
                  <c:v>-6.9077552789821368</c:v>
                </c:pt>
                <c:pt idx="79">
                  <c:v>30</c:v>
                </c:pt>
                <c:pt idx="81">
                  <c:v>-6.9077552789821368</c:v>
                </c:pt>
                <c:pt idx="82">
                  <c:v>30</c:v>
                </c:pt>
                <c:pt idx="84">
                  <c:v>-6.9077552789821368</c:v>
                </c:pt>
                <c:pt idx="85">
                  <c:v>30</c:v>
                </c:pt>
                <c:pt idx="87">
                  <c:v>-6.9077552789821368</c:v>
                </c:pt>
                <c:pt idx="88">
                  <c:v>30</c:v>
                </c:pt>
                <c:pt idx="90">
                  <c:v>-6.9077552789821368</c:v>
                </c:pt>
                <c:pt idx="91">
                  <c:v>30</c:v>
                </c:pt>
                <c:pt idx="93">
                  <c:v>-6.9077552789821368</c:v>
                </c:pt>
                <c:pt idx="94">
                  <c:v>30</c:v>
                </c:pt>
                <c:pt idx="96">
                  <c:v>-6.9077552789821368</c:v>
                </c:pt>
                <c:pt idx="97">
                  <c:v>30</c:v>
                </c:pt>
                <c:pt idx="99">
                  <c:v>-6.9077552789821368</c:v>
                </c:pt>
                <c:pt idx="100">
                  <c:v>30</c:v>
                </c:pt>
                <c:pt idx="102">
                  <c:v>-6.9077552789821368</c:v>
                </c:pt>
                <c:pt idx="103">
                  <c:v>30</c:v>
                </c:pt>
                <c:pt idx="105">
                  <c:v>-6.9077552789821368</c:v>
                </c:pt>
                <c:pt idx="106">
                  <c:v>30</c:v>
                </c:pt>
                <c:pt idx="108">
                  <c:v>-6.9077552789821368</c:v>
                </c:pt>
                <c:pt idx="109">
                  <c:v>30</c:v>
                </c:pt>
                <c:pt idx="111">
                  <c:v>-6.9077552789821368</c:v>
                </c:pt>
                <c:pt idx="112">
                  <c:v>30</c:v>
                </c:pt>
                <c:pt idx="114">
                  <c:v>-6.9077552789821368</c:v>
                </c:pt>
                <c:pt idx="115">
                  <c:v>30</c:v>
                </c:pt>
                <c:pt idx="117">
                  <c:v>-6.9077552789821368</c:v>
                </c:pt>
                <c:pt idx="118">
                  <c:v>30</c:v>
                </c:pt>
                <c:pt idx="120">
                  <c:v>-6.9077552789821368</c:v>
                </c:pt>
                <c:pt idx="121">
                  <c:v>30</c:v>
                </c:pt>
                <c:pt idx="123">
                  <c:v>-6.9077552789821368</c:v>
                </c:pt>
                <c:pt idx="124">
                  <c:v>30</c:v>
                </c:pt>
                <c:pt idx="126">
                  <c:v>-6.9077552789821368</c:v>
                </c:pt>
                <c:pt idx="127">
                  <c:v>30</c:v>
                </c:pt>
                <c:pt idx="129">
                  <c:v>-6.9077552789821368</c:v>
                </c:pt>
                <c:pt idx="130">
                  <c:v>30</c:v>
                </c:pt>
                <c:pt idx="132">
                  <c:v>-6.9077552789821368</c:v>
                </c:pt>
                <c:pt idx="133">
                  <c:v>30</c:v>
                </c:pt>
                <c:pt idx="135">
                  <c:v>-6.9077552789821368</c:v>
                </c:pt>
                <c:pt idx="136">
                  <c:v>30</c:v>
                </c:pt>
                <c:pt idx="138">
                  <c:v>-6.9077552789821368</c:v>
                </c:pt>
                <c:pt idx="139">
                  <c:v>30</c:v>
                </c:pt>
                <c:pt idx="141">
                  <c:v>-6.9077552789821368</c:v>
                </c:pt>
                <c:pt idx="142">
                  <c:v>30</c:v>
                </c:pt>
                <c:pt idx="144">
                  <c:v>-6.9077552789821368</c:v>
                </c:pt>
                <c:pt idx="145">
                  <c:v>30</c:v>
                </c:pt>
                <c:pt idx="147">
                  <c:v>-6.9077552789821368</c:v>
                </c:pt>
                <c:pt idx="148">
                  <c:v>30</c:v>
                </c:pt>
                <c:pt idx="150">
                  <c:v>-6.9077552789821368</c:v>
                </c:pt>
                <c:pt idx="151">
                  <c:v>30</c:v>
                </c:pt>
                <c:pt idx="153">
                  <c:v>-6.9077552789821368</c:v>
                </c:pt>
                <c:pt idx="154">
                  <c:v>30</c:v>
                </c:pt>
                <c:pt idx="156">
                  <c:v>-6.9077552789821368</c:v>
                </c:pt>
                <c:pt idx="157">
                  <c:v>30</c:v>
                </c:pt>
                <c:pt idx="159">
                  <c:v>-6.9077552789821368</c:v>
                </c:pt>
                <c:pt idx="160">
                  <c:v>30</c:v>
                </c:pt>
                <c:pt idx="162">
                  <c:v>-6.9077552789821368</c:v>
                </c:pt>
                <c:pt idx="163">
                  <c:v>30</c:v>
                </c:pt>
                <c:pt idx="165">
                  <c:v>-6.9077552789821368</c:v>
                </c:pt>
                <c:pt idx="166">
                  <c:v>30</c:v>
                </c:pt>
                <c:pt idx="168">
                  <c:v>-6.9077552789821368</c:v>
                </c:pt>
                <c:pt idx="169">
                  <c:v>30</c:v>
                </c:pt>
                <c:pt idx="171">
                  <c:v>-6.9077552789821368</c:v>
                </c:pt>
                <c:pt idx="172">
                  <c:v>30</c:v>
                </c:pt>
                <c:pt idx="174">
                  <c:v>-6.9077552789821368</c:v>
                </c:pt>
                <c:pt idx="175">
                  <c:v>30</c:v>
                </c:pt>
                <c:pt idx="177">
                  <c:v>-6.9077552789821368</c:v>
                </c:pt>
                <c:pt idx="178">
                  <c:v>30</c:v>
                </c:pt>
                <c:pt idx="180">
                  <c:v>-6.9077552789821368</c:v>
                </c:pt>
                <c:pt idx="181">
                  <c:v>30</c:v>
                </c:pt>
                <c:pt idx="183">
                  <c:v>-6.9077552789821368</c:v>
                </c:pt>
                <c:pt idx="184">
                  <c:v>30</c:v>
                </c:pt>
                <c:pt idx="186">
                  <c:v>-6.9077552789821368</c:v>
                </c:pt>
                <c:pt idx="187">
                  <c:v>30</c:v>
                </c:pt>
                <c:pt idx="189">
                  <c:v>-6.9077552789821368</c:v>
                </c:pt>
                <c:pt idx="190">
                  <c:v>30</c:v>
                </c:pt>
                <c:pt idx="192">
                  <c:v>-6.9077552789821368</c:v>
                </c:pt>
                <c:pt idx="193">
                  <c:v>30</c:v>
                </c:pt>
                <c:pt idx="195">
                  <c:v>-6.9077552789821368</c:v>
                </c:pt>
                <c:pt idx="196">
                  <c:v>30</c:v>
                </c:pt>
                <c:pt idx="198">
                  <c:v>-6.9077552789821368</c:v>
                </c:pt>
                <c:pt idx="199">
                  <c:v>30</c:v>
                </c:pt>
                <c:pt idx="201">
                  <c:v>-6.9077552789821368</c:v>
                </c:pt>
                <c:pt idx="202">
                  <c:v>30</c:v>
                </c:pt>
                <c:pt idx="204">
                  <c:v>-6.9077552789821368</c:v>
                </c:pt>
                <c:pt idx="205">
                  <c:v>30</c:v>
                </c:pt>
                <c:pt idx="207">
                  <c:v>-6.9077552789821368</c:v>
                </c:pt>
                <c:pt idx="208">
                  <c:v>30</c:v>
                </c:pt>
                <c:pt idx="210">
                  <c:v>-6.9077552789821368</c:v>
                </c:pt>
                <c:pt idx="211">
                  <c:v>30</c:v>
                </c:pt>
                <c:pt idx="213">
                  <c:v>-6.9077552789821368</c:v>
                </c:pt>
                <c:pt idx="214">
                  <c:v>30</c:v>
                </c:pt>
                <c:pt idx="216">
                  <c:v>-6.9077552789821368</c:v>
                </c:pt>
                <c:pt idx="217">
                  <c:v>30</c:v>
                </c:pt>
                <c:pt idx="219">
                  <c:v>-6.9077552789821368</c:v>
                </c:pt>
                <c:pt idx="220">
                  <c:v>30</c:v>
                </c:pt>
                <c:pt idx="222">
                  <c:v>-6.9077552789821368</c:v>
                </c:pt>
                <c:pt idx="223">
                  <c:v>30</c:v>
                </c:pt>
                <c:pt idx="225">
                  <c:v>-6.9077552789821368</c:v>
                </c:pt>
                <c:pt idx="226">
                  <c:v>30</c:v>
                </c:pt>
                <c:pt idx="228">
                  <c:v>-6.9077552789821368</c:v>
                </c:pt>
                <c:pt idx="229">
                  <c:v>30</c:v>
                </c:pt>
                <c:pt idx="231">
                  <c:v>-6.9077552789821368</c:v>
                </c:pt>
                <c:pt idx="232">
                  <c:v>30</c:v>
                </c:pt>
                <c:pt idx="234">
                  <c:v>-6.9077552789821368</c:v>
                </c:pt>
                <c:pt idx="235">
                  <c:v>30</c:v>
                </c:pt>
                <c:pt idx="237">
                  <c:v>-6.9077552789821368</c:v>
                </c:pt>
                <c:pt idx="238">
                  <c:v>30</c:v>
                </c:pt>
                <c:pt idx="240">
                  <c:v>-6.9077552789821368</c:v>
                </c:pt>
                <c:pt idx="241">
                  <c:v>30</c:v>
                </c:pt>
                <c:pt idx="243">
                  <c:v>-6.9077552789821368</c:v>
                </c:pt>
                <c:pt idx="244">
                  <c:v>30</c:v>
                </c:pt>
              </c:numCache>
            </c:numRef>
          </c:xVal>
          <c:yVal>
            <c:numRef>
              <c:f>Carb_LinPor_LogPerm!$AM$3:$AM$274</c:f>
              <c:numCache>
                <c:formatCode>General</c:formatCode>
                <c:ptCount val="272"/>
                <c:pt idx="0">
                  <c:v>-6.9077552789821368</c:v>
                </c:pt>
                <c:pt idx="1">
                  <c:v>-6.9077552789821368</c:v>
                </c:pt>
                <c:pt idx="3">
                  <c:v>-6.2146080984221914</c:v>
                </c:pt>
                <c:pt idx="4">
                  <c:v>-6.2146080984221914</c:v>
                </c:pt>
                <c:pt idx="6">
                  <c:v>-5.8091429903140277</c:v>
                </c:pt>
                <c:pt idx="7">
                  <c:v>-5.8091429903140277</c:v>
                </c:pt>
                <c:pt idx="9">
                  <c:v>-5.521460917862246</c:v>
                </c:pt>
                <c:pt idx="10">
                  <c:v>-5.521460917862246</c:v>
                </c:pt>
                <c:pt idx="12">
                  <c:v>-5.2983173665480363</c:v>
                </c:pt>
                <c:pt idx="13">
                  <c:v>-5.2983173665480363</c:v>
                </c:pt>
                <c:pt idx="15">
                  <c:v>-5.1159958097540823</c:v>
                </c:pt>
                <c:pt idx="16">
                  <c:v>-5.1159958097540823</c:v>
                </c:pt>
                <c:pt idx="18">
                  <c:v>-4.9618451299268234</c:v>
                </c:pt>
                <c:pt idx="19">
                  <c:v>-4.9618451299268234</c:v>
                </c:pt>
                <c:pt idx="21">
                  <c:v>-4.8283137373023015</c:v>
                </c:pt>
                <c:pt idx="22">
                  <c:v>-4.8283137373023015</c:v>
                </c:pt>
                <c:pt idx="24">
                  <c:v>-4.7105307016459177</c:v>
                </c:pt>
                <c:pt idx="25">
                  <c:v>-4.7105307016459177</c:v>
                </c:pt>
                <c:pt idx="27">
                  <c:v>-4.6051701859880918</c:v>
                </c:pt>
                <c:pt idx="28">
                  <c:v>-4.6051701859880918</c:v>
                </c:pt>
                <c:pt idx="30">
                  <c:v>-3.9120230054281464</c:v>
                </c:pt>
                <c:pt idx="31">
                  <c:v>-3.9120230054281464</c:v>
                </c:pt>
                <c:pt idx="33">
                  <c:v>-3.5065578973199818</c:v>
                </c:pt>
                <c:pt idx="34">
                  <c:v>-3.5065578973199818</c:v>
                </c:pt>
                <c:pt idx="36">
                  <c:v>-3.2188758248682006</c:v>
                </c:pt>
                <c:pt idx="37">
                  <c:v>-3.2188758248682006</c:v>
                </c:pt>
                <c:pt idx="39">
                  <c:v>-2.9957322735539909</c:v>
                </c:pt>
                <c:pt idx="40">
                  <c:v>-2.9957322735539909</c:v>
                </c:pt>
                <c:pt idx="42">
                  <c:v>-2.8134107167600364</c:v>
                </c:pt>
                <c:pt idx="43">
                  <c:v>-2.8134107167600364</c:v>
                </c:pt>
                <c:pt idx="45">
                  <c:v>-2.6592600369327779</c:v>
                </c:pt>
                <c:pt idx="46">
                  <c:v>-2.6592600369327779</c:v>
                </c:pt>
                <c:pt idx="48">
                  <c:v>-2.5257286443082556</c:v>
                </c:pt>
                <c:pt idx="49">
                  <c:v>-2.5257286443082556</c:v>
                </c:pt>
                <c:pt idx="51">
                  <c:v>-2.4079456086518722</c:v>
                </c:pt>
                <c:pt idx="52">
                  <c:v>-2.4079456086518722</c:v>
                </c:pt>
                <c:pt idx="54">
                  <c:v>-2.3025850929940455</c:v>
                </c:pt>
                <c:pt idx="55">
                  <c:v>-2.3025850929940455</c:v>
                </c:pt>
                <c:pt idx="57">
                  <c:v>-1.6094379124341003</c:v>
                </c:pt>
                <c:pt idx="58">
                  <c:v>-1.6094379124341003</c:v>
                </c:pt>
                <c:pt idx="60">
                  <c:v>-1.2039728043259359</c:v>
                </c:pt>
                <c:pt idx="61">
                  <c:v>-1.2039728043259359</c:v>
                </c:pt>
                <c:pt idx="63">
                  <c:v>-0.916290731874155</c:v>
                </c:pt>
                <c:pt idx="64">
                  <c:v>-0.916290731874155</c:v>
                </c:pt>
                <c:pt idx="66">
                  <c:v>-0.69314718055994529</c:v>
                </c:pt>
                <c:pt idx="67">
                  <c:v>-0.69314718055994529</c:v>
                </c:pt>
                <c:pt idx="69">
                  <c:v>-0.51082562376599072</c:v>
                </c:pt>
                <c:pt idx="70">
                  <c:v>-0.51082562376599072</c:v>
                </c:pt>
                <c:pt idx="72">
                  <c:v>-0.35667494393873245</c:v>
                </c:pt>
                <c:pt idx="73">
                  <c:v>-0.35667494393873245</c:v>
                </c:pt>
                <c:pt idx="75">
                  <c:v>-0.22314355131420971</c:v>
                </c:pt>
                <c:pt idx="76">
                  <c:v>-0.22314355131420971</c:v>
                </c:pt>
                <c:pt idx="78">
                  <c:v>-0.10536051565782641</c:v>
                </c:pt>
                <c:pt idx="79">
                  <c:v>-0.10536051565782641</c:v>
                </c:pt>
                <c:pt idx="81">
                  <c:v>0</c:v>
                </c:pt>
                <c:pt idx="82">
                  <c:v>0</c:v>
                </c:pt>
                <c:pt idx="84">
                  <c:v>0.69314718055994529</c:v>
                </c:pt>
                <c:pt idx="85">
                  <c:v>0.69314718055994529</c:v>
                </c:pt>
                <c:pt idx="87">
                  <c:v>1.0986122886681098</c:v>
                </c:pt>
                <c:pt idx="88">
                  <c:v>1.0986122886681098</c:v>
                </c:pt>
                <c:pt idx="90">
                  <c:v>1.3862943611198906</c:v>
                </c:pt>
                <c:pt idx="91">
                  <c:v>1.3862943611198906</c:v>
                </c:pt>
                <c:pt idx="93">
                  <c:v>1.6094379124341003</c:v>
                </c:pt>
                <c:pt idx="94">
                  <c:v>1.6094379124341003</c:v>
                </c:pt>
                <c:pt idx="96">
                  <c:v>1.791759469228055</c:v>
                </c:pt>
                <c:pt idx="97">
                  <c:v>1.791759469228055</c:v>
                </c:pt>
                <c:pt idx="99">
                  <c:v>1.9459101490553132</c:v>
                </c:pt>
                <c:pt idx="100">
                  <c:v>1.9459101490553132</c:v>
                </c:pt>
                <c:pt idx="102">
                  <c:v>2.0794415416798357</c:v>
                </c:pt>
                <c:pt idx="103">
                  <c:v>2.0794415416798357</c:v>
                </c:pt>
                <c:pt idx="105">
                  <c:v>2.1972245773362196</c:v>
                </c:pt>
                <c:pt idx="106">
                  <c:v>2.1972245773362196</c:v>
                </c:pt>
                <c:pt idx="108">
                  <c:v>2.3025850929940459</c:v>
                </c:pt>
                <c:pt idx="109">
                  <c:v>2.3025850929940459</c:v>
                </c:pt>
                <c:pt idx="111">
                  <c:v>2.9957322735539909</c:v>
                </c:pt>
                <c:pt idx="112">
                  <c:v>2.9957322735539909</c:v>
                </c:pt>
                <c:pt idx="114">
                  <c:v>3.4011973816621555</c:v>
                </c:pt>
                <c:pt idx="115">
                  <c:v>3.4011973816621555</c:v>
                </c:pt>
                <c:pt idx="117">
                  <c:v>3.6888794541139363</c:v>
                </c:pt>
                <c:pt idx="118">
                  <c:v>3.6888794541139363</c:v>
                </c:pt>
                <c:pt idx="120">
                  <c:v>3.912023005428146</c:v>
                </c:pt>
                <c:pt idx="121">
                  <c:v>3.912023005428146</c:v>
                </c:pt>
                <c:pt idx="123">
                  <c:v>4.0943445622221004</c:v>
                </c:pt>
                <c:pt idx="124">
                  <c:v>4.0943445622221004</c:v>
                </c:pt>
                <c:pt idx="126">
                  <c:v>4.2484952420493594</c:v>
                </c:pt>
                <c:pt idx="127">
                  <c:v>4.2484952420493594</c:v>
                </c:pt>
                <c:pt idx="129">
                  <c:v>4.3820266346738812</c:v>
                </c:pt>
                <c:pt idx="130">
                  <c:v>4.3820266346738812</c:v>
                </c:pt>
                <c:pt idx="132">
                  <c:v>4.499809670330265</c:v>
                </c:pt>
                <c:pt idx="133">
                  <c:v>4.499809670330265</c:v>
                </c:pt>
                <c:pt idx="135">
                  <c:v>4.6051701859880918</c:v>
                </c:pt>
                <c:pt idx="136">
                  <c:v>4.6051701859880918</c:v>
                </c:pt>
                <c:pt idx="138">
                  <c:v>5.2983173665480363</c:v>
                </c:pt>
                <c:pt idx="139">
                  <c:v>5.2983173665480363</c:v>
                </c:pt>
                <c:pt idx="141">
                  <c:v>5.7037824746562009</c:v>
                </c:pt>
                <c:pt idx="142">
                  <c:v>5.7037824746562009</c:v>
                </c:pt>
                <c:pt idx="144">
                  <c:v>5.9914645471079817</c:v>
                </c:pt>
                <c:pt idx="145">
                  <c:v>5.9914645471079817</c:v>
                </c:pt>
                <c:pt idx="147">
                  <c:v>6.2146080984221914</c:v>
                </c:pt>
                <c:pt idx="148">
                  <c:v>6.2146080984221914</c:v>
                </c:pt>
                <c:pt idx="150">
                  <c:v>6.3969296552161463</c:v>
                </c:pt>
                <c:pt idx="151">
                  <c:v>6.3969296552161463</c:v>
                </c:pt>
                <c:pt idx="153">
                  <c:v>6.5510803350434044</c:v>
                </c:pt>
                <c:pt idx="154">
                  <c:v>6.5510803350434044</c:v>
                </c:pt>
                <c:pt idx="156">
                  <c:v>6.6846117276679271</c:v>
                </c:pt>
                <c:pt idx="157">
                  <c:v>6.6846117276679271</c:v>
                </c:pt>
                <c:pt idx="159">
                  <c:v>6.8023947633243109</c:v>
                </c:pt>
                <c:pt idx="160">
                  <c:v>6.8023947633243109</c:v>
                </c:pt>
                <c:pt idx="162">
                  <c:v>6.9077552789821368</c:v>
                </c:pt>
                <c:pt idx="163">
                  <c:v>6.9077552789821368</c:v>
                </c:pt>
                <c:pt idx="165">
                  <c:v>7.6009024595420822</c:v>
                </c:pt>
                <c:pt idx="166">
                  <c:v>7.6009024595420822</c:v>
                </c:pt>
                <c:pt idx="168">
                  <c:v>8.0063675676502459</c:v>
                </c:pt>
                <c:pt idx="169">
                  <c:v>8.0063675676502459</c:v>
                </c:pt>
                <c:pt idx="171">
                  <c:v>8.2940496401020276</c:v>
                </c:pt>
                <c:pt idx="172">
                  <c:v>8.2940496401020276</c:v>
                </c:pt>
                <c:pt idx="174">
                  <c:v>8.5171931914162382</c:v>
                </c:pt>
                <c:pt idx="175">
                  <c:v>8.5171931914162382</c:v>
                </c:pt>
                <c:pt idx="177">
                  <c:v>8.6995147482101913</c:v>
                </c:pt>
                <c:pt idx="178">
                  <c:v>8.6995147482101913</c:v>
                </c:pt>
                <c:pt idx="180">
                  <c:v>8.8536654280374503</c:v>
                </c:pt>
                <c:pt idx="181">
                  <c:v>8.8536654280374503</c:v>
                </c:pt>
                <c:pt idx="183">
                  <c:v>8.987196820661973</c:v>
                </c:pt>
                <c:pt idx="184">
                  <c:v>8.987196820661973</c:v>
                </c:pt>
                <c:pt idx="186">
                  <c:v>9.1049798563183568</c:v>
                </c:pt>
                <c:pt idx="187">
                  <c:v>9.1049798563183568</c:v>
                </c:pt>
                <c:pt idx="189">
                  <c:v>9.2103403719761836</c:v>
                </c:pt>
                <c:pt idx="190">
                  <c:v>9.2103403719761836</c:v>
                </c:pt>
                <c:pt idx="192">
                  <c:v>9.9034875525361272</c:v>
                </c:pt>
                <c:pt idx="193">
                  <c:v>9.9034875525361272</c:v>
                </c:pt>
                <c:pt idx="195">
                  <c:v>10.308952660644293</c:v>
                </c:pt>
                <c:pt idx="196">
                  <c:v>10.308952660644293</c:v>
                </c:pt>
                <c:pt idx="198">
                  <c:v>10.596634733096073</c:v>
                </c:pt>
                <c:pt idx="199">
                  <c:v>10.596634733096073</c:v>
                </c:pt>
                <c:pt idx="201">
                  <c:v>10.819778284410283</c:v>
                </c:pt>
                <c:pt idx="202">
                  <c:v>10.819778284410283</c:v>
                </c:pt>
                <c:pt idx="204">
                  <c:v>11.002099841204238</c:v>
                </c:pt>
                <c:pt idx="205">
                  <c:v>11.002099841204238</c:v>
                </c:pt>
                <c:pt idx="207">
                  <c:v>11.156250521031495</c:v>
                </c:pt>
                <c:pt idx="208">
                  <c:v>11.156250521031495</c:v>
                </c:pt>
                <c:pt idx="210">
                  <c:v>11.289781913656018</c:v>
                </c:pt>
                <c:pt idx="211">
                  <c:v>11.289781913656018</c:v>
                </c:pt>
                <c:pt idx="213">
                  <c:v>11.407564949312402</c:v>
                </c:pt>
                <c:pt idx="214">
                  <c:v>11.407564949312402</c:v>
                </c:pt>
                <c:pt idx="216">
                  <c:v>11.512925464970229</c:v>
                </c:pt>
                <c:pt idx="217">
                  <c:v>11.512925464970229</c:v>
                </c:pt>
                <c:pt idx="219">
                  <c:v>12.206072645530174</c:v>
                </c:pt>
                <c:pt idx="220">
                  <c:v>12.206072645530174</c:v>
                </c:pt>
                <c:pt idx="222">
                  <c:v>12.611537753638338</c:v>
                </c:pt>
                <c:pt idx="223">
                  <c:v>12.611537753638338</c:v>
                </c:pt>
                <c:pt idx="225">
                  <c:v>12.899219826090119</c:v>
                </c:pt>
                <c:pt idx="226">
                  <c:v>12.899219826090119</c:v>
                </c:pt>
                <c:pt idx="228">
                  <c:v>13.122363377404328</c:v>
                </c:pt>
                <c:pt idx="229">
                  <c:v>13.122363377404328</c:v>
                </c:pt>
                <c:pt idx="231">
                  <c:v>13.304684934198283</c:v>
                </c:pt>
                <c:pt idx="232">
                  <c:v>13.304684934198283</c:v>
                </c:pt>
                <c:pt idx="234">
                  <c:v>13.458835614025542</c:v>
                </c:pt>
                <c:pt idx="235">
                  <c:v>13.458835614025542</c:v>
                </c:pt>
                <c:pt idx="237">
                  <c:v>13.592367006650065</c:v>
                </c:pt>
                <c:pt idx="238">
                  <c:v>13.592367006650065</c:v>
                </c:pt>
                <c:pt idx="240">
                  <c:v>13.710150042306449</c:v>
                </c:pt>
                <c:pt idx="241">
                  <c:v>13.710150042306449</c:v>
                </c:pt>
                <c:pt idx="243">
                  <c:v>13.815510557964274</c:v>
                </c:pt>
                <c:pt idx="244">
                  <c:v>13.815510557964274</c:v>
                </c:pt>
                <c:pt idx="246">
                  <c:v>14.508657738524219</c:v>
                </c:pt>
                <c:pt idx="247">
                  <c:v>14.508657738524219</c:v>
                </c:pt>
                <c:pt idx="249">
                  <c:v>14.914122846632385</c:v>
                </c:pt>
                <c:pt idx="250">
                  <c:v>14.914122846632385</c:v>
                </c:pt>
                <c:pt idx="252">
                  <c:v>15.201804919084164</c:v>
                </c:pt>
                <c:pt idx="253">
                  <c:v>15.201804919084164</c:v>
                </c:pt>
                <c:pt idx="255">
                  <c:v>15.424948470398375</c:v>
                </c:pt>
                <c:pt idx="256">
                  <c:v>15.424948470398375</c:v>
                </c:pt>
                <c:pt idx="258">
                  <c:v>15.60727002719233</c:v>
                </c:pt>
                <c:pt idx="259">
                  <c:v>15.60727002719233</c:v>
                </c:pt>
                <c:pt idx="261">
                  <c:v>15.761420707019587</c:v>
                </c:pt>
                <c:pt idx="262">
                  <c:v>15.761420707019587</c:v>
                </c:pt>
                <c:pt idx="264">
                  <c:v>15.89495209964411</c:v>
                </c:pt>
                <c:pt idx="265">
                  <c:v>15.89495209964411</c:v>
                </c:pt>
                <c:pt idx="267">
                  <c:v>16.012735135300492</c:v>
                </c:pt>
                <c:pt idx="268">
                  <c:v>16.012735135300492</c:v>
                </c:pt>
                <c:pt idx="270">
                  <c:v>16.11809565095832</c:v>
                </c:pt>
                <c:pt idx="271">
                  <c:v>16.11809565095832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AD-4C55-BC42-00ED1BE29248}"/>
            </c:ext>
          </c:extLst>
        </c:ser>
        <c:ser>
          <c:idx val="6"/>
          <c:order val="7"/>
          <c:tx>
            <c:v>LN_Y_Major_Grid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905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F1B7275-6821-43A7-874C-EED4B82260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EAD-4C55-BC42-00ED1BE292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E6261F5-814B-4F1B-83F6-0EEEF67F5D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EAD-4C55-BC42-00ED1BE292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EAD-4C55-BC42-00ED1BE292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7B8CCB-C4AF-44C2-9DFE-B1C6A34A60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EAD-4C55-BC42-00ED1BE2924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59D7886-958A-4CD5-B621-E07AE57684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EAD-4C55-BC42-00ED1BE2924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EAD-4C55-BC42-00ED1BE2924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6FB70C7-2E75-4804-80C9-32DB486B5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EAD-4C55-BC42-00ED1BE2924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40908D0-DCB6-4BAE-9B7D-ED028A790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EAD-4C55-BC42-00ED1BE2924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EAD-4C55-BC42-00ED1BE2924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2CE8AD3-B58B-40A4-BC7E-D9371D08C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EAD-4C55-BC42-00ED1BE2924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5582736-D543-42C3-8CC5-164491DD99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EAD-4C55-BC42-00ED1BE2924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EAD-4C55-BC42-00ED1BE2924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CB93292-1350-4C14-BD0F-D96A87190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EAD-4C55-BC42-00ED1BE2924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A36D52F-5494-436C-82AB-D6C1F179AB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EAD-4C55-BC42-00ED1BE2924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EAD-4C55-BC42-00ED1BE2924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182E48E-4518-4AD1-A2DB-7EFB52C422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EAD-4C55-BC42-00ED1BE2924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10E36D0-48C7-425C-974F-CBA5E0F43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EAD-4C55-BC42-00ED1BE2924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EAD-4C55-BC42-00ED1BE2924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368449B-FE5A-41CD-9A21-885109C915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1EAD-4C55-BC42-00ED1BE2924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5AF4A51-EB1D-4D22-95FA-D71B0763EA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EAD-4C55-BC42-00ED1BE2924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EAD-4C55-BC42-00ED1BE2924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9797E26-A6F8-4414-B372-B3FF142468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1EAD-4C55-BC42-00ED1BE2924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D43ECEB-A48D-4B66-A164-36CCBBA32F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EAD-4C55-BC42-00ED1BE2924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EAD-4C55-BC42-00ED1BE2924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9A7FA7C-BEC8-4C8F-BDAA-E9557CA532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1EAD-4C55-BC42-00ED1BE2924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D32B048-B4D9-4F9B-AAF7-54FF8D89AE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EAD-4C55-BC42-00ED1BE2924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EAD-4C55-BC42-00ED1BE2924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C65D305-F270-4520-9192-76F9643627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1EAD-4C55-BC42-00ED1BE2924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B029AB2-DC97-4416-8FEC-66E43AA8C1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EAD-4C55-BC42-00ED1BE2924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EAD-4C55-BC42-00ED1BE2924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21AD253-E212-4D4A-BB5C-FEBA20712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1EAD-4C55-BC42-00ED1BE2924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A398FB3-AD03-4940-BD0A-DB6C8E3E2A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EAD-4C55-BC42-00ED1BE292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Carb_LinPor_LogPerm!$AS$3:$AS$34</c:f>
              <c:numCache>
                <c:formatCode>General</c:formatCode>
                <c:ptCount val="32"/>
                <c:pt idx="0">
                  <c:v>30</c:v>
                </c:pt>
                <c:pt idx="1">
                  <c:v>0</c:v>
                </c:pt>
                <c:pt idx="3">
                  <c:v>30</c:v>
                </c:pt>
                <c:pt idx="4">
                  <c:v>0</c:v>
                </c:pt>
                <c:pt idx="6">
                  <c:v>30</c:v>
                </c:pt>
                <c:pt idx="7">
                  <c:v>0</c:v>
                </c:pt>
                <c:pt idx="9">
                  <c:v>30</c:v>
                </c:pt>
                <c:pt idx="10">
                  <c:v>0</c:v>
                </c:pt>
                <c:pt idx="12">
                  <c:v>30</c:v>
                </c:pt>
                <c:pt idx="13">
                  <c:v>0</c:v>
                </c:pt>
                <c:pt idx="15">
                  <c:v>30</c:v>
                </c:pt>
                <c:pt idx="16">
                  <c:v>0</c:v>
                </c:pt>
                <c:pt idx="18">
                  <c:v>30</c:v>
                </c:pt>
                <c:pt idx="19">
                  <c:v>0</c:v>
                </c:pt>
                <c:pt idx="21">
                  <c:v>30</c:v>
                </c:pt>
                <c:pt idx="22">
                  <c:v>0</c:v>
                </c:pt>
                <c:pt idx="24">
                  <c:v>30</c:v>
                </c:pt>
                <c:pt idx="25">
                  <c:v>0</c:v>
                </c:pt>
                <c:pt idx="27">
                  <c:v>30</c:v>
                </c:pt>
                <c:pt idx="28">
                  <c:v>0</c:v>
                </c:pt>
                <c:pt idx="30">
                  <c:v>30</c:v>
                </c:pt>
                <c:pt idx="31">
                  <c:v>0</c:v>
                </c:pt>
              </c:numCache>
            </c:numRef>
          </c:xVal>
          <c:yVal>
            <c:numRef>
              <c:f>Carb_LinPor_LogPerm!$AR$3:$AR$34</c:f>
              <c:numCache>
                <c:formatCode>General</c:formatCode>
                <c:ptCount val="32"/>
                <c:pt idx="0">
                  <c:v>-6.9077552789821368</c:v>
                </c:pt>
                <c:pt idx="1">
                  <c:v>-6.9077552789821368</c:v>
                </c:pt>
                <c:pt idx="3">
                  <c:v>-4.6051701859880918</c:v>
                </c:pt>
                <c:pt idx="4">
                  <c:v>-4.6051701859880918</c:v>
                </c:pt>
                <c:pt idx="6">
                  <c:v>-2.3025850929940455</c:v>
                </c:pt>
                <c:pt idx="7">
                  <c:v>-2.3025850929940455</c:v>
                </c:pt>
                <c:pt idx="9">
                  <c:v>0</c:v>
                </c:pt>
                <c:pt idx="10">
                  <c:v>0</c:v>
                </c:pt>
                <c:pt idx="12">
                  <c:v>2.3025850929940459</c:v>
                </c:pt>
                <c:pt idx="13">
                  <c:v>2.3025850929940459</c:v>
                </c:pt>
                <c:pt idx="15">
                  <c:v>4.6051701859880918</c:v>
                </c:pt>
                <c:pt idx="16">
                  <c:v>4.6051701859880918</c:v>
                </c:pt>
                <c:pt idx="18">
                  <c:v>6.9077552789821368</c:v>
                </c:pt>
                <c:pt idx="19">
                  <c:v>6.9077552789821368</c:v>
                </c:pt>
                <c:pt idx="21">
                  <c:v>9.2103403719761836</c:v>
                </c:pt>
                <c:pt idx="22">
                  <c:v>9.2103403719761836</c:v>
                </c:pt>
                <c:pt idx="24">
                  <c:v>11.512925464970229</c:v>
                </c:pt>
                <c:pt idx="25">
                  <c:v>11.512925464970229</c:v>
                </c:pt>
                <c:pt idx="27">
                  <c:v>13.815510557964274</c:v>
                </c:pt>
                <c:pt idx="28">
                  <c:v>13.815510557964274</c:v>
                </c:pt>
                <c:pt idx="30">
                  <c:v>16.11809565095832</c:v>
                </c:pt>
                <c:pt idx="31">
                  <c:v>16.11809565095832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Carb_LinPor_LogPerm!$AT$3:$AT$34</c15:f>
                <c15:dlblRangeCache>
                  <c:ptCount val="32"/>
                  <c:pt idx="1">
                    <c:v>0.001</c:v>
                  </c:pt>
                  <c:pt idx="4">
                    <c:v>0.01</c:v>
                  </c:pt>
                  <c:pt idx="7">
                    <c:v>0.1</c:v>
                  </c:pt>
                  <c:pt idx="10">
                    <c:v>1</c:v>
                  </c:pt>
                  <c:pt idx="13">
                    <c:v>10</c:v>
                  </c:pt>
                  <c:pt idx="16">
                    <c:v>100</c:v>
                  </c:pt>
                  <c:pt idx="19">
                    <c:v>1000</c:v>
                  </c:pt>
                  <c:pt idx="22">
                    <c:v>10000</c:v>
                  </c:pt>
                  <c:pt idx="25">
                    <c:v>100000</c:v>
                  </c:pt>
                  <c:pt idx="28">
                    <c:v>1000000</c:v>
                  </c:pt>
                  <c:pt idx="31">
                    <c:v>10000000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1EAD-4C55-BC42-00ED1BE29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14368"/>
        <c:axId val="637838048"/>
      </c:scatterChart>
      <c:valAx>
        <c:axId val="510614368"/>
        <c:scaling>
          <c:orientation val="minMax"/>
          <c:max val="30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Porosity Percent</a:t>
                </a:r>
              </a:p>
            </c:rich>
          </c:tx>
          <c:layout>
            <c:manualLayout>
              <c:xMode val="edge"/>
              <c:yMode val="edge"/>
              <c:x val="0.40032240796522356"/>
              <c:y val="0.94296610661122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38048"/>
        <c:crossesAt val="-6.9"/>
        <c:crossBetween val="midCat"/>
        <c:majorUnit val="5"/>
      </c:valAx>
      <c:valAx>
        <c:axId val="637838048"/>
        <c:scaling>
          <c:orientation val="minMax"/>
          <c:max val="11.6"/>
          <c:min val="-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Permeability mD</a:t>
                </a:r>
              </a:p>
            </c:rich>
          </c:tx>
          <c:layout>
            <c:manualLayout>
              <c:xMode val="edge"/>
              <c:yMode val="edge"/>
              <c:x val="1.3544168276504584E-3"/>
              <c:y val="0.41727991326353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4368"/>
        <c:crossesAt val="-6.9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81215784827791382"/>
          <c:y val="0.62970900478837999"/>
          <c:w val="0.17696718279342599"/>
          <c:h val="0.1319548318108981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6E6E6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0</xdr:row>
      <xdr:rowOff>95249</xdr:rowOff>
    </xdr:from>
    <xdr:to>
      <xdr:col>28</xdr:col>
      <xdr:colOff>573786</xdr:colOff>
      <xdr:row>25</xdr:row>
      <xdr:rowOff>120776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F57CD6D2-764F-3CC9-F4DF-340C2C77BE1B}"/>
            </a:ext>
          </a:extLst>
        </xdr:cNvPr>
        <xdr:cNvGrpSpPr/>
      </xdr:nvGrpSpPr>
      <xdr:grpSpPr>
        <a:xfrm>
          <a:off x="12153900" y="95249"/>
          <a:ext cx="8174736" cy="5102352"/>
          <a:chOff x="12153900" y="95249"/>
          <a:chExt cx="8174736" cy="5102352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26F3D86C-3137-4DF7-B4F4-1FDB5306AEF8}"/>
              </a:ext>
            </a:extLst>
          </xdr:cNvPr>
          <xdr:cNvGraphicFramePr>
            <a:graphicFrameLocks/>
          </xdr:cNvGraphicFramePr>
        </xdr:nvGraphicFramePr>
        <xdr:xfrm>
          <a:off x="12153900" y="95249"/>
          <a:ext cx="8174736" cy="51023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51113B6F-A4C5-7ECA-4B6D-E0BAF1A01097}"/>
              </a:ext>
            </a:extLst>
          </xdr:cNvPr>
          <xdr:cNvGrpSpPr/>
        </xdr:nvGrpSpPr>
        <xdr:grpSpPr>
          <a:xfrm>
            <a:off x="18773774" y="762000"/>
            <a:ext cx="1544955" cy="1952619"/>
            <a:chOff x="18573749" y="771525"/>
            <a:chExt cx="1544955" cy="1952619"/>
          </a:xfrm>
        </xdr:grpSpPr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83DD2999-9A37-E0FF-6F6B-6B996BDCAA71}"/>
                </a:ext>
              </a:extLst>
            </xdr:cNvPr>
            <xdr:cNvSpPr/>
          </xdr:nvSpPr>
          <xdr:spPr>
            <a:xfrm>
              <a:off x="18630900" y="771525"/>
              <a:ext cx="1447828" cy="1952619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$AD$5">
          <xdr:nvSpPr>
            <xdr:cNvPr id="5" name="TextBox 1">
              <a:extLst>
                <a:ext uri="{FF2B5EF4-FFF2-40B4-BE49-F238E27FC236}">
                  <a16:creationId xmlns:a16="http://schemas.microsoft.com/office/drawing/2014/main" id="{9DB45096-AE57-4F72-A489-EFAF09D82DEB}"/>
                </a:ext>
              </a:extLst>
            </xdr:cNvPr>
            <xdr:cNvSpPr txBox="1"/>
          </xdr:nvSpPr>
          <xdr:spPr>
            <a:xfrm>
              <a:off x="18573749" y="771525"/>
              <a:ext cx="1057275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fld id="{C10E1328-2F09-44E0-8DEF-A786470CEE93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Pearson r:</a:t>
              </a:fld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$AE$5">
          <xdr:nvSpPr>
            <xdr:cNvPr id="7" name="TextBox 1">
              <a:extLst>
                <a:ext uri="{FF2B5EF4-FFF2-40B4-BE49-F238E27FC236}">
                  <a16:creationId xmlns:a16="http://schemas.microsoft.com/office/drawing/2014/main" id="{4ECCA741-7DFA-4EC5-9962-9845DB2F3FC1}"/>
                </a:ext>
              </a:extLst>
            </xdr:cNvPr>
            <xdr:cNvSpPr txBox="1"/>
          </xdr:nvSpPr>
          <xdr:spPr>
            <a:xfrm>
              <a:off x="19402424" y="771525"/>
              <a:ext cx="640080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fld id="{8719E563-4D7E-4E57-A573-211E64C664DD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0.842</a:t>
              </a:fld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$AE$6">
          <xdr:nvSpPr>
            <xdr:cNvPr id="9" name="TextBox 1">
              <a:extLst>
                <a:ext uri="{FF2B5EF4-FFF2-40B4-BE49-F238E27FC236}">
                  <a16:creationId xmlns:a16="http://schemas.microsoft.com/office/drawing/2014/main" id="{4D5D8456-F86B-4779-BA6B-9DF745947036}"/>
                </a:ext>
              </a:extLst>
            </xdr:cNvPr>
            <xdr:cNvSpPr txBox="1"/>
          </xdr:nvSpPr>
          <xdr:spPr>
            <a:xfrm>
              <a:off x="19402424" y="1114425"/>
              <a:ext cx="640080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fld id="{6BA33E1A-5F43-47C3-9B54-44D8B0E010EA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0.709</a:t>
              </a:fld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$AD$7">
          <xdr:nvSpPr>
            <xdr:cNvPr id="10" name="TextBox 1">
              <a:extLst>
                <a:ext uri="{FF2B5EF4-FFF2-40B4-BE49-F238E27FC236}">
                  <a16:creationId xmlns:a16="http://schemas.microsoft.com/office/drawing/2014/main" id="{C18EE5C1-FE01-449C-AD21-11E263B50298}"/>
                </a:ext>
              </a:extLst>
            </xdr:cNvPr>
            <xdr:cNvSpPr txBox="1"/>
          </xdr:nvSpPr>
          <xdr:spPr>
            <a:xfrm>
              <a:off x="18649949" y="1409700"/>
              <a:ext cx="1057275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fld id="{837C2546-7B55-4268-B08C-87959624949C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N :</a:t>
              </a:fld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$AE$7">
          <xdr:nvSpPr>
            <xdr:cNvPr id="11" name="TextBox 1">
              <a:extLst>
                <a:ext uri="{FF2B5EF4-FFF2-40B4-BE49-F238E27FC236}">
                  <a16:creationId xmlns:a16="http://schemas.microsoft.com/office/drawing/2014/main" id="{709E6198-6F4B-4455-A017-DDAFD7466BD0}"/>
                </a:ext>
              </a:extLst>
            </xdr:cNvPr>
            <xdr:cNvSpPr txBox="1"/>
          </xdr:nvSpPr>
          <xdr:spPr>
            <a:xfrm>
              <a:off x="19421474" y="1390650"/>
              <a:ext cx="640080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fld id="{7378356B-B0C6-47BA-B294-D8C4449A41BC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1336</a:t>
              </a:fld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$AD$8">
          <xdr:nvSpPr>
            <xdr:cNvPr id="12" name="TextBox 1">
              <a:extLst>
                <a:ext uri="{FF2B5EF4-FFF2-40B4-BE49-F238E27FC236}">
                  <a16:creationId xmlns:a16="http://schemas.microsoft.com/office/drawing/2014/main" id="{A2F3AC57-92CC-4A21-822F-940C79EEDCE8}"/>
                </a:ext>
              </a:extLst>
            </xdr:cNvPr>
            <xdr:cNvSpPr txBox="1"/>
          </xdr:nvSpPr>
          <xdr:spPr>
            <a:xfrm>
              <a:off x="18583274" y="1695450"/>
              <a:ext cx="1057275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fld id="{39ED6BA7-C577-4C13-ACC9-726052534849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t Statistic:</a:t>
              </a:fld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$AE$8">
          <xdr:nvSpPr>
            <xdr:cNvPr id="13" name="TextBox 1">
              <a:extLst>
                <a:ext uri="{FF2B5EF4-FFF2-40B4-BE49-F238E27FC236}">
                  <a16:creationId xmlns:a16="http://schemas.microsoft.com/office/drawing/2014/main" id="{E461264B-F3D2-40AC-B9D2-4B2E6EB22BC1}"/>
                </a:ext>
              </a:extLst>
            </xdr:cNvPr>
            <xdr:cNvSpPr txBox="1"/>
          </xdr:nvSpPr>
          <xdr:spPr>
            <a:xfrm>
              <a:off x="19430999" y="1704975"/>
              <a:ext cx="640080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fld id="{D47B5BF6-22D2-45E7-B9C9-4754F4AFF700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56.96</a:t>
              </a:fld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$AD$9">
          <xdr:nvSpPr>
            <xdr:cNvPr id="14" name="TextBox 1">
              <a:extLst>
                <a:ext uri="{FF2B5EF4-FFF2-40B4-BE49-F238E27FC236}">
                  <a16:creationId xmlns:a16="http://schemas.microsoft.com/office/drawing/2014/main" id="{FACF01C2-A6BB-4230-ADAF-20915BABF3FD}"/>
                </a:ext>
              </a:extLst>
            </xdr:cNvPr>
            <xdr:cNvSpPr txBox="1"/>
          </xdr:nvSpPr>
          <xdr:spPr>
            <a:xfrm>
              <a:off x="18592799" y="2047875"/>
              <a:ext cx="1057275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fld id="{ED8556CA-BC61-4E39-A58E-69EE6F2323EE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P Value:</a:t>
              </a:fld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$AE$9">
          <xdr:nvSpPr>
            <xdr:cNvPr id="15" name="TextBox 1">
              <a:extLst>
                <a:ext uri="{FF2B5EF4-FFF2-40B4-BE49-F238E27FC236}">
                  <a16:creationId xmlns:a16="http://schemas.microsoft.com/office/drawing/2014/main" id="{4A883AC0-2B03-4CE2-89F4-D065054A693E}"/>
                </a:ext>
              </a:extLst>
            </xdr:cNvPr>
            <xdr:cNvSpPr txBox="1"/>
          </xdr:nvSpPr>
          <xdr:spPr>
            <a:xfrm>
              <a:off x="19478624" y="2038350"/>
              <a:ext cx="640080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fld id="{C6DDA154-B522-428A-9968-FCDBD42059C1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0.00</a:t>
              </a:fld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$AD$10">
          <xdr:nvSpPr>
            <xdr:cNvPr id="16" name="TextBox 1">
              <a:extLst>
                <a:ext uri="{FF2B5EF4-FFF2-40B4-BE49-F238E27FC236}">
                  <a16:creationId xmlns:a16="http://schemas.microsoft.com/office/drawing/2014/main" id="{4162B353-369A-49FB-8AFA-93E6CB1F1EFA}"/>
                </a:ext>
              </a:extLst>
            </xdr:cNvPr>
            <xdr:cNvSpPr txBox="1"/>
          </xdr:nvSpPr>
          <xdr:spPr>
            <a:xfrm>
              <a:off x="18602324" y="2343150"/>
              <a:ext cx="1057275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fld id="{CB4CB5E3-8792-4841-B3F7-15583E869507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Significant:</a:t>
              </a:fld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$AE$10">
          <xdr:nvSpPr>
            <xdr:cNvPr id="17" name="TextBox 1">
              <a:extLst>
                <a:ext uri="{FF2B5EF4-FFF2-40B4-BE49-F238E27FC236}">
                  <a16:creationId xmlns:a16="http://schemas.microsoft.com/office/drawing/2014/main" id="{5D0688E5-0CF0-402C-983E-E6BA24FFBDC3}"/>
                </a:ext>
              </a:extLst>
            </xdr:cNvPr>
            <xdr:cNvSpPr txBox="1"/>
          </xdr:nvSpPr>
          <xdr:spPr>
            <a:xfrm>
              <a:off x="19516724" y="2343150"/>
              <a:ext cx="457200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fld id="{43AD7B8D-5DAF-4E75-9779-454CBB24DD63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Yes</a:t>
              </a:fld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15C574AA-7F46-CDB2-53C7-5BD36279D5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697575" y="1133475"/>
              <a:ext cx="506012" cy="274344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1</xdr:row>
      <xdr:rowOff>123824</xdr:rowOff>
    </xdr:from>
    <xdr:to>
      <xdr:col>29</xdr:col>
      <xdr:colOff>497586</xdr:colOff>
      <xdr:row>26</xdr:row>
      <xdr:rowOff>149351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BCEDD890-503E-5558-E278-2A9462CB8B9E}"/>
            </a:ext>
          </a:extLst>
        </xdr:cNvPr>
        <xdr:cNvGrpSpPr/>
      </xdr:nvGrpSpPr>
      <xdr:grpSpPr>
        <a:xfrm>
          <a:off x="12192000" y="314324"/>
          <a:ext cx="8174736" cy="5102352"/>
          <a:chOff x="12192000" y="314324"/>
          <a:chExt cx="8174736" cy="5102352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E285F641-89B0-4D6E-8748-5FB5FBCDADA7}"/>
              </a:ext>
            </a:extLst>
          </xdr:cNvPr>
          <xdr:cNvGraphicFramePr>
            <a:graphicFrameLocks/>
          </xdr:cNvGraphicFramePr>
        </xdr:nvGraphicFramePr>
        <xdr:xfrm>
          <a:off x="12192000" y="314324"/>
          <a:ext cx="8174736" cy="51023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A8E217B1-E3E5-0A0F-0829-8BBC79D59684}"/>
              </a:ext>
            </a:extLst>
          </xdr:cNvPr>
          <xdr:cNvGrpSpPr/>
        </xdr:nvGrpSpPr>
        <xdr:grpSpPr>
          <a:xfrm>
            <a:off x="18811875" y="904875"/>
            <a:ext cx="1544955" cy="1952619"/>
            <a:chOff x="20450175" y="3362325"/>
            <a:chExt cx="1544955" cy="1952619"/>
          </a:xfrm>
        </xdr:grpSpPr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0BE70FE6-1F12-215A-335D-6AA88649BE42}"/>
                </a:ext>
              </a:extLst>
            </xdr:cNvPr>
            <xdr:cNvSpPr/>
          </xdr:nvSpPr>
          <xdr:spPr>
            <a:xfrm>
              <a:off x="20507326" y="3362325"/>
              <a:ext cx="1447828" cy="1952619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5" name="TextBox 1">
              <a:extLst>
                <a:ext uri="{FF2B5EF4-FFF2-40B4-BE49-F238E27FC236}">
                  <a16:creationId xmlns:a16="http://schemas.microsoft.com/office/drawing/2014/main" id="{DDB6257E-53A3-9A98-1948-9DC688B643E6}"/>
                </a:ext>
              </a:extLst>
            </xdr:cNvPr>
            <xdr:cNvSpPr txBox="1"/>
          </xdr:nvSpPr>
          <xdr:spPr>
            <a:xfrm>
              <a:off x="20450175" y="3362325"/>
              <a:ext cx="1057275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t>Pearson r: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$AF$5">
          <xdr:nvSpPr>
            <xdr:cNvPr id="6" name="TextBox 1">
              <a:extLst>
                <a:ext uri="{FF2B5EF4-FFF2-40B4-BE49-F238E27FC236}">
                  <a16:creationId xmlns:a16="http://schemas.microsoft.com/office/drawing/2014/main" id="{511E64C5-8724-14C4-B530-B365404C9195}"/>
                </a:ext>
              </a:extLst>
            </xdr:cNvPr>
            <xdr:cNvSpPr txBox="1"/>
          </xdr:nvSpPr>
          <xdr:spPr>
            <a:xfrm>
              <a:off x="21278850" y="3362325"/>
              <a:ext cx="640080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fld id="{32AB6E31-A504-448A-9EB9-519DB158BE39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0.667</a:t>
              </a:fld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$AF$6">
          <xdr:nvSpPr>
            <xdr:cNvPr id="7" name="TextBox 1">
              <a:extLst>
                <a:ext uri="{FF2B5EF4-FFF2-40B4-BE49-F238E27FC236}">
                  <a16:creationId xmlns:a16="http://schemas.microsoft.com/office/drawing/2014/main" id="{2B5AF662-31FD-2BDD-5181-6784C21704F5}"/>
                </a:ext>
              </a:extLst>
            </xdr:cNvPr>
            <xdr:cNvSpPr txBox="1"/>
          </xdr:nvSpPr>
          <xdr:spPr>
            <a:xfrm>
              <a:off x="21278850" y="3705225"/>
              <a:ext cx="638175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fld id="{68179E60-FFC4-4EC2-8D1C-C15595B2DC8F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0.445</a:t>
              </a:fld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8" name="TextBox 1">
              <a:extLst>
                <a:ext uri="{FF2B5EF4-FFF2-40B4-BE49-F238E27FC236}">
                  <a16:creationId xmlns:a16="http://schemas.microsoft.com/office/drawing/2014/main" id="{EE0B6723-2183-7752-1CC6-874B7B5214E8}"/>
                </a:ext>
              </a:extLst>
            </xdr:cNvPr>
            <xdr:cNvSpPr txBox="1"/>
          </xdr:nvSpPr>
          <xdr:spPr>
            <a:xfrm>
              <a:off x="20526375" y="4000500"/>
              <a:ext cx="1057275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t>N :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$AF$7">
          <xdr:nvSpPr>
            <xdr:cNvPr id="9" name="TextBox 1">
              <a:extLst>
                <a:ext uri="{FF2B5EF4-FFF2-40B4-BE49-F238E27FC236}">
                  <a16:creationId xmlns:a16="http://schemas.microsoft.com/office/drawing/2014/main" id="{4C1631A7-3D10-E4F9-30E8-E92FD5EB8F98}"/>
                </a:ext>
              </a:extLst>
            </xdr:cNvPr>
            <xdr:cNvSpPr txBox="1"/>
          </xdr:nvSpPr>
          <xdr:spPr>
            <a:xfrm>
              <a:off x="21297900" y="3981450"/>
              <a:ext cx="640080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fld id="{2B43A222-C7D5-4125-8024-962BB4459D12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464</a:t>
              </a:fld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0" name="TextBox 1">
              <a:extLst>
                <a:ext uri="{FF2B5EF4-FFF2-40B4-BE49-F238E27FC236}">
                  <a16:creationId xmlns:a16="http://schemas.microsoft.com/office/drawing/2014/main" id="{4F0E830A-61CF-1F93-C54A-4DD91D102932}"/>
                </a:ext>
              </a:extLst>
            </xdr:cNvPr>
            <xdr:cNvSpPr txBox="1"/>
          </xdr:nvSpPr>
          <xdr:spPr>
            <a:xfrm>
              <a:off x="20459700" y="4286250"/>
              <a:ext cx="1057275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t>t Statistic: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$AF$8">
          <xdr:nvSpPr>
            <xdr:cNvPr id="11" name="TextBox 1">
              <a:extLst>
                <a:ext uri="{FF2B5EF4-FFF2-40B4-BE49-F238E27FC236}">
                  <a16:creationId xmlns:a16="http://schemas.microsoft.com/office/drawing/2014/main" id="{FD0B100A-2AD9-D8A4-9A40-9C79F4D8A3CE}"/>
                </a:ext>
              </a:extLst>
            </xdr:cNvPr>
            <xdr:cNvSpPr txBox="1"/>
          </xdr:nvSpPr>
          <xdr:spPr>
            <a:xfrm>
              <a:off x="21307425" y="4295775"/>
              <a:ext cx="640080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fld id="{421B41C1-ED80-49DE-8426-9B96A82CBA8C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19.24</a:t>
              </a:fld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TextBox 1">
              <a:extLst>
                <a:ext uri="{FF2B5EF4-FFF2-40B4-BE49-F238E27FC236}">
                  <a16:creationId xmlns:a16="http://schemas.microsoft.com/office/drawing/2014/main" id="{6F6A995A-3E24-0DB7-ED9F-40D74BFEC20B}"/>
                </a:ext>
              </a:extLst>
            </xdr:cNvPr>
            <xdr:cNvSpPr txBox="1"/>
          </xdr:nvSpPr>
          <xdr:spPr>
            <a:xfrm>
              <a:off x="20469225" y="4638675"/>
              <a:ext cx="1057275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t>P Value: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$AF$9">
          <xdr:nvSpPr>
            <xdr:cNvPr id="13" name="TextBox 1">
              <a:extLst>
                <a:ext uri="{FF2B5EF4-FFF2-40B4-BE49-F238E27FC236}">
                  <a16:creationId xmlns:a16="http://schemas.microsoft.com/office/drawing/2014/main" id="{2C3428B9-6BAA-E704-82E0-17309CC6DC5D}"/>
                </a:ext>
              </a:extLst>
            </xdr:cNvPr>
            <xdr:cNvSpPr txBox="1"/>
          </xdr:nvSpPr>
          <xdr:spPr>
            <a:xfrm>
              <a:off x="21355050" y="4629150"/>
              <a:ext cx="640080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fld id="{A54D66A1-F507-44EB-9C9C-183760F21DCD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0.00</a:t>
              </a:fld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4" name="TextBox 1">
              <a:extLst>
                <a:ext uri="{FF2B5EF4-FFF2-40B4-BE49-F238E27FC236}">
                  <a16:creationId xmlns:a16="http://schemas.microsoft.com/office/drawing/2014/main" id="{D633DA2A-3028-FE4B-2836-26CC49822598}"/>
                </a:ext>
              </a:extLst>
            </xdr:cNvPr>
            <xdr:cNvSpPr txBox="1"/>
          </xdr:nvSpPr>
          <xdr:spPr>
            <a:xfrm>
              <a:off x="20478750" y="4933950"/>
              <a:ext cx="1057275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t>Significant: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$AF$10">
          <xdr:nvSpPr>
            <xdr:cNvPr id="15" name="TextBox 1">
              <a:extLst>
                <a:ext uri="{FF2B5EF4-FFF2-40B4-BE49-F238E27FC236}">
                  <a16:creationId xmlns:a16="http://schemas.microsoft.com/office/drawing/2014/main" id="{8C6445D6-6768-28B7-7A5B-150B35D450E2}"/>
                </a:ext>
              </a:extLst>
            </xdr:cNvPr>
            <xdr:cNvSpPr txBox="1"/>
          </xdr:nvSpPr>
          <xdr:spPr>
            <a:xfrm>
              <a:off x="21393150" y="4933950"/>
              <a:ext cx="457200" cy="264761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fld id="{1A75DDF6-BF4C-4A70-BE73-736B6DD771E7}" type="TxLink">
                <a:rPr lang="en-US" sz="14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Yes</a:t>
              </a:fld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3D30B99F-31D5-6531-1C2E-1D1AF5BF9A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574001" y="3724275"/>
              <a:ext cx="506012" cy="274344"/>
            </a:xfrm>
            <a:prstGeom prst="rect">
              <a:avLst/>
            </a:prstGeom>
          </xdr:spPr>
        </xdr:pic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1EE11-175C-4141-9ECB-CF8CA8C1DDAA}">
  <dimension ref="A1:AO1338"/>
  <sheetViews>
    <sheetView topLeftCell="Q1" workbookViewId="0">
      <selection activeCell="AD22" sqref="AD22"/>
    </sheetView>
  </sheetViews>
  <sheetFormatPr defaultRowHeight="15" x14ac:dyDescent="0.25"/>
  <cols>
    <col min="1" max="1" width="15" style="3" customWidth="1"/>
    <col min="2" max="3" width="14.42578125" customWidth="1"/>
    <col min="4" max="4" width="11.85546875" customWidth="1"/>
    <col min="5" max="5" width="13.7109375" customWidth="1"/>
    <col min="6" max="6" width="10.140625" customWidth="1"/>
    <col min="10" max="10" width="13.7109375" customWidth="1"/>
    <col min="14" max="14" width="4.42578125" customWidth="1"/>
    <col min="19" max="19" width="10.7109375" bestFit="1" customWidth="1"/>
    <col min="20" max="20" width="10.42578125" bestFit="1" customWidth="1"/>
    <col min="21" max="21" width="10.7109375" bestFit="1" customWidth="1"/>
    <col min="22" max="22" width="10.140625" bestFit="1" customWidth="1"/>
    <col min="23" max="23" width="10.42578125" bestFit="1" customWidth="1"/>
    <col min="24" max="24" width="12.85546875" bestFit="1" customWidth="1"/>
    <col min="25" max="25" width="8.7109375" customWidth="1"/>
    <col min="26" max="26" width="12.7109375" customWidth="1"/>
    <col min="27" max="27" width="11.28515625" customWidth="1"/>
    <col min="29" max="29" width="13.85546875" customWidth="1"/>
    <col min="30" max="30" width="13.7109375" bestFit="1" customWidth="1"/>
    <col min="33" max="33" width="7.7109375" bestFit="1" customWidth="1"/>
    <col min="34" max="34" width="10.5703125" bestFit="1" customWidth="1"/>
    <col min="35" max="35" width="8.7109375" bestFit="1" customWidth="1"/>
    <col min="36" max="36" width="12.85546875" bestFit="1" customWidth="1"/>
  </cols>
  <sheetData>
    <row r="1" spans="1:41" x14ac:dyDescent="0.25">
      <c r="A1" s="3" t="s">
        <v>0</v>
      </c>
      <c r="B1" s="1" t="s">
        <v>1</v>
      </c>
      <c r="C1" s="1"/>
      <c r="K1" t="s">
        <v>2</v>
      </c>
      <c r="L1" t="s">
        <v>2</v>
      </c>
      <c r="M1" t="s">
        <v>3</v>
      </c>
      <c r="O1" t="s">
        <v>4</v>
      </c>
      <c r="P1" t="s">
        <v>4</v>
      </c>
      <c r="Q1" t="s">
        <v>4</v>
      </c>
      <c r="AG1" t="s">
        <v>33</v>
      </c>
      <c r="AL1" t="s">
        <v>34</v>
      </c>
    </row>
    <row r="2" spans="1:41" x14ac:dyDescent="0.25">
      <c r="A2" s="3" t="s">
        <v>41</v>
      </c>
      <c r="B2" s="2" t="s">
        <v>42</v>
      </c>
      <c r="C2" s="2" t="s">
        <v>43</v>
      </c>
      <c r="D2" s="2"/>
      <c r="F2" t="s">
        <v>5</v>
      </c>
      <c r="G2">
        <f>SLOPE(C3:C500,A3:A500)</f>
        <v>0.55752369242123334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t="s">
        <v>8</v>
      </c>
      <c r="P2" t="s">
        <v>9</v>
      </c>
      <c r="Q2" t="s">
        <v>11</v>
      </c>
      <c r="AG2" t="s">
        <v>30</v>
      </c>
      <c r="AH2" t="s">
        <v>31</v>
      </c>
      <c r="AI2" t="s">
        <v>25</v>
      </c>
      <c r="AJ2" t="s">
        <v>32</v>
      </c>
      <c r="AL2" t="s">
        <v>30</v>
      </c>
      <c r="AM2" t="s">
        <v>31</v>
      </c>
      <c r="AN2" t="s">
        <v>25</v>
      </c>
      <c r="AO2" t="s">
        <v>32</v>
      </c>
    </row>
    <row r="3" spans="1:41" x14ac:dyDescent="0.25">
      <c r="A3">
        <v>6.6</v>
      </c>
      <c r="B3">
        <v>0.09</v>
      </c>
      <c r="C3" s="2">
        <f t="shared" ref="C3:C66" si="0">LN(B3)</f>
        <v>-2.4079456086518722</v>
      </c>
      <c r="F3" t="s">
        <v>12</v>
      </c>
      <c r="G3">
        <f>INTERCEPT(C3:C500,A3:A500)</f>
        <v>-6.403235282460999</v>
      </c>
      <c r="I3">
        <v>0</v>
      </c>
      <c r="J3">
        <f t="shared" ref="J3:J66" si="1">($G$2*I3)+$G$3</f>
        <v>-6.403235282460999</v>
      </c>
      <c r="K3">
        <f>J3-M3</f>
        <v>-6.7425002984320024</v>
      </c>
      <c r="L3">
        <f>J3+M3</f>
        <v>-6.0639702664899957</v>
      </c>
      <c r="M3">
        <f t="shared" ref="M3:M66" si="2">($G$8*SQRT(1/$G$5+(I3-$G$6)^2/$G$7))*$G$9</f>
        <v>0.339265015971003</v>
      </c>
      <c r="O3">
        <f>J3-Q3</f>
        <v>-8.9583116047632956</v>
      </c>
      <c r="P3">
        <f>J3+Q3</f>
        <v>-3.848158960158703</v>
      </c>
      <c r="Q3">
        <f t="shared" ref="Q3:Q66" si="3">($G$8*SQRT(1+1/$G$5+(I3-$G$6)^2/$G$7))*$G$9</f>
        <v>2.5550763223022961</v>
      </c>
      <c r="AG3">
        <v>1E-3</v>
      </c>
      <c r="AH3">
        <f>LN(AG3)</f>
        <v>-6.9077552789821368</v>
      </c>
      <c r="AI3">
        <f t="shared" ref="AI3" si="4">$X$31</f>
        <v>-6.9077552789821368</v>
      </c>
      <c r="AL3">
        <v>1E-3</v>
      </c>
      <c r="AM3">
        <f>LN(AL3)</f>
        <v>-6.9077552789821368</v>
      </c>
      <c r="AN3">
        <f>$W$28</f>
        <v>30</v>
      </c>
    </row>
    <row r="4" spans="1:41" x14ac:dyDescent="0.25">
      <c r="A4">
        <v>8.8000000000000007</v>
      </c>
      <c r="B4">
        <v>0.13</v>
      </c>
      <c r="C4" s="2">
        <f t="shared" si="0"/>
        <v>-2.0402208285265546</v>
      </c>
      <c r="E4" t="s">
        <v>13</v>
      </c>
      <c r="F4" t="s">
        <v>14</v>
      </c>
      <c r="G4">
        <v>0.05</v>
      </c>
      <c r="I4">
        <f>I3+$G$11</f>
        <v>0.2</v>
      </c>
      <c r="J4">
        <f t="shared" si="1"/>
        <v>-6.2917305439767528</v>
      </c>
      <c r="K4">
        <f t="shared" ref="K4:K67" si="5">J4-M4</f>
        <v>-6.6247982641246281</v>
      </c>
      <c r="L4">
        <f t="shared" ref="L4:L67" si="6">J4+M4</f>
        <v>-5.9586628238288775</v>
      </c>
      <c r="M4">
        <f t="shared" si="2"/>
        <v>0.33306772014787506</v>
      </c>
      <c r="O4">
        <f t="shared" ref="O4:O67" si="7">J4-Q4</f>
        <v>-8.8459913701126673</v>
      </c>
      <c r="P4">
        <f t="shared" ref="P4:P67" si="8">J4+Q4</f>
        <v>-3.7374697178408378</v>
      </c>
      <c r="Q4">
        <f t="shared" si="3"/>
        <v>2.554260826135915</v>
      </c>
      <c r="AG4">
        <v>1E-3</v>
      </c>
      <c r="AH4">
        <f>LN(AG4)</f>
        <v>-6.9077552789821368</v>
      </c>
      <c r="AI4">
        <f t="shared" ref="AI4" si="9">$W$28</f>
        <v>30</v>
      </c>
      <c r="AJ4">
        <v>9.9999999999999967E-3</v>
      </c>
      <c r="AL4">
        <v>1E-3</v>
      </c>
      <c r="AM4">
        <f>LN(AL4)</f>
        <v>-6.9077552789821368</v>
      </c>
      <c r="AN4">
        <f>$X$28</f>
        <v>0</v>
      </c>
      <c r="AO4">
        <f>AL4</f>
        <v>1E-3</v>
      </c>
    </row>
    <row r="5" spans="1:41" ht="18.75" x14ac:dyDescent="0.3">
      <c r="A5">
        <v>7.4</v>
      </c>
      <c r="B5">
        <v>0.09</v>
      </c>
      <c r="C5" s="2">
        <f t="shared" si="0"/>
        <v>-2.4079456086518722</v>
      </c>
      <c r="E5" t="s">
        <v>15</v>
      </c>
      <c r="F5" t="s">
        <v>16</v>
      </c>
      <c r="G5">
        <f>COUNT(A3:A501)</f>
        <v>499</v>
      </c>
      <c r="I5">
        <f t="shared" ref="I5:I68" si="10">I4+$G$11</f>
        <v>0.4</v>
      </c>
      <c r="J5">
        <f t="shared" si="1"/>
        <v>-6.1802258054925057</v>
      </c>
      <c r="K5">
        <f t="shared" si="5"/>
        <v>-6.5071113088328465</v>
      </c>
      <c r="L5">
        <f t="shared" si="6"/>
        <v>-5.8533403021521648</v>
      </c>
      <c r="M5">
        <f t="shared" si="2"/>
        <v>0.32688550334034122</v>
      </c>
      <c r="O5">
        <f t="shared" si="7"/>
        <v>-8.7336878463347212</v>
      </c>
      <c r="P5">
        <f t="shared" si="8"/>
        <v>-3.6267637646502902</v>
      </c>
      <c r="Q5">
        <f t="shared" si="3"/>
        <v>2.5534620408422155</v>
      </c>
      <c r="AD5" s="18" t="s">
        <v>53</v>
      </c>
      <c r="AE5" s="27">
        <f>PEARSON(A3:A5002,C3:C5002)</f>
        <v>0.84178500803658862</v>
      </c>
    </row>
    <row r="6" spans="1:41" ht="21" x14ac:dyDescent="0.3">
      <c r="A6">
        <v>8.1999999999999993</v>
      </c>
      <c r="B6">
        <v>1.3</v>
      </c>
      <c r="C6" s="2">
        <f t="shared" si="0"/>
        <v>0.26236426446749106</v>
      </c>
      <c r="E6" t="s">
        <v>17</v>
      </c>
      <c r="F6" t="s">
        <v>18</v>
      </c>
      <c r="G6" s="4">
        <f>AVERAGE(A3:A500)</f>
        <v>9.714859437751004</v>
      </c>
      <c r="I6">
        <f t="shared" si="10"/>
        <v>0.60000000000000009</v>
      </c>
      <c r="J6">
        <f t="shared" si="1"/>
        <v>-6.0687210670082585</v>
      </c>
      <c r="K6">
        <f t="shared" si="5"/>
        <v>-6.3894403045517834</v>
      </c>
      <c r="L6">
        <f t="shared" si="6"/>
        <v>-5.7480018294647337</v>
      </c>
      <c r="M6">
        <f t="shared" si="2"/>
        <v>0.32071923754352494</v>
      </c>
      <c r="O6">
        <f t="shared" si="7"/>
        <v>-8.6214010491169688</v>
      </c>
      <c r="P6">
        <f t="shared" si="8"/>
        <v>-3.5160410848995487</v>
      </c>
      <c r="Q6">
        <f t="shared" si="3"/>
        <v>2.5526799821087098</v>
      </c>
      <c r="AD6" s="18" t="s">
        <v>52</v>
      </c>
      <c r="AE6" s="27">
        <f>AE5^2</f>
        <v>0.70860199975515958</v>
      </c>
      <c r="AG6">
        <v>2E-3</v>
      </c>
      <c r="AH6">
        <f t="shared" ref="AH6:AH7" si="11">LN(AG6)</f>
        <v>-6.2146080984221914</v>
      </c>
      <c r="AI6">
        <f t="shared" ref="AI6" si="12">$X$31</f>
        <v>-6.9077552789821368</v>
      </c>
      <c r="AL6">
        <v>9.9999999999999967E-3</v>
      </c>
      <c r="AM6">
        <f>LN(AL6)</f>
        <v>-4.6051701859880918</v>
      </c>
      <c r="AN6">
        <f t="shared" ref="AN6" si="13">$W$28</f>
        <v>30</v>
      </c>
    </row>
    <row r="7" spans="1:41" ht="18.75" x14ac:dyDescent="0.3">
      <c r="A7">
        <v>6.8</v>
      </c>
      <c r="B7">
        <v>0.12</v>
      </c>
      <c r="C7" s="2">
        <f t="shared" si="0"/>
        <v>-2.120263536200091</v>
      </c>
      <c r="E7" t="s">
        <v>19</v>
      </c>
      <c r="F7" t="s">
        <v>20</v>
      </c>
      <c r="G7">
        <f>DEVSQ(A3:A500)</f>
        <v>5919.6900401606536</v>
      </c>
      <c r="I7">
        <f t="shared" si="10"/>
        <v>0.8</v>
      </c>
      <c r="J7">
        <f t="shared" si="1"/>
        <v>-5.9572163285240123</v>
      </c>
      <c r="K7">
        <f t="shared" si="5"/>
        <v>-6.2717861893082238</v>
      </c>
      <c r="L7">
        <f t="shared" si="6"/>
        <v>-5.6426464677398007</v>
      </c>
      <c r="M7">
        <f t="shared" si="2"/>
        <v>0.31456986078421184</v>
      </c>
      <c r="O7">
        <f t="shared" si="7"/>
        <v>-8.5091309938374557</v>
      </c>
      <c r="P7">
        <f t="shared" si="8"/>
        <v>-3.4053016632105697</v>
      </c>
      <c r="Q7">
        <f t="shared" si="3"/>
        <v>2.5519146653134426</v>
      </c>
      <c r="AD7" s="18" t="s">
        <v>51</v>
      </c>
      <c r="AE7" s="19">
        <f>COUNT(A3:A5002)</f>
        <v>1336</v>
      </c>
      <c r="AG7">
        <v>2E-3</v>
      </c>
      <c r="AH7">
        <f t="shared" si="11"/>
        <v>-6.2146080984221914</v>
      </c>
      <c r="AI7">
        <f t="shared" ref="AI7" si="14">$W$28</f>
        <v>30</v>
      </c>
      <c r="AJ7">
        <v>1.9999999999999997E-2</v>
      </c>
      <c r="AL7">
        <f>AL6</f>
        <v>9.9999999999999967E-3</v>
      </c>
      <c r="AM7">
        <f>LN(AL7)</f>
        <v>-4.6051701859880918</v>
      </c>
      <c r="AN7">
        <f t="shared" ref="AN7" si="15">$X$28</f>
        <v>0</v>
      </c>
      <c r="AO7">
        <f>AL7</f>
        <v>9.9999999999999967E-3</v>
      </c>
    </row>
    <row r="8" spans="1:41" ht="18.75" x14ac:dyDescent="0.3">
      <c r="A8">
        <v>8.1</v>
      </c>
      <c r="B8">
        <v>7.0000000000000007E-2</v>
      </c>
      <c r="C8" s="2">
        <f t="shared" si="0"/>
        <v>-2.6592600369327779</v>
      </c>
      <c r="E8" t="s">
        <v>21</v>
      </c>
      <c r="F8" t="s">
        <v>22</v>
      </c>
      <c r="G8">
        <f>STEYX(C3:C500,A3:A500)</f>
        <v>1.2889446545020768</v>
      </c>
      <c r="I8">
        <f t="shared" si="10"/>
        <v>1</v>
      </c>
      <c r="J8">
        <f t="shared" si="1"/>
        <v>-5.845711590039766</v>
      </c>
      <c r="K8">
        <f t="shared" si="5"/>
        <v>-6.1541499732607328</v>
      </c>
      <c r="L8">
        <f t="shared" si="6"/>
        <v>-5.5372732068187993</v>
      </c>
      <c r="M8">
        <f t="shared" si="2"/>
        <v>0.30843838322096628</v>
      </c>
      <c r="O8">
        <f t="shared" si="7"/>
        <v>-8.3968776955632745</v>
      </c>
      <c r="P8">
        <f t="shared" si="8"/>
        <v>-3.2945454845162572</v>
      </c>
      <c r="Q8">
        <f t="shared" si="3"/>
        <v>2.5511661055235089</v>
      </c>
      <c r="AD8" s="18" t="s">
        <v>60</v>
      </c>
      <c r="AE8" s="20">
        <f>((AE5*((AE7-2)^0.5))/(1-AE5^2)^0.5)</f>
        <v>56.955519578934386</v>
      </c>
    </row>
    <row r="9" spans="1:41" ht="18.75" x14ac:dyDescent="0.3">
      <c r="A9">
        <v>8.6999999999999993</v>
      </c>
      <c r="B9">
        <v>0.06</v>
      </c>
      <c r="C9" s="2">
        <f t="shared" si="0"/>
        <v>-2.8134107167600364</v>
      </c>
      <c r="E9" t="s">
        <v>23</v>
      </c>
      <c r="F9" t="s">
        <v>24</v>
      </c>
      <c r="G9">
        <f>_xlfn.T.INV.2T(G4,G5-2)</f>
        <v>1.9647486136388823</v>
      </c>
      <c r="I9">
        <f t="shared" si="10"/>
        <v>1.2</v>
      </c>
      <c r="J9">
        <f t="shared" si="1"/>
        <v>-5.7342068515555189</v>
      </c>
      <c r="K9">
        <f t="shared" si="5"/>
        <v>-6.0365327454531394</v>
      </c>
      <c r="L9">
        <f t="shared" si="6"/>
        <v>-5.4318809576578984</v>
      </c>
      <c r="M9">
        <f t="shared" si="2"/>
        <v>0.30232589389762093</v>
      </c>
      <c r="O9">
        <f t="shared" si="7"/>
        <v>-8.2846411690491131</v>
      </c>
      <c r="P9">
        <f t="shared" si="8"/>
        <v>-3.1837725340619238</v>
      </c>
      <c r="Q9">
        <f t="shared" si="3"/>
        <v>2.5504343174935951</v>
      </c>
      <c r="AD9" s="18" t="s">
        <v>54</v>
      </c>
      <c r="AE9" s="22">
        <f>_xlfn.T.DIST.2T($AE$8,$AE$12)</f>
        <v>0</v>
      </c>
      <c r="AG9">
        <v>3.0000000000000001E-3</v>
      </c>
      <c r="AH9">
        <f t="shared" ref="AH9:AH10" si="16">LN(AG9)</f>
        <v>-5.8091429903140277</v>
      </c>
      <c r="AI9">
        <f t="shared" ref="AI9" si="17">$X$31</f>
        <v>-6.9077552789821368</v>
      </c>
      <c r="AL9">
        <v>0.1</v>
      </c>
      <c r="AM9">
        <f t="shared" ref="AM9" si="18">LN(AL9)</f>
        <v>-2.3025850929940455</v>
      </c>
      <c r="AN9">
        <f t="shared" ref="AN9:AN12" si="19">$W$28</f>
        <v>30</v>
      </c>
    </row>
    <row r="10" spans="1:41" ht="18.75" x14ac:dyDescent="0.3">
      <c r="A10">
        <v>9</v>
      </c>
      <c r="B10">
        <v>0.08</v>
      </c>
      <c r="C10" s="2">
        <f t="shared" si="0"/>
        <v>-2.5257286443082556</v>
      </c>
      <c r="I10">
        <f t="shared" si="10"/>
        <v>1.4</v>
      </c>
      <c r="J10">
        <f t="shared" si="1"/>
        <v>-5.6227021130712727</v>
      </c>
      <c r="K10">
        <f t="shared" si="5"/>
        <v>-5.9189356812989367</v>
      </c>
      <c r="L10">
        <f t="shared" si="6"/>
        <v>-5.3264685448436087</v>
      </c>
      <c r="M10">
        <f t="shared" si="2"/>
        <v>0.29623356822766422</v>
      </c>
      <c r="O10">
        <f t="shared" si="7"/>
        <v>-8.1724214287358254</v>
      </c>
      <c r="P10">
        <f t="shared" si="8"/>
        <v>-3.0729827974067194</v>
      </c>
      <c r="Q10">
        <f t="shared" si="3"/>
        <v>2.5497193156645532</v>
      </c>
      <c r="AD10" s="18" t="s">
        <v>59</v>
      </c>
      <c r="AE10" s="21" t="str">
        <f>IF(AE9&lt;0.05,"Yes","No")</f>
        <v>Yes</v>
      </c>
      <c r="AG10">
        <v>3.0000000000000001E-3</v>
      </c>
      <c r="AH10">
        <f t="shared" si="16"/>
        <v>-5.8091429903140277</v>
      </c>
      <c r="AI10">
        <f t="shared" ref="AI10" si="20">$W$28</f>
        <v>30</v>
      </c>
      <c r="AJ10">
        <v>0.03</v>
      </c>
      <c r="AL10">
        <f>AL9</f>
        <v>0.1</v>
      </c>
      <c r="AM10">
        <f>LN(AL10)</f>
        <v>-2.3025850929940455</v>
      </c>
      <c r="AN10">
        <f t="shared" ref="AN10:AN13" si="21">$X$28</f>
        <v>0</v>
      </c>
      <c r="AO10">
        <f>AL10</f>
        <v>0.1</v>
      </c>
    </row>
    <row r="11" spans="1:41" x14ac:dyDescent="0.25">
      <c r="A11">
        <v>8.5</v>
      </c>
      <c r="B11">
        <v>7.0000000000000007E-2</v>
      </c>
      <c r="C11" s="2">
        <f t="shared" si="0"/>
        <v>-2.6592600369327779</v>
      </c>
      <c r="E11" t="s">
        <v>50</v>
      </c>
      <c r="G11">
        <v>0.2</v>
      </c>
      <c r="I11">
        <f t="shared" si="10"/>
        <v>1.5999999999999999</v>
      </c>
      <c r="J11">
        <f t="shared" si="1"/>
        <v>-5.5111973745870255</v>
      </c>
      <c r="K11">
        <f t="shared" si="5"/>
        <v>-5.8013600508837184</v>
      </c>
      <c r="L11">
        <f t="shared" si="6"/>
        <v>-5.2210346982903326</v>
      </c>
      <c r="M11">
        <f t="shared" si="2"/>
        <v>0.29016267629669323</v>
      </c>
      <c r="O11">
        <f t="shared" si="7"/>
        <v>-8.060218488749026</v>
      </c>
      <c r="P11">
        <f t="shared" si="8"/>
        <v>-2.9621762604250259</v>
      </c>
      <c r="Q11">
        <f t="shared" si="3"/>
        <v>2.5490211141619996</v>
      </c>
    </row>
    <row r="12" spans="1:41" x14ac:dyDescent="0.25">
      <c r="A12">
        <v>10.3</v>
      </c>
      <c r="B12">
        <v>0.04</v>
      </c>
      <c r="C12" s="2">
        <f t="shared" si="0"/>
        <v>-3.2188758248682006</v>
      </c>
      <c r="I12">
        <f t="shared" si="10"/>
        <v>1.7999999999999998</v>
      </c>
      <c r="J12">
        <f t="shared" si="1"/>
        <v>-5.3996926361027793</v>
      </c>
      <c r="K12">
        <f t="shared" si="5"/>
        <v>-5.6838072281836709</v>
      </c>
      <c r="L12">
        <f t="shared" si="6"/>
        <v>-5.1155780440218876</v>
      </c>
      <c r="M12">
        <f t="shared" si="2"/>
        <v>0.28411459208089196</v>
      </c>
      <c r="O12">
        <f t="shared" si="7"/>
        <v>-7.9480323628977203</v>
      </c>
      <c r="P12">
        <f t="shared" si="8"/>
        <v>-2.8513529093078378</v>
      </c>
      <c r="Q12">
        <f t="shared" si="3"/>
        <v>2.5483397267949415</v>
      </c>
      <c r="AD12" t="s">
        <v>56</v>
      </c>
      <c r="AE12">
        <f>AE7-2</f>
        <v>1334</v>
      </c>
      <c r="AG12">
        <v>4.0000000000000001E-3</v>
      </c>
      <c r="AH12">
        <f t="shared" ref="AH12:AH13" si="22">LN(AG12)</f>
        <v>-5.521460917862246</v>
      </c>
      <c r="AI12">
        <f t="shared" ref="AI12" si="23">$X$31</f>
        <v>-6.9077552789821368</v>
      </c>
      <c r="AL12">
        <v>1</v>
      </c>
      <c r="AM12">
        <f t="shared" ref="AM12" si="24">LN(AL12)</f>
        <v>0</v>
      </c>
      <c r="AN12">
        <f t="shared" si="19"/>
        <v>30</v>
      </c>
    </row>
    <row r="13" spans="1:41" x14ac:dyDescent="0.25">
      <c r="A13">
        <v>8.6</v>
      </c>
      <c r="B13">
        <v>0.05</v>
      </c>
      <c r="C13" s="2">
        <f t="shared" si="0"/>
        <v>-2.9957322735539909</v>
      </c>
      <c r="I13">
        <f t="shared" si="10"/>
        <v>1.9999999999999998</v>
      </c>
      <c r="J13">
        <f t="shared" si="1"/>
        <v>-5.288187897618533</v>
      </c>
      <c r="K13">
        <f t="shared" si="5"/>
        <v>-5.5662787013100443</v>
      </c>
      <c r="L13">
        <f t="shared" si="6"/>
        <v>-5.0100970939270217</v>
      </c>
      <c r="M13">
        <f t="shared" si="2"/>
        <v>0.2780908036915109</v>
      </c>
      <c r="O13">
        <f t="shared" si="7"/>
        <v>-7.8358630646729619</v>
      </c>
      <c r="P13">
        <f t="shared" si="8"/>
        <v>-2.7405127305641042</v>
      </c>
      <c r="Q13">
        <f t="shared" si="3"/>
        <v>2.5476751670544289</v>
      </c>
      <c r="AG13">
        <v>4.0000000000000001E-3</v>
      </c>
      <c r="AH13">
        <f t="shared" si="22"/>
        <v>-5.521460917862246</v>
      </c>
      <c r="AI13">
        <f t="shared" ref="AI13" si="25">$W$28</f>
        <v>30</v>
      </c>
      <c r="AJ13">
        <v>0.04</v>
      </c>
      <c r="AL13">
        <f>AL12</f>
        <v>1</v>
      </c>
      <c r="AM13">
        <f>LN(AL13)</f>
        <v>0</v>
      </c>
      <c r="AN13">
        <f t="shared" si="21"/>
        <v>0</v>
      </c>
      <c r="AO13">
        <f>AL13</f>
        <v>1</v>
      </c>
    </row>
    <row r="14" spans="1:41" x14ac:dyDescent="0.25">
      <c r="A14">
        <v>7.7</v>
      </c>
      <c r="B14">
        <v>0.05</v>
      </c>
      <c r="C14" s="2">
        <f t="shared" si="0"/>
        <v>-2.9957322735539909</v>
      </c>
      <c r="I14">
        <f t="shared" si="10"/>
        <v>2.1999999999999997</v>
      </c>
      <c r="J14">
        <f t="shared" si="1"/>
        <v>-5.1766831591342859</v>
      </c>
      <c r="K14">
        <f t="shared" si="5"/>
        <v>-5.4487760839029313</v>
      </c>
      <c r="L14">
        <f t="shared" si="6"/>
        <v>-4.9045902343656405</v>
      </c>
      <c r="M14">
        <f t="shared" si="2"/>
        <v>0.27209292476864588</v>
      </c>
      <c r="O14">
        <f t="shared" si="7"/>
        <v>-7.7237106072465318</v>
      </c>
      <c r="P14">
        <f t="shared" si="8"/>
        <v>-2.62965571102204</v>
      </c>
      <c r="Q14">
        <f t="shared" si="3"/>
        <v>2.5470274481122459</v>
      </c>
    </row>
    <row r="15" spans="1:41" x14ac:dyDescent="0.25">
      <c r="A15">
        <v>7.5</v>
      </c>
      <c r="B15">
        <v>0.06</v>
      </c>
      <c r="C15" s="2">
        <f t="shared" si="0"/>
        <v>-2.8134107167600364</v>
      </c>
      <c r="I15">
        <f t="shared" si="10"/>
        <v>2.4</v>
      </c>
      <c r="J15">
        <f t="shared" si="1"/>
        <v>-5.0651784206500388</v>
      </c>
      <c r="K15">
        <f t="shared" si="5"/>
        <v>-5.331301127812333</v>
      </c>
      <c r="L15">
        <f t="shared" si="6"/>
        <v>-4.7990557134877445</v>
      </c>
      <c r="M15">
        <f t="shared" si="2"/>
        <v>0.2661227071622943</v>
      </c>
      <c r="O15">
        <f t="shared" si="7"/>
        <v>-7.6115750034696532</v>
      </c>
      <c r="P15">
        <f t="shared" si="8"/>
        <v>-2.5187818378304239</v>
      </c>
      <c r="Q15">
        <f t="shared" si="3"/>
        <v>2.5463965828196149</v>
      </c>
      <c r="AG15">
        <v>5.0000000000000001E-3</v>
      </c>
      <c r="AH15">
        <f t="shared" ref="AH15:AH16" si="26">LN(AG15)</f>
        <v>-5.2983173665480363</v>
      </c>
      <c r="AI15">
        <f t="shared" ref="AI15" si="27">$X$31</f>
        <v>-6.9077552789821368</v>
      </c>
      <c r="AL15">
        <v>10</v>
      </c>
      <c r="AM15">
        <f t="shared" ref="AM15:AM16" si="28">LN(AL15)</f>
        <v>2.3025850929940459</v>
      </c>
      <c r="AN15">
        <f t="shared" ref="AN15" si="29">$W$28</f>
        <v>30</v>
      </c>
    </row>
    <row r="16" spans="1:41" x14ac:dyDescent="0.25">
      <c r="A16">
        <v>6.7</v>
      </c>
      <c r="B16">
        <v>0.05</v>
      </c>
      <c r="C16" s="2">
        <f t="shared" si="0"/>
        <v>-2.9957322735539909</v>
      </c>
      <c r="I16">
        <f t="shared" si="10"/>
        <v>2.6</v>
      </c>
      <c r="J16">
        <f t="shared" si="1"/>
        <v>-4.9536736821657925</v>
      </c>
      <c r="K16">
        <f t="shared" si="5"/>
        <v>-5.2138557372204932</v>
      </c>
      <c r="L16">
        <f t="shared" si="6"/>
        <v>-4.6934916271110918</v>
      </c>
      <c r="M16">
        <f t="shared" si="2"/>
        <v>0.26018205505470055</v>
      </c>
      <c r="O16">
        <f t="shared" si="7"/>
        <v>-7.4994562658717365</v>
      </c>
      <c r="P16">
        <f t="shared" si="8"/>
        <v>-2.4078910984598485</v>
      </c>
      <c r="Q16">
        <f t="shared" si="3"/>
        <v>2.545782583705944</v>
      </c>
      <c r="AG16">
        <v>5.0000000000000001E-3</v>
      </c>
      <c r="AH16">
        <f t="shared" si="26"/>
        <v>-5.2983173665480363</v>
      </c>
      <c r="AI16">
        <f t="shared" ref="AI16" si="30">$W$28</f>
        <v>30</v>
      </c>
      <c r="AJ16">
        <v>0.05</v>
      </c>
      <c r="AL16">
        <f>AL15</f>
        <v>10</v>
      </c>
      <c r="AM16">
        <f t="shared" si="28"/>
        <v>2.3025850929940459</v>
      </c>
      <c r="AN16">
        <f t="shared" ref="AN16" si="31">$X$28</f>
        <v>0</v>
      </c>
      <c r="AO16">
        <f>AL16</f>
        <v>10</v>
      </c>
    </row>
    <row r="17" spans="1:41" x14ac:dyDescent="0.25">
      <c r="A17">
        <v>5.5</v>
      </c>
      <c r="B17">
        <v>0.04</v>
      </c>
      <c r="C17" s="2">
        <f t="shared" si="0"/>
        <v>-3.2188758248682006</v>
      </c>
      <c r="I17">
        <f t="shared" si="10"/>
        <v>2.8000000000000003</v>
      </c>
      <c r="J17">
        <f t="shared" si="1"/>
        <v>-4.8421689436815454</v>
      </c>
      <c r="K17">
        <f t="shared" si="5"/>
        <v>-5.0964419843768836</v>
      </c>
      <c r="L17">
        <f t="shared" si="6"/>
        <v>-4.5878959029862072</v>
      </c>
      <c r="M17">
        <f t="shared" si="2"/>
        <v>0.25427304069533785</v>
      </c>
      <c r="O17">
        <f t="shared" si="7"/>
        <v>-7.3873544066591403</v>
      </c>
      <c r="P17">
        <f t="shared" si="8"/>
        <v>-2.29698348070395</v>
      </c>
      <c r="Q17">
        <f t="shared" si="3"/>
        <v>2.5451854629775954</v>
      </c>
    </row>
    <row r="18" spans="1:41" x14ac:dyDescent="0.25">
      <c r="A18">
        <v>7.6</v>
      </c>
      <c r="B18">
        <v>7.0000000000000007E-2</v>
      </c>
      <c r="C18" s="2">
        <f t="shared" si="0"/>
        <v>-2.6592600369327779</v>
      </c>
      <c r="I18">
        <f t="shared" si="10"/>
        <v>3.0000000000000004</v>
      </c>
      <c r="J18">
        <f t="shared" si="1"/>
        <v>-4.7306642051972982</v>
      </c>
      <c r="K18">
        <f t="shared" si="5"/>
        <v>-4.9790621271356379</v>
      </c>
      <c r="L18">
        <f t="shared" si="6"/>
        <v>-4.4822662832589586</v>
      </c>
      <c r="M18">
        <f t="shared" si="2"/>
        <v>0.24839792193833946</v>
      </c>
      <c r="O18">
        <f t="shared" si="7"/>
        <v>-7.2752694377139866</v>
      </c>
      <c r="P18">
        <f t="shared" si="8"/>
        <v>-2.1860589726806099</v>
      </c>
      <c r="Q18">
        <f t="shared" si="3"/>
        <v>2.5446052325166884</v>
      </c>
      <c r="AG18">
        <v>6.0000000000000001E-3</v>
      </c>
      <c r="AH18">
        <f t="shared" ref="AH18:AH19" si="32">LN(AG18)</f>
        <v>-5.1159958097540823</v>
      </c>
      <c r="AI18">
        <f t="shared" ref="AI18" si="33">$X$31</f>
        <v>-6.9077552789821368</v>
      </c>
      <c r="AL18">
        <v>100</v>
      </c>
      <c r="AM18">
        <f t="shared" ref="AM18:AM22" si="34">LN(AL18)</f>
        <v>4.6051701859880918</v>
      </c>
      <c r="AN18">
        <f t="shared" ref="AN18" si="35">$W$28</f>
        <v>30</v>
      </c>
    </row>
    <row r="19" spans="1:41" x14ac:dyDescent="0.25">
      <c r="A19">
        <v>7.9</v>
      </c>
      <c r="B19">
        <v>0.05</v>
      </c>
      <c r="C19" s="2">
        <f t="shared" si="0"/>
        <v>-2.9957322735539909</v>
      </c>
      <c r="I19">
        <f t="shared" si="10"/>
        <v>3.2000000000000006</v>
      </c>
      <c r="J19">
        <f t="shared" si="1"/>
        <v>-4.619159466713052</v>
      </c>
      <c r="K19">
        <f t="shared" si="5"/>
        <v>-4.86171862850453</v>
      </c>
      <c r="L19">
        <f t="shared" si="6"/>
        <v>-4.376600304921574</v>
      </c>
      <c r="M19">
        <f t="shared" si="2"/>
        <v>0.24255916179147827</v>
      </c>
      <c r="O19">
        <f t="shared" si="7"/>
        <v>-7.1632013705929793</v>
      </c>
      <c r="P19">
        <f t="shared" si="8"/>
        <v>-2.0751175628331242</v>
      </c>
      <c r="Q19">
        <f t="shared" si="3"/>
        <v>2.5440419038799278</v>
      </c>
      <c r="AG19">
        <v>6.0000000000000001E-3</v>
      </c>
      <c r="AH19">
        <f t="shared" si="32"/>
        <v>-5.1159958097540823</v>
      </c>
      <c r="AI19">
        <f t="shared" ref="AI19" si="36">$W$28</f>
        <v>30</v>
      </c>
      <c r="AJ19">
        <v>6.0000000000000005E-2</v>
      </c>
      <c r="AL19">
        <f>AL18</f>
        <v>100</v>
      </c>
      <c r="AM19">
        <f t="shared" si="34"/>
        <v>4.6051701859880918</v>
      </c>
      <c r="AN19">
        <f t="shared" ref="AN19" si="37">$X$28</f>
        <v>0</v>
      </c>
      <c r="AO19">
        <f>AL19</f>
        <v>100</v>
      </c>
    </row>
    <row r="20" spans="1:41" x14ac:dyDescent="0.25">
      <c r="A20">
        <v>5.7</v>
      </c>
      <c r="B20">
        <v>0.02</v>
      </c>
      <c r="C20" s="2">
        <f t="shared" si="0"/>
        <v>-3.912023005428146</v>
      </c>
      <c r="F20" s="3"/>
      <c r="I20">
        <f t="shared" si="10"/>
        <v>3.4000000000000008</v>
      </c>
      <c r="J20">
        <f t="shared" si="1"/>
        <v>-4.5076547282288058</v>
      </c>
      <c r="K20">
        <f t="shared" si="5"/>
        <v>-4.7444141784341785</v>
      </c>
      <c r="L20">
        <f t="shared" si="6"/>
        <v>-4.2708952780234331</v>
      </c>
      <c r="M20">
        <f t="shared" si="2"/>
        <v>0.23675945020537281</v>
      </c>
      <c r="O20">
        <f t="shared" si="7"/>
        <v>-7.0511502165262741</v>
      </c>
      <c r="P20">
        <f t="shared" si="8"/>
        <v>-1.9641592399313379</v>
      </c>
      <c r="Q20">
        <f t="shared" si="3"/>
        <v>2.5434954882974679</v>
      </c>
    </row>
    <row r="21" spans="1:41" x14ac:dyDescent="0.25">
      <c r="A21">
        <v>6.5</v>
      </c>
      <c r="B21">
        <v>0.02</v>
      </c>
      <c r="C21" s="2">
        <f t="shared" si="0"/>
        <v>-3.912023005428146</v>
      </c>
      <c r="I21">
        <f t="shared" si="10"/>
        <v>3.600000000000001</v>
      </c>
      <c r="J21">
        <f t="shared" si="1"/>
        <v>-4.3961499897445586</v>
      </c>
      <c r="K21">
        <f t="shared" si="5"/>
        <v>-4.6271517180951989</v>
      </c>
      <c r="L21">
        <f t="shared" si="6"/>
        <v>-4.1651482613939184</v>
      </c>
      <c r="M21">
        <f t="shared" si="2"/>
        <v>0.23100172835064031</v>
      </c>
      <c r="O21">
        <f t="shared" si="7"/>
        <v>-6.9391159864163594</v>
      </c>
      <c r="P21">
        <f t="shared" si="8"/>
        <v>-1.8531839930727578</v>
      </c>
      <c r="Q21">
        <f t="shared" si="3"/>
        <v>2.5429659966718008</v>
      </c>
      <c r="AG21">
        <v>7.0000000000000001E-3</v>
      </c>
      <c r="AH21">
        <f t="shared" ref="AH21:AH22" si="38">LN(AG21)</f>
        <v>-4.9618451299268234</v>
      </c>
      <c r="AI21">
        <f t="shared" ref="AI21" si="39">$X$31</f>
        <v>-6.9077552789821368</v>
      </c>
      <c r="AL21">
        <v>1000</v>
      </c>
      <c r="AM21">
        <f t="shared" ref="AM21" si="40">LN(AL21)</f>
        <v>6.9077552789821368</v>
      </c>
      <c r="AN21">
        <f t="shared" ref="AN21" si="41">$W$28</f>
        <v>30</v>
      </c>
    </row>
    <row r="22" spans="1:41" x14ac:dyDescent="0.25">
      <c r="A22">
        <v>7.4</v>
      </c>
      <c r="B22">
        <v>0.04</v>
      </c>
      <c r="C22" s="2">
        <f t="shared" si="0"/>
        <v>-3.2188758248682006</v>
      </c>
      <c r="I22">
        <f t="shared" si="10"/>
        <v>3.8000000000000012</v>
      </c>
      <c r="J22">
        <f t="shared" si="1"/>
        <v>-4.2846452512603115</v>
      </c>
      <c r="K22">
        <f t="shared" si="5"/>
        <v>-4.5099344669082919</v>
      </c>
      <c r="L22">
        <f t="shared" si="6"/>
        <v>-4.059356035612331</v>
      </c>
      <c r="M22">
        <f t="shared" si="2"/>
        <v>0.22528921564798074</v>
      </c>
      <c r="O22">
        <f t="shared" si="7"/>
        <v>-6.8270986908369951</v>
      </c>
      <c r="P22">
        <f t="shared" si="8"/>
        <v>-1.7421918116836279</v>
      </c>
      <c r="Q22">
        <f t="shared" si="3"/>
        <v>2.5424534395766836</v>
      </c>
      <c r="AG22">
        <v>7.0000000000000001E-3</v>
      </c>
      <c r="AH22">
        <f t="shared" si="38"/>
        <v>-4.9618451299268234</v>
      </c>
      <c r="AI22">
        <f t="shared" ref="AI22" si="42">$W$28</f>
        <v>30</v>
      </c>
      <c r="AJ22">
        <v>7.0000000000000007E-2</v>
      </c>
      <c r="AL22">
        <f>AL21</f>
        <v>1000</v>
      </c>
      <c r="AM22">
        <f t="shared" si="34"/>
        <v>6.9077552789821368</v>
      </c>
      <c r="AN22">
        <f t="shared" ref="AN22" si="43">$X$28</f>
        <v>0</v>
      </c>
      <c r="AO22">
        <f>AL22</f>
        <v>1000</v>
      </c>
    </row>
    <row r="23" spans="1:41" x14ac:dyDescent="0.25">
      <c r="A23">
        <v>8.1</v>
      </c>
      <c r="B23">
        <v>0.06</v>
      </c>
      <c r="C23" s="2">
        <f t="shared" si="0"/>
        <v>-2.8134107167600364</v>
      </c>
      <c r="I23">
        <f t="shared" si="10"/>
        <v>4.0000000000000009</v>
      </c>
      <c r="J23">
        <f t="shared" si="1"/>
        <v>-4.1731405127760652</v>
      </c>
      <c r="K23">
        <f t="shared" si="5"/>
        <v>-4.3927659526058997</v>
      </c>
      <c r="L23">
        <f t="shared" si="6"/>
        <v>-3.9535150729462303</v>
      </c>
      <c r="M23">
        <f t="shared" si="2"/>
        <v>0.21962543982983487</v>
      </c>
      <c r="O23">
        <f t="shared" si="7"/>
        <v>-6.7150983400321493</v>
      </c>
      <c r="P23">
        <f t="shared" si="8"/>
        <v>-1.6311826855199816</v>
      </c>
      <c r="Q23">
        <f t="shared" si="3"/>
        <v>2.5419578272560837</v>
      </c>
    </row>
    <row r="24" spans="1:41" x14ac:dyDescent="0.25">
      <c r="A24">
        <v>9.5</v>
      </c>
      <c r="B24">
        <v>0.09</v>
      </c>
      <c r="C24" s="2">
        <f t="shared" si="0"/>
        <v>-2.4079456086518722</v>
      </c>
      <c r="I24">
        <f t="shared" si="10"/>
        <v>4.2000000000000011</v>
      </c>
      <c r="J24">
        <f t="shared" si="1"/>
        <v>-4.061635774291819</v>
      </c>
      <c r="K24">
        <f t="shared" si="5"/>
        <v>-4.2756500446115364</v>
      </c>
      <c r="L24">
        <f t="shared" si="6"/>
        <v>-3.8476215039721011</v>
      </c>
      <c r="M24">
        <f t="shared" si="2"/>
        <v>0.2140142703197177</v>
      </c>
      <c r="O24">
        <f t="shared" si="7"/>
        <v>-6.6031149439149948</v>
      </c>
      <c r="P24">
        <f t="shared" si="8"/>
        <v>-1.5201566046686432</v>
      </c>
      <c r="Q24">
        <f t="shared" si="3"/>
        <v>2.5414791696231758</v>
      </c>
      <c r="AG24">
        <v>8.0000000000000002E-3</v>
      </c>
      <c r="AH24">
        <f t="shared" ref="AH24:AH25" si="44">LN(AG24)</f>
        <v>-4.8283137373023015</v>
      </c>
      <c r="AI24">
        <f t="shared" ref="AI24" si="45">$X$31</f>
        <v>-6.9077552789821368</v>
      </c>
      <c r="AL24">
        <v>10000</v>
      </c>
      <c r="AM24">
        <f t="shared" ref="AM24:AM25" si="46">LN(AL24)</f>
        <v>9.2103403719761836</v>
      </c>
      <c r="AN24">
        <f t="shared" ref="AN24" si="47">$W$28</f>
        <v>30</v>
      </c>
    </row>
    <row r="25" spans="1:41" x14ac:dyDescent="0.25">
      <c r="A25">
        <v>9.9</v>
      </c>
      <c r="B25">
        <v>0.12</v>
      </c>
      <c r="C25" s="2">
        <f t="shared" si="0"/>
        <v>-2.120263536200091</v>
      </c>
      <c r="I25">
        <f t="shared" si="10"/>
        <v>4.4000000000000012</v>
      </c>
      <c r="J25">
        <f t="shared" si="1"/>
        <v>-3.9501310358075719</v>
      </c>
      <c r="K25">
        <f t="shared" si="5"/>
        <v>-4.1585909910205112</v>
      </c>
      <c r="L25">
        <f t="shared" si="6"/>
        <v>-3.7416710805946325</v>
      </c>
      <c r="M25">
        <f t="shared" si="2"/>
        <v>0.20845995521293939</v>
      </c>
      <c r="O25">
        <f t="shared" si="7"/>
        <v>-6.4911485120669159</v>
      </c>
      <c r="P25">
        <f t="shared" si="8"/>
        <v>-1.4091135595482278</v>
      </c>
      <c r="Q25">
        <f t="shared" si="3"/>
        <v>2.541017476259344</v>
      </c>
      <c r="AG25">
        <v>8.0000000000000002E-3</v>
      </c>
      <c r="AH25">
        <f t="shared" si="44"/>
        <v>-4.8283137373023015</v>
      </c>
      <c r="AI25">
        <f t="shared" ref="AI25" si="48">$W$28</f>
        <v>30</v>
      </c>
      <c r="AJ25">
        <v>0.08</v>
      </c>
      <c r="AL25">
        <f>AL24</f>
        <v>10000</v>
      </c>
      <c r="AM25">
        <f t="shared" si="46"/>
        <v>9.2103403719761836</v>
      </c>
      <c r="AN25">
        <f t="shared" ref="AN25" si="49">$X$28</f>
        <v>0</v>
      </c>
      <c r="AO25">
        <f>AL25</f>
        <v>10000</v>
      </c>
    </row>
    <row r="26" spans="1:41" x14ac:dyDescent="0.25">
      <c r="A26">
        <v>10.1</v>
      </c>
      <c r="B26">
        <v>0.1</v>
      </c>
      <c r="C26" s="2">
        <f t="shared" si="0"/>
        <v>-2.3025850929940455</v>
      </c>
      <c r="I26">
        <f t="shared" si="10"/>
        <v>4.6000000000000014</v>
      </c>
      <c r="J26">
        <f t="shared" si="1"/>
        <v>-3.8386262973233247</v>
      </c>
      <c r="K26">
        <f t="shared" si="5"/>
        <v>-4.0415934594484995</v>
      </c>
      <c r="L26">
        <f t="shared" si="6"/>
        <v>-3.63565913519815</v>
      </c>
      <c r="M26">
        <f t="shared" si="2"/>
        <v>0.20296716212517463</v>
      </c>
      <c r="O26">
        <f t="shared" si="7"/>
        <v>-6.3791990537365653</v>
      </c>
      <c r="P26">
        <f t="shared" si="8"/>
        <v>-1.2980535409100837</v>
      </c>
      <c r="Q26">
        <f t="shared" si="3"/>
        <v>2.540572756413241</v>
      </c>
    </row>
    <row r="27" spans="1:41" x14ac:dyDescent="0.25">
      <c r="A27">
        <v>6.1</v>
      </c>
      <c r="B27">
        <v>0.03</v>
      </c>
      <c r="C27" s="2">
        <f t="shared" si="0"/>
        <v>-3.5065578973199818</v>
      </c>
      <c r="I27">
        <f t="shared" si="10"/>
        <v>4.8000000000000016</v>
      </c>
      <c r="J27">
        <f t="shared" si="1"/>
        <v>-3.727121558839078</v>
      </c>
      <c r="K27">
        <f t="shared" si="5"/>
        <v>-3.9246625819754888</v>
      </c>
      <c r="L27">
        <f t="shared" si="6"/>
        <v>-3.5295805357026673</v>
      </c>
      <c r="M27">
        <f t="shared" si="2"/>
        <v>0.19754102313641056</v>
      </c>
      <c r="O27">
        <f t="shared" si="7"/>
        <v>-6.2672665778389387</v>
      </c>
      <c r="P27">
        <f t="shared" si="8"/>
        <v>-1.1869765398392174</v>
      </c>
      <c r="Q27">
        <f t="shared" si="3"/>
        <v>2.5401450189998607</v>
      </c>
      <c r="T27" t="s">
        <v>26</v>
      </c>
      <c r="U27" t="s">
        <v>27</v>
      </c>
      <c r="V27" t="s">
        <v>35</v>
      </c>
      <c r="W27" t="s">
        <v>36</v>
      </c>
      <c r="AG27">
        <v>8.9999999999999993E-3</v>
      </c>
      <c r="AH27">
        <f t="shared" ref="AH27:AH28" si="50">LN(AG27)</f>
        <v>-4.7105307016459177</v>
      </c>
      <c r="AI27">
        <f t="shared" ref="AI27" si="51">$X$31</f>
        <v>-6.9077552789821368</v>
      </c>
      <c r="AL27">
        <v>100000</v>
      </c>
      <c r="AM27">
        <f t="shared" ref="AM27:AM28" si="52">LN(AL27)</f>
        <v>11.512925464970229</v>
      </c>
      <c r="AN27">
        <f t="shared" ref="AN27" si="53">$W$28</f>
        <v>30</v>
      </c>
    </row>
    <row r="28" spans="1:41" x14ac:dyDescent="0.25">
      <c r="A28">
        <v>5.2</v>
      </c>
      <c r="B28">
        <v>0.03</v>
      </c>
      <c r="C28" s="2">
        <f t="shared" si="0"/>
        <v>-3.5065578973199818</v>
      </c>
      <c r="F28" s="3"/>
      <c r="I28">
        <f t="shared" si="10"/>
        <v>5.0000000000000018</v>
      </c>
      <c r="J28">
        <f t="shared" si="1"/>
        <v>-3.6156168203548313</v>
      </c>
      <c r="K28">
        <f t="shared" si="5"/>
        <v>-3.8078040043429411</v>
      </c>
      <c r="L28">
        <f t="shared" si="6"/>
        <v>-3.4234296363667216</v>
      </c>
      <c r="M28">
        <f t="shared" si="2"/>
        <v>0.19218718398810977</v>
      </c>
      <c r="O28">
        <f t="shared" si="7"/>
        <v>-6.1553510929544872</v>
      </c>
      <c r="P28">
        <f t="shared" si="8"/>
        <v>-1.0758825477551754</v>
      </c>
      <c r="Q28">
        <f t="shared" si="3"/>
        <v>2.5397342725996559</v>
      </c>
      <c r="T28" s="4">
        <f>MIN(A3:A500)</f>
        <v>2.2999999999999998</v>
      </c>
      <c r="U28" s="4">
        <f>MAX(A3:A500)</f>
        <v>18.8</v>
      </c>
      <c r="V28">
        <v>0</v>
      </c>
      <c r="W28">
        <v>30</v>
      </c>
      <c r="AG28">
        <v>8.9999999999999993E-3</v>
      </c>
      <c r="AH28">
        <f t="shared" si="50"/>
        <v>-4.7105307016459177</v>
      </c>
      <c r="AI28">
        <f t="shared" ref="AI28" si="54">$W$28</f>
        <v>30</v>
      </c>
      <c r="AJ28">
        <v>0.09</v>
      </c>
      <c r="AL28">
        <f>AL27</f>
        <v>100000</v>
      </c>
      <c r="AM28">
        <f t="shared" si="52"/>
        <v>11.512925464970229</v>
      </c>
      <c r="AN28">
        <f t="shared" ref="AN28" si="55">$X$28</f>
        <v>0</v>
      </c>
      <c r="AO28">
        <f>AL28</f>
        <v>100000</v>
      </c>
    </row>
    <row r="29" spans="1:41" x14ac:dyDescent="0.25">
      <c r="A29">
        <v>4.2</v>
      </c>
      <c r="B29">
        <v>0.06</v>
      </c>
      <c r="C29" s="2">
        <f t="shared" si="0"/>
        <v>-2.8134107167600364</v>
      </c>
      <c r="I29">
        <f t="shared" si="10"/>
        <v>5.200000000000002</v>
      </c>
      <c r="J29">
        <f t="shared" si="1"/>
        <v>-3.5041120818705846</v>
      </c>
      <c r="K29">
        <f t="shared" si="5"/>
        <v>-3.6910239394496211</v>
      </c>
      <c r="L29">
        <f t="shared" si="6"/>
        <v>-3.3172002242915481</v>
      </c>
      <c r="M29">
        <f t="shared" si="2"/>
        <v>0.18691185757903636</v>
      </c>
      <c r="O29">
        <f t="shared" si="7"/>
        <v>-6.0434526073282608</v>
      </c>
      <c r="P29">
        <f t="shared" si="8"/>
        <v>-0.96477155641290802</v>
      </c>
      <c r="Q29">
        <f t="shared" si="3"/>
        <v>2.5393405254576766</v>
      </c>
    </row>
    <row r="30" spans="1:41" x14ac:dyDescent="0.25">
      <c r="A30">
        <v>4.7</v>
      </c>
      <c r="B30">
        <v>0.02</v>
      </c>
      <c r="C30" s="2">
        <f t="shared" si="0"/>
        <v>-3.912023005428146</v>
      </c>
      <c r="I30">
        <f t="shared" si="10"/>
        <v>5.4000000000000021</v>
      </c>
      <c r="J30">
        <f t="shared" si="1"/>
        <v>-3.392607343386338</v>
      </c>
      <c r="K30">
        <f t="shared" si="5"/>
        <v>-3.5743292250211018</v>
      </c>
      <c r="L30">
        <f t="shared" si="6"/>
        <v>-3.2108854617515741</v>
      </c>
      <c r="M30">
        <f t="shared" si="2"/>
        <v>0.18172188163476374</v>
      </c>
      <c r="O30">
        <f t="shared" si="7"/>
        <v>-5.9315711288690895</v>
      </c>
      <c r="P30">
        <f t="shared" si="8"/>
        <v>-0.85364355790358681</v>
      </c>
      <c r="Q30">
        <f t="shared" si="3"/>
        <v>2.5389637854827511</v>
      </c>
      <c r="T30" t="s">
        <v>28</v>
      </c>
      <c r="U30" t="s">
        <v>29</v>
      </c>
      <c r="V30" t="s">
        <v>37</v>
      </c>
      <c r="W30" t="s">
        <v>38</v>
      </c>
      <c r="X30" t="s">
        <v>39</v>
      </c>
      <c r="Y30" t="s">
        <v>40</v>
      </c>
      <c r="AG30">
        <v>9.9999999999999967E-3</v>
      </c>
      <c r="AH30">
        <f t="shared" ref="AH30:AH31" si="56">LN(AG30)</f>
        <v>-4.6051701859880918</v>
      </c>
      <c r="AI30">
        <f t="shared" ref="AI30" si="57">$X$31</f>
        <v>-6.9077552789821368</v>
      </c>
      <c r="AL30">
        <v>1000000</v>
      </c>
      <c r="AM30">
        <f t="shared" ref="AM30:AM31" si="58">LN(AL30)</f>
        <v>13.815510557964274</v>
      </c>
      <c r="AN30">
        <f t="shared" ref="AN30" si="59">$W$28</f>
        <v>30</v>
      </c>
    </row>
    <row r="31" spans="1:41" x14ac:dyDescent="0.25">
      <c r="A31">
        <v>7.2</v>
      </c>
      <c r="B31">
        <v>0.04</v>
      </c>
      <c r="C31" s="2">
        <f t="shared" si="0"/>
        <v>-3.2188758248682006</v>
      </c>
      <c r="I31">
        <f t="shared" si="10"/>
        <v>5.6000000000000023</v>
      </c>
      <c r="J31">
        <f t="shared" si="1"/>
        <v>-3.2811026049020913</v>
      </c>
      <c r="K31">
        <f t="shared" si="5"/>
        <v>-3.457727385080239</v>
      </c>
      <c r="L31">
        <f t="shared" si="6"/>
        <v>-3.1044778247239435</v>
      </c>
      <c r="M31">
        <f t="shared" si="2"/>
        <v>0.17662478017814756</v>
      </c>
      <c r="O31">
        <f t="shared" si="7"/>
        <v>-5.8197066651487859</v>
      </c>
      <c r="P31">
        <f t="shared" si="8"/>
        <v>-0.74249854465539711</v>
      </c>
      <c r="Q31">
        <f t="shared" si="3"/>
        <v>2.5386040602466942</v>
      </c>
      <c r="T31" s="4">
        <f>MIN(B3:B500)</f>
        <v>0.01</v>
      </c>
      <c r="U31" s="4">
        <f>MAX(B3:B500)</f>
        <v>701</v>
      </c>
      <c r="V31">
        <v>1E-3</v>
      </c>
      <c r="W31">
        <v>10000</v>
      </c>
      <c r="X31">
        <f>LN(V31)</f>
        <v>-6.9077552789821368</v>
      </c>
      <c r="Y31">
        <f>(ROUNDUP(LN(W31),1))</f>
        <v>9.2999999999999989</v>
      </c>
      <c r="AC31">
        <f>EXP(1)</f>
        <v>2.7182818284590451</v>
      </c>
      <c r="AG31">
        <v>9.9999999999999967E-3</v>
      </c>
      <c r="AH31">
        <f t="shared" si="56"/>
        <v>-4.6051701859880918</v>
      </c>
      <c r="AI31">
        <f t="shared" ref="AI31" si="60">$W$28</f>
        <v>30</v>
      </c>
      <c r="AJ31">
        <v>0.1</v>
      </c>
      <c r="AL31">
        <f>AL30</f>
        <v>1000000</v>
      </c>
      <c r="AM31">
        <f t="shared" si="58"/>
        <v>13.815510557964274</v>
      </c>
      <c r="AN31">
        <f t="shared" ref="AN31" si="61">$X$28</f>
        <v>0</v>
      </c>
      <c r="AO31">
        <f>AL31</f>
        <v>1000000</v>
      </c>
    </row>
    <row r="32" spans="1:41" x14ac:dyDescent="0.25">
      <c r="A32">
        <v>6.5</v>
      </c>
      <c r="B32">
        <v>0.05</v>
      </c>
      <c r="C32" s="2">
        <f t="shared" si="0"/>
        <v>-2.9957322735539909</v>
      </c>
      <c r="I32">
        <f t="shared" si="10"/>
        <v>5.8000000000000025</v>
      </c>
      <c r="J32">
        <f t="shared" si="1"/>
        <v>-3.1695978664178441</v>
      </c>
      <c r="K32">
        <f t="shared" si="5"/>
        <v>-3.3412266944973528</v>
      </c>
      <c r="L32">
        <f t="shared" si="6"/>
        <v>-2.9979690383383355</v>
      </c>
      <c r="M32">
        <f t="shared" si="2"/>
        <v>0.17162882807950863</v>
      </c>
      <c r="O32">
        <f t="shared" si="7"/>
        <v>-5.7078592234013934</v>
      </c>
      <c r="P32">
        <f t="shared" si="8"/>
        <v>-0.63133650943429487</v>
      </c>
      <c r="Q32">
        <f t="shared" si="3"/>
        <v>2.5382613569835493</v>
      </c>
    </row>
    <row r="33" spans="1:41" x14ac:dyDescent="0.25">
      <c r="A33">
        <v>6.2</v>
      </c>
      <c r="B33">
        <v>0.06</v>
      </c>
      <c r="C33" s="2">
        <f t="shared" si="0"/>
        <v>-2.8134107167600364</v>
      </c>
      <c r="I33">
        <f t="shared" si="10"/>
        <v>6.0000000000000027</v>
      </c>
      <c r="J33">
        <f t="shared" si="1"/>
        <v>-3.0580931279335974</v>
      </c>
      <c r="K33">
        <f t="shared" si="5"/>
        <v>-3.2248362454220829</v>
      </c>
      <c r="L33">
        <f t="shared" si="6"/>
        <v>-2.891350010445112</v>
      </c>
      <c r="M33">
        <f t="shared" si="2"/>
        <v>0.16674311748848536</v>
      </c>
      <c r="O33">
        <f t="shared" si="7"/>
        <v>-5.596028810522462</v>
      </c>
      <c r="P33">
        <f t="shared" si="8"/>
        <v>-0.52015744534473329</v>
      </c>
      <c r="Q33">
        <f t="shared" si="3"/>
        <v>2.5379356825888642</v>
      </c>
      <c r="T33" s="10" t="s">
        <v>44</v>
      </c>
      <c r="AG33">
        <v>1.9999999999999997E-2</v>
      </c>
      <c r="AH33">
        <f t="shared" ref="AH33:AH34" si="62">LN(AG33)</f>
        <v>-3.9120230054281464</v>
      </c>
      <c r="AI33">
        <f t="shared" ref="AI33" si="63">$X$31</f>
        <v>-6.9077552789821368</v>
      </c>
      <c r="AL33">
        <v>10000000</v>
      </c>
      <c r="AM33">
        <f t="shared" ref="AM33:AM34" si="64">LN(AL33)</f>
        <v>16.11809565095832</v>
      </c>
      <c r="AN33">
        <f t="shared" ref="AN33" si="65">$W$28</f>
        <v>30</v>
      </c>
    </row>
    <row r="34" spans="1:41" x14ac:dyDescent="0.25">
      <c r="A34">
        <v>5.8</v>
      </c>
      <c r="B34">
        <v>0.04</v>
      </c>
      <c r="C34" s="2">
        <f t="shared" si="0"/>
        <v>-3.2188758248682006</v>
      </c>
      <c r="I34">
        <f t="shared" si="10"/>
        <v>6.2000000000000028</v>
      </c>
      <c r="J34">
        <f t="shared" si="1"/>
        <v>-2.9465883894493508</v>
      </c>
      <c r="K34">
        <f t="shared" si="5"/>
        <v>-3.1085660137635713</v>
      </c>
      <c r="L34">
        <f t="shared" si="6"/>
        <v>-2.7846107651351302</v>
      </c>
      <c r="M34">
        <f t="shared" si="2"/>
        <v>0.1619776243142208</v>
      </c>
      <c r="O34">
        <f t="shared" si="7"/>
        <v>-5.4842154330683499</v>
      </c>
      <c r="P34">
        <f t="shared" si="8"/>
        <v>-0.40896134583035115</v>
      </c>
      <c r="Q34">
        <f t="shared" si="3"/>
        <v>2.5376270436189996</v>
      </c>
      <c r="T34" s="8" t="s">
        <v>45</v>
      </c>
      <c r="U34" s="9" t="s">
        <v>46</v>
      </c>
      <c r="V34" s="12" t="s">
        <v>61</v>
      </c>
      <c r="W34" s="12" t="s">
        <v>62</v>
      </c>
      <c r="AG34">
        <v>1.9999999999999997E-2</v>
      </c>
      <c r="AH34">
        <f t="shared" si="62"/>
        <v>-3.9120230054281464</v>
      </c>
      <c r="AI34">
        <f t="shared" ref="AI34" si="66">$W$28</f>
        <v>30</v>
      </c>
      <c r="AJ34">
        <v>0.2</v>
      </c>
      <c r="AL34">
        <f>AL33</f>
        <v>10000000</v>
      </c>
      <c r="AM34">
        <f t="shared" si="64"/>
        <v>16.11809565095832</v>
      </c>
      <c r="AN34">
        <f t="shared" ref="AN34" si="67">$X$28</f>
        <v>0</v>
      </c>
      <c r="AO34">
        <f>AL34</f>
        <v>10000000</v>
      </c>
    </row>
    <row r="35" spans="1:41" x14ac:dyDescent="0.25">
      <c r="A35">
        <v>7.8</v>
      </c>
      <c r="B35">
        <v>0.06</v>
      </c>
      <c r="C35" s="2">
        <f t="shared" si="0"/>
        <v>-2.8134107167600364</v>
      </c>
      <c r="I35">
        <f t="shared" si="10"/>
        <v>6.400000000000003</v>
      </c>
      <c r="J35">
        <f t="shared" si="1"/>
        <v>-2.8350836509651041</v>
      </c>
      <c r="K35">
        <f t="shared" si="5"/>
        <v>-2.9924269230616432</v>
      </c>
      <c r="L35">
        <f t="shared" si="6"/>
        <v>-2.677740378868565</v>
      </c>
      <c r="M35">
        <f t="shared" si="2"/>
        <v>0.15734327209653928</v>
      </c>
      <c r="O35">
        <f t="shared" si="7"/>
        <v>-5.3724190972555759</v>
      </c>
      <c r="P35">
        <f t="shared" si="8"/>
        <v>-0.29774820467463226</v>
      </c>
      <c r="Q35">
        <f t="shared" si="3"/>
        <v>2.5373354462904718</v>
      </c>
      <c r="T35" s="8">
        <v>10</v>
      </c>
      <c r="U35" s="11">
        <f>EXP(V37)</f>
        <v>0.40651489562393428</v>
      </c>
      <c r="V35" s="13">
        <f>EXP(W37)</f>
        <v>5.5124407684106291</v>
      </c>
      <c r="W35" s="16">
        <f>EXP(X37)</f>
        <v>3.4631063445268305E-2</v>
      </c>
    </row>
    <row r="36" spans="1:41" x14ac:dyDescent="0.25">
      <c r="A36">
        <v>9.1999999999999993</v>
      </c>
      <c r="B36">
        <v>0.08</v>
      </c>
      <c r="C36" s="2">
        <f t="shared" si="0"/>
        <v>-2.5257286443082556</v>
      </c>
      <c r="I36">
        <f t="shared" si="10"/>
        <v>6.6000000000000032</v>
      </c>
      <c r="J36">
        <f t="shared" si="1"/>
        <v>-2.7235789124808574</v>
      </c>
      <c r="K36">
        <f t="shared" si="5"/>
        <v>-2.876430902054036</v>
      </c>
      <c r="L36">
        <f t="shared" si="6"/>
        <v>-2.5707269229076788</v>
      </c>
      <c r="M36">
        <f t="shared" si="2"/>
        <v>0.15285198957317853</v>
      </c>
      <c r="O36">
        <f t="shared" si="7"/>
        <v>-5.2606398089601871</v>
      </c>
      <c r="P36">
        <f t="shared" si="8"/>
        <v>-0.18651801600152718</v>
      </c>
      <c r="Q36">
        <f t="shared" si="3"/>
        <v>2.5370608964793302</v>
      </c>
      <c r="T36" t="s">
        <v>5</v>
      </c>
      <c r="U36" t="s">
        <v>12</v>
      </c>
      <c r="V36" t="s">
        <v>47</v>
      </c>
      <c r="W36" t="s">
        <v>48</v>
      </c>
      <c r="X36" t="s">
        <v>49</v>
      </c>
      <c r="AG36">
        <v>0.03</v>
      </c>
      <c r="AH36">
        <f t="shared" ref="AH36:AH37" si="68">LN(AG36)</f>
        <v>-3.5065578973199818</v>
      </c>
      <c r="AI36">
        <f t="shared" ref="AI36" si="69">$X$31</f>
        <v>-6.9077552789821368</v>
      </c>
    </row>
    <row r="37" spans="1:41" x14ac:dyDescent="0.25">
      <c r="A37">
        <v>10.9</v>
      </c>
      <c r="B37">
        <v>0.16</v>
      </c>
      <c r="C37" s="2">
        <f t="shared" si="0"/>
        <v>-1.8325814637483102</v>
      </c>
      <c r="I37">
        <f t="shared" si="10"/>
        <v>6.8000000000000034</v>
      </c>
      <c r="J37">
        <f t="shared" si="1"/>
        <v>-2.6120741739966102</v>
      </c>
      <c r="K37">
        <f t="shared" si="5"/>
        <v>-2.7605909309830841</v>
      </c>
      <c r="L37">
        <f t="shared" si="6"/>
        <v>-2.4635574170101364</v>
      </c>
      <c r="M37">
        <f t="shared" si="2"/>
        <v>0.14851675698647365</v>
      </c>
      <c r="O37">
        <f t="shared" si="7"/>
        <v>-5.1488775737171721</v>
      </c>
      <c r="P37">
        <f t="shared" si="8"/>
        <v>-7.5270774276047892E-2</v>
      </c>
      <c r="Q37">
        <f t="shared" si="3"/>
        <v>2.5368033997205623</v>
      </c>
      <c r="T37">
        <f>SLOPE(C3:C3000,A3:A3000)</f>
        <v>0.55291409913373835</v>
      </c>
      <c r="U37">
        <f>INTERCEPT(C3:C3000,A3:A3000)</f>
        <v>-6.4292756984017014</v>
      </c>
      <c r="V37" s="14">
        <f>((T37*T35)+U37)</f>
        <v>-0.90013470706431775</v>
      </c>
      <c r="W37" s="17">
        <f>VLOOKUP(T35,$I$3:$Q$1003,8,TRUE)</f>
        <v>1.7070074957557138</v>
      </c>
      <c r="X37" s="17">
        <f>VLOOKUP(T35,$I$3:$Q$1003,7,TRUE)</f>
        <v>-3.3630042122530481</v>
      </c>
      <c r="Y37" s="15"/>
      <c r="AG37">
        <v>0.03</v>
      </c>
      <c r="AH37">
        <f t="shared" si="68"/>
        <v>-3.5065578973199818</v>
      </c>
      <c r="AI37">
        <f t="shared" ref="AI37" si="70">$W$28</f>
        <v>30</v>
      </c>
      <c r="AJ37">
        <v>0.30000000000000004</v>
      </c>
    </row>
    <row r="38" spans="1:41" x14ac:dyDescent="0.25">
      <c r="A38">
        <v>11.4</v>
      </c>
      <c r="B38">
        <v>0.19</v>
      </c>
      <c r="C38" s="2">
        <f t="shared" si="0"/>
        <v>-1.6607312068216509</v>
      </c>
      <c r="I38">
        <f t="shared" si="10"/>
        <v>7.0000000000000036</v>
      </c>
      <c r="J38">
        <f t="shared" si="1"/>
        <v>-2.5005694355123635</v>
      </c>
      <c r="K38">
        <f t="shared" si="5"/>
        <v>-2.6449210702171571</v>
      </c>
      <c r="L38">
        <f t="shared" si="6"/>
        <v>-2.35621780080757</v>
      </c>
      <c r="M38">
        <f t="shared" si="2"/>
        <v>0.1443516347047937</v>
      </c>
      <c r="O38">
        <f t="shared" si="7"/>
        <v>-5.0371323967199046</v>
      </c>
      <c r="P38">
        <f t="shared" si="8"/>
        <v>3.5993525695177109E-2</v>
      </c>
      <c r="Q38">
        <f t="shared" si="3"/>
        <v>2.5365629612075407</v>
      </c>
    </row>
    <row r="39" spans="1:41" x14ac:dyDescent="0.25">
      <c r="A39">
        <v>11.8</v>
      </c>
      <c r="B39">
        <v>0.16</v>
      </c>
      <c r="C39" s="2">
        <f t="shared" si="0"/>
        <v>-1.8325814637483102</v>
      </c>
      <c r="I39">
        <f t="shared" si="10"/>
        <v>7.2000000000000037</v>
      </c>
      <c r="J39">
        <f t="shared" si="1"/>
        <v>-2.3890646970281173</v>
      </c>
      <c r="K39">
        <f t="shared" si="5"/>
        <v>-2.5294364631528614</v>
      </c>
      <c r="L39">
        <f t="shared" si="6"/>
        <v>-2.2486929309033732</v>
      </c>
      <c r="M39">
        <f t="shared" si="2"/>
        <v>0.14037176612474406</v>
      </c>
      <c r="O39">
        <f t="shared" si="7"/>
        <v>-4.9254042828196187</v>
      </c>
      <c r="P39">
        <f t="shared" si="8"/>
        <v>0.14727488876338368</v>
      </c>
      <c r="Q39">
        <f t="shared" si="3"/>
        <v>2.536339585791501</v>
      </c>
      <c r="AG39">
        <v>0.04</v>
      </c>
      <c r="AH39">
        <f t="shared" ref="AH39:AH40" si="71">LN(AG39)</f>
        <v>-3.2188758248682006</v>
      </c>
      <c r="AI39">
        <f t="shared" ref="AI39" si="72">$X$31</f>
        <v>-6.9077552789821368</v>
      </c>
    </row>
    <row r="40" spans="1:41" x14ac:dyDescent="0.25">
      <c r="A40">
        <v>8.3000000000000007</v>
      </c>
      <c r="B40">
        <v>7.0000000000000007E-2</v>
      </c>
      <c r="C40" s="2">
        <f t="shared" si="0"/>
        <v>-2.6592600369327779</v>
      </c>
      <c r="I40">
        <f t="shared" si="10"/>
        <v>7.4000000000000039</v>
      </c>
      <c r="J40">
        <f t="shared" si="1"/>
        <v>-2.2775599585438702</v>
      </c>
      <c r="K40">
        <f t="shared" si="5"/>
        <v>-2.4141533037510223</v>
      </c>
      <c r="L40">
        <f t="shared" si="6"/>
        <v>-2.140966613336718</v>
      </c>
      <c r="M40">
        <f t="shared" si="2"/>
        <v>0.13659334520715213</v>
      </c>
      <c r="O40">
        <f t="shared" si="7"/>
        <v>-4.8136932365249194</v>
      </c>
      <c r="P40">
        <f t="shared" si="8"/>
        <v>0.25857331943717954</v>
      </c>
      <c r="Q40">
        <f t="shared" si="3"/>
        <v>2.5361332779810497</v>
      </c>
      <c r="AG40">
        <v>0.04</v>
      </c>
      <c r="AH40">
        <f t="shared" si="71"/>
        <v>-3.2188758248682006</v>
      </c>
      <c r="AI40">
        <f t="shared" ref="AI40" si="73">$W$28</f>
        <v>30</v>
      </c>
      <c r="AJ40">
        <v>0.4</v>
      </c>
    </row>
    <row r="41" spans="1:41" x14ac:dyDescent="0.25">
      <c r="A41">
        <v>9.4</v>
      </c>
      <c r="B41">
        <v>0.05</v>
      </c>
      <c r="C41" s="2">
        <f t="shared" si="0"/>
        <v>-2.9957322735539909</v>
      </c>
      <c r="I41">
        <f t="shared" si="10"/>
        <v>7.6000000000000041</v>
      </c>
      <c r="J41">
        <f t="shared" si="1"/>
        <v>-2.166055220059623</v>
      </c>
      <c r="K41">
        <f t="shared" si="5"/>
        <v>-2.2990887576794554</v>
      </c>
      <c r="L41">
        <f t="shared" si="6"/>
        <v>-2.0330216824397906</v>
      </c>
      <c r="M41">
        <f t="shared" si="2"/>
        <v>0.13303353761983225</v>
      </c>
      <c r="O41">
        <f t="shared" si="7"/>
        <v>-4.7019992620013351</v>
      </c>
      <c r="P41">
        <f t="shared" si="8"/>
        <v>0.36988882188208949</v>
      </c>
      <c r="Q41">
        <f t="shared" si="3"/>
        <v>2.5359440419417125</v>
      </c>
    </row>
    <row r="42" spans="1:41" x14ac:dyDescent="0.25">
      <c r="A42">
        <v>6.7</v>
      </c>
      <c r="B42">
        <v>0.05</v>
      </c>
      <c r="C42" s="2">
        <f t="shared" si="0"/>
        <v>-2.9957322735539909</v>
      </c>
      <c r="I42">
        <f t="shared" si="10"/>
        <v>7.8000000000000043</v>
      </c>
      <c r="J42">
        <f t="shared" si="1"/>
        <v>-2.0545504815753768</v>
      </c>
      <c r="K42">
        <f t="shared" si="5"/>
        <v>-2.184260825246501</v>
      </c>
      <c r="L42">
        <f t="shared" si="6"/>
        <v>-1.9248401379042526</v>
      </c>
      <c r="M42">
        <f t="shared" si="2"/>
        <v>0.12971034367112419</v>
      </c>
      <c r="O42">
        <f t="shared" si="7"/>
        <v>-4.590322363070892</v>
      </c>
      <c r="P42">
        <f t="shared" si="8"/>
        <v>0.48122139992013846</v>
      </c>
      <c r="Q42">
        <f t="shared" si="3"/>
        <v>2.5357718814955152</v>
      </c>
      <c r="AG42">
        <v>0.05</v>
      </c>
      <c r="AH42">
        <f t="shared" ref="AH42:AH43" si="74">LN(AG42)</f>
        <v>-2.9957322735539909</v>
      </c>
      <c r="AI42">
        <f t="shared" ref="AI42" si="75">$X$31</f>
        <v>-6.9077552789821368</v>
      </c>
    </row>
    <row r="43" spans="1:41" x14ac:dyDescent="0.25">
      <c r="A43">
        <v>9.1</v>
      </c>
      <c r="B43">
        <v>0.28999999999999998</v>
      </c>
      <c r="C43" s="2">
        <f t="shared" si="0"/>
        <v>-1.2378743560016174</v>
      </c>
      <c r="I43">
        <f t="shared" si="10"/>
        <v>8.0000000000000036</v>
      </c>
      <c r="J43">
        <f t="shared" si="1"/>
        <v>-1.9430457430911305</v>
      </c>
      <c r="K43">
        <f t="shared" si="5"/>
        <v>-2.0696881345948515</v>
      </c>
      <c r="L43">
        <f t="shared" si="6"/>
        <v>-1.8164033515874096</v>
      </c>
      <c r="M43">
        <f t="shared" si="2"/>
        <v>0.12664239150372081</v>
      </c>
      <c r="O43">
        <f t="shared" si="7"/>
        <v>-4.4786625432117253</v>
      </c>
      <c r="P43">
        <f t="shared" si="8"/>
        <v>0.59257105702946422</v>
      </c>
      <c r="Q43">
        <f t="shared" si="3"/>
        <v>2.5356168001205948</v>
      </c>
      <c r="AG43">
        <v>0.05</v>
      </c>
      <c r="AH43">
        <f t="shared" si="74"/>
        <v>-2.9957322735539909</v>
      </c>
      <c r="AI43">
        <f t="shared" ref="AI43" si="76">$W$28</f>
        <v>30</v>
      </c>
      <c r="AJ43">
        <v>0.5</v>
      </c>
    </row>
    <row r="44" spans="1:41" x14ac:dyDescent="0.25">
      <c r="A44">
        <v>8.4</v>
      </c>
      <c r="B44">
        <v>0.11</v>
      </c>
      <c r="C44" s="2">
        <f t="shared" si="0"/>
        <v>-2.2072749131897207</v>
      </c>
      <c r="I44">
        <f t="shared" si="10"/>
        <v>8.2000000000000028</v>
      </c>
      <c r="J44">
        <f t="shared" si="1"/>
        <v>-1.8315410046068843</v>
      </c>
      <c r="K44">
        <f t="shared" si="5"/>
        <v>-1.9553896555609782</v>
      </c>
      <c r="L44">
        <f t="shared" si="6"/>
        <v>-1.7076923536527904</v>
      </c>
      <c r="M44">
        <f t="shared" si="2"/>
        <v>0.12384865095409385</v>
      </c>
      <c r="O44">
        <f t="shared" si="7"/>
        <v>-4.3670198055577369</v>
      </c>
      <c r="P44">
        <f t="shared" si="8"/>
        <v>0.70393779634396791</v>
      </c>
      <c r="Q44">
        <f t="shared" si="3"/>
        <v>2.5354788009508522</v>
      </c>
    </row>
    <row r="45" spans="1:41" x14ac:dyDescent="0.25">
      <c r="A45">
        <v>6</v>
      </c>
      <c r="B45">
        <v>0.04</v>
      </c>
      <c r="C45" s="2">
        <f t="shared" si="0"/>
        <v>-3.2188758248682006</v>
      </c>
      <c r="I45">
        <f t="shared" si="10"/>
        <v>8.4000000000000021</v>
      </c>
      <c r="J45">
        <f t="shared" si="1"/>
        <v>-1.720036266122638</v>
      </c>
      <c r="K45">
        <f t="shared" si="5"/>
        <v>-1.8413843287663529</v>
      </c>
      <c r="L45">
        <f t="shared" si="6"/>
        <v>-1.5986882034789232</v>
      </c>
      <c r="M45">
        <f t="shared" si="2"/>
        <v>0.12134806264371498</v>
      </c>
      <c r="O45">
        <f t="shared" si="7"/>
        <v>-4.2553941528982717</v>
      </c>
      <c r="P45">
        <f t="shared" si="8"/>
        <v>0.81532162065299563</v>
      </c>
      <c r="Q45">
        <f t="shared" si="3"/>
        <v>2.5353578867756337</v>
      </c>
      <c r="AG45">
        <v>6.0000000000000005E-2</v>
      </c>
      <c r="AH45">
        <f t="shared" ref="AH45:AH46" si="77">LN(AG45)</f>
        <v>-2.8134107167600364</v>
      </c>
      <c r="AI45">
        <f t="shared" ref="AI45" si="78">$X$31</f>
        <v>-6.9077552789821368</v>
      </c>
    </row>
    <row r="46" spans="1:41" x14ac:dyDescent="0.25">
      <c r="A46">
        <v>4.8</v>
      </c>
      <c r="B46">
        <v>0.04</v>
      </c>
      <c r="C46" s="2">
        <f t="shared" si="0"/>
        <v>-3.2188758248682006</v>
      </c>
      <c r="I46">
        <f t="shared" si="10"/>
        <v>8.6000000000000014</v>
      </c>
      <c r="J46">
        <f t="shared" si="1"/>
        <v>-1.6085315276383918</v>
      </c>
      <c r="K46">
        <f t="shared" si="5"/>
        <v>-1.7276906112975223</v>
      </c>
      <c r="L46">
        <f t="shared" si="6"/>
        <v>-1.4893724439792613</v>
      </c>
      <c r="M46">
        <f t="shared" si="2"/>
        <v>0.11915908365913064</v>
      </c>
      <c r="O46">
        <f t="shared" si="7"/>
        <v>-4.14378558767784</v>
      </c>
      <c r="P46">
        <f t="shared" si="8"/>
        <v>0.92672253240105684</v>
      </c>
      <c r="Q46">
        <f t="shared" si="3"/>
        <v>2.5352540600394486</v>
      </c>
      <c r="AG46">
        <v>6.0000000000000005E-2</v>
      </c>
      <c r="AH46">
        <f t="shared" si="77"/>
        <v>-2.8134107167600364</v>
      </c>
      <c r="AI46">
        <f t="shared" ref="AI46" si="79">$W$28</f>
        <v>30</v>
      </c>
      <c r="AJ46">
        <v>0.6</v>
      </c>
    </row>
    <row r="47" spans="1:41" x14ac:dyDescent="0.25">
      <c r="A47">
        <v>3.9</v>
      </c>
      <c r="B47">
        <v>0.02</v>
      </c>
      <c r="C47" s="2">
        <f t="shared" si="0"/>
        <v>-3.912023005428146</v>
      </c>
      <c r="I47">
        <f t="shared" si="10"/>
        <v>8.8000000000000007</v>
      </c>
      <c r="J47">
        <f t="shared" si="1"/>
        <v>-1.4970267891541456</v>
      </c>
      <c r="K47">
        <f t="shared" si="5"/>
        <v>-1.6143259497498257</v>
      </c>
      <c r="L47">
        <f t="shared" si="6"/>
        <v>-1.3797276285584654</v>
      </c>
      <c r="M47">
        <f t="shared" si="2"/>
        <v>0.11729916059568006</v>
      </c>
      <c r="O47">
        <f t="shared" si="7"/>
        <v>-4.03219411199587</v>
      </c>
      <c r="P47">
        <f t="shared" si="8"/>
        <v>1.0381405336875789</v>
      </c>
      <c r="Q47">
        <f t="shared" si="3"/>
        <v>2.5351673228417244</v>
      </c>
    </row>
    <row r="48" spans="1:41" x14ac:dyDescent="0.25">
      <c r="A48">
        <v>6.2</v>
      </c>
      <c r="B48">
        <v>0.05</v>
      </c>
      <c r="C48" s="2">
        <f t="shared" si="0"/>
        <v>-2.9957322735539909</v>
      </c>
      <c r="I48">
        <f t="shared" si="10"/>
        <v>9</v>
      </c>
      <c r="J48">
        <f t="shared" si="1"/>
        <v>-1.3855220506698993</v>
      </c>
      <c r="K48">
        <f t="shared" si="5"/>
        <v>-1.501306202786177</v>
      </c>
      <c r="L48">
        <f t="shared" si="6"/>
        <v>-1.2697378985536216</v>
      </c>
      <c r="M48">
        <f t="shared" si="2"/>
        <v>0.1157841521162776</v>
      </c>
      <c r="O48">
        <f t="shared" si="7"/>
        <v>-3.9206197276064922</v>
      </c>
      <c r="P48">
        <f t="shared" si="8"/>
        <v>1.1495756262666936</v>
      </c>
      <c r="Q48">
        <f t="shared" si="3"/>
        <v>2.5350976769365929</v>
      </c>
      <c r="AG48">
        <v>7.0000000000000007E-2</v>
      </c>
      <c r="AH48">
        <f t="shared" ref="AH48:AH49" si="80">LN(AG48)</f>
        <v>-2.6592600369327779</v>
      </c>
      <c r="AI48">
        <f t="shared" ref="AI48" si="81">$X$31</f>
        <v>-6.9077552789821368</v>
      </c>
    </row>
    <row r="49" spans="1:36" x14ac:dyDescent="0.25">
      <c r="A49">
        <v>11.8</v>
      </c>
      <c r="B49">
        <v>5.4</v>
      </c>
      <c r="C49" s="2">
        <f t="shared" si="0"/>
        <v>1.6863989535702288</v>
      </c>
      <c r="I49">
        <f t="shared" si="10"/>
        <v>9.1999999999999993</v>
      </c>
      <c r="J49">
        <f t="shared" si="1"/>
        <v>-1.2740173121856531</v>
      </c>
      <c r="K49">
        <f t="shared" si="5"/>
        <v>-1.3886450471933125</v>
      </c>
      <c r="L49">
        <f t="shared" si="6"/>
        <v>-1.1593895771779936</v>
      </c>
      <c r="M49">
        <f t="shared" si="2"/>
        <v>0.11462773500765949</v>
      </c>
      <c r="O49">
        <f t="shared" si="7"/>
        <v>-3.8090624359183667</v>
      </c>
      <c r="P49">
        <f t="shared" si="8"/>
        <v>1.2610278115470606</v>
      </c>
      <c r="Q49">
        <f t="shared" si="3"/>
        <v>2.5350451237327136</v>
      </c>
      <c r="AG49">
        <v>7.0000000000000007E-2</v>
      </c>
      <c r="AH49">
        <f t="shared" si="80"/>
        <v>-2.6592600369327779</v>
      </c>
      <c r="AI49">
        <f t="shared" ref="AI49" si="82">$W$28</f>
        <v>30</v>
      </c>
      <c r="AJ49">
        <v>0.7</v>
      </c>
    </row>
    <row r="50" spans="1:36" x14ac:dyDescent="0.25">
      <c r="A50">
        <v>13.6</v>
      </c>
      <c r="B50">
        <v>20</v>
      </c>
      <c r="C50" s="2">
        <f t="shared" si="0"/>
        <v>2.9957322735539909</v>
      </c>
      <c r="I50">
        <f t="shared" si="10"/>
        <v>9.3999999999999986</v>
      </c>
      <c r="J50">
        <f t="shared" si="1"/>
        <v>-1.1625125737014068</v>
      </c>
      <c r="K50">
        <f t="shared" si="5"/>
        <v>-1.2763534114159714</v>
      </c>
      <c r="L50">
        <f t="shared" si="6"/>
        <v>-1.0486717359868423</v>
      </c>
      <c r="M50">
        <f t="shared" si="2"/>
        <v>0.11384083771456456</v>
      </c>
      <c r="O50">
        <f t="shared" si="7"/>
        <v>-3.6975222379945385</v>
      </c>
      <c r="P50">
        <f t="shared" si="8"/>
        <v>1.3724970905917249</v>
      </c>
      <c r="Q50">
        <f t="shared" si="3"/>
        <v>2.5350096642931317</v>
      </c>
    </row>
    <row r="51" spans="1:36" x14ac:dyDescent="0.25">
      <c r="A51">
        <v>10.9</v>
      </c>
      <c r="B51">
        <v>1.1000000000000001</v>
      </c>
      <c r="C51" s="2">
        <f t="shared" si="0"/>
        <v>9.5310179804324935E-2</v>
      </c>
      <c r="I51">
        <f t="shared" si="10"/>
        <v>9.5999999999999979</v>
      </c>
      <c r="J51">
        <f t="shared" si="1"/>
        <v>-1.0510078352171606</v>
      </c>
      <c r="K51">
        <f t="shared" si="5"/>
        <v>-1.1644389860399753</v>
      </c>
      <c r="L51">
        <f t="shared" si="6"/>
        <v>-0.93757668439434572</v>
      </c>
      <c r="M51">
        <f t="shared" si="2"/>
        <v>0.11343115082281482</v>
      </c>
      <c r="O51">
        <f t="shared" si="7"/>
        <v>-3.5859991345523303</v>
      </c>
      <c r="P51">
        <f t="shared" si="8"/>
        <v>1.4839834641180092</v>
      </c>
      <c r="Q51">
        <f t="shared" si="3"/>
        <v>2.5349912993351698</v>
      </c>
      <c r="AG51">
        <v>0.08</v>
      </c>
      <c r="AH51">
        <f t="shared" ref="AH51:AH52" si="83">LN(AG51)</f>
        <v>-2.5257286443082556</v>
      </c>
      <c r="AI51">
        <f t="shared" ref="AI51" si="84">$X$31</f>
        <v>-6.9077552789821368</v>
      </c>
    </row>
    <row r="52" spans="1:36" x14ac:dyDescent="0.25">
      <c r="A52">
        <v>13.3</v>
      </c>
      <c r="B52">
        <v>18</v>
      </c>
      <c r="C52" s="2">
        <f t="shared" si="0"/>
        <v>2.8903717578961645</v>
      </c>
      <c r="I52">
        <f t="shared" si="10"/>
        <v>9.7999999999999972</v>
      </c>
      <c r="J52">
        <f t="shared" si="1"/>
        <v>-0.93950309673291432</v>
      </c>
      <c r="K52">
        <f t="shared" si="5"/>
        <v>-1.0529058593504503</v>
      </c>
      <c r="L52">
        <f t="shared" si="6"/>
        <v>-0.82610033411537831</v>
      </c>
      <c r="M52">
        <f t="shared" si="2"/>
        <v>0.11340276261753604</v>
      </c>
      <c r="O52">
        <f t="shared" si="7"/>
        <v>-3.474493125963269</v>
      </c>
      <c r="P52">
        <f t="shared" si="8"/>
        <v>1.5954869324974403</v>
      </c>
      <c r="Q52">
        <f t="shared" si="3"/>
        <v>2.5349900292303547</v>
      </c>
      <c r="AG52">
        <v>0.08</v>
      </c>
      <c r="AH52">
        <f t="shared" si="83"/>
        <v>-2.5257286443082556</v>
      </c>
      <c r="AI52">
        <f t="shared" ref="AI52" si="85">$W$28</f>
        <v>30</v>
      </c>
      <c r="AJ52">
        <v>0.8</v>
      </c>
    </row>
    <row r="53" spans="1:36" x14ac:dyDescent="0.25">
      <c r="A53">
        <v>10.7</v>
      </c>
      <c r="B53">
        <v>1.2</v>
      </c>
      <c r="C53" s="2">
        <f t="shared" si="0"/>
        <v>0.18232155679395459</v>
      </c>
      <c r="I53">
        <f t="shared" si="10"/>
        <v>9.9999999999999964</v>
      </c>
      <c r="J53">
        <f t="shared" si="1"/>
        <v>-0.82799835824866719</v>
      </c>
      <c r="K53">
        <f t="shared" si="5"/>
        <v>-0.941754316811096</v>
      </c>
      <c r="L53">
        <f t="shared" si="6"/>
        <v>-0.71424239968623837</v>
      </c>
      <c r="M53">
        <f t="shared" si="2"/>
        <v>0.11375595856242883</v>
      </c>
      <c r="O53">
        <f t="shared" si="7"/>
        <v>-3.3630042122530481</v>
      </c>
      <c r="P53">
        <f t="shared" si="8"/>
        <v>1.7070074957557138</v>
      </c>
      <c r="Q53">
        <f t="shared" si="3"/>
        <v>2.5350058540043809</v>
      </c>
    </row>
    <row r="54" spans="1:36" x14ac:dyDescent="0.25">
      <c r="A54">
        <v>9.4</v>
      </c>
      <c r="B54">
        <v>0.75</v>
      </c>
      <c r="C54" s="2">
        <f t="shared" si="0"/>
        <v>-0.2876820724517809</v>
      </c>
      <c r="I54">
        <f t="shared" si="10"/>
        <v>10.199999999999996</v>
      </c>
      <c r="J54">
        <f t="shared" si="1"/>
        <v>-0.71649361976442094</v>
      </c>
      <c r="K54">
        <f t="shared" si="5"/>
        <v>-0.83098082688596586</v>
      </c>
      <c r="L54">
        <f t="shared" si="6"/>
        <v>-0.60200641264287602</v>
      </c>
      <c r="M54">
        <f t="shared" si="2"/>
        <v>0.11448720712154496</v>
      </c>
      <c r="O54">
        <f t="shared" si="7"/>
        <v>-3.2515323931015301</v>
      </c>
      <c r="P54">
        <f t="shared" si="8"/>
        <v>1.8185451535726882</v>
      </c>
      <c r="Q54">
        <f t="shared" si="3"/>
        <v>2.5350387733371091</v>
      </c>
      <c r="AG54">
        <v>0.09</v>
      </c>
      <c r="AH54">
        <f t="shared" ref="AH54:AH55" si="86">LN(AG54)</f>
        <v>-2.4079456086518722</v>
      </c>
      <c r="AI54">
        <f t="shared" ref="AI54" si="87">$X$31</f>
        <v>-6.9077552789821368</v>
      </c>
    </row>
    <row r="55" spans="1:36" x14ac:dyDescent="0.25">
      <c r="A55">
        <v>8.9</v>
      </c>
      <c r="B55">
        <v>1.1000000000000001</v>
      </c>
      <c r="C55" s="2">
        <f t="shared" si="0"/>
        <v>9.5310179804324935E-2</v>
      </c>
      <c r="I55">
        <f t="shared" si="10"/>
        <v>10.399999999999995</v>
      </c>
      <c r="J55">
        <f t="shared" si="1"/>
        <v>-0.6049888812801747</v>
      </c>
      <c r="K55">
        <f t="shared" si="5"/>
        <v>-0.72057821481659046</v>
      </c>
      <c r="L55">
        <f t="shared" si="6"/>
        <v>-0.48939954774375893</v>
      </c>
      <c r="M55">
        <f t="shared" si="2"/>
        <v>0.11558933353641576</v>
      </c>
      <c r="O55">
        <f t="shared" si="7"/>
        <v>-3.1400776678427706</v>
      </c>
      <c r="P55">
        <f t="shared" si="8"/>
        <v>1.9300999052824213</v>
      </c>
      <c r="Q55">
        <f t="shared" si="3"/>
        <v>2.535088786562596</v>
      </c>
      <c r="AG55">
        <v>0.09</v>
      </c>
      <c r="AH55">
        <f t="shared" si="86"/>
        <v>-2.4079456086518722</v>
      </c>
      <c r="AI55">
        <f t="shared" ref="AI55" si="88">$W$28</f>
        <v>30</v>
      </c>
      <c r="AJ55">
        <v>0.89999999999999991</v>
      </c>
    </row>
    <row r="56" spans="1:36" x14ac:dyDescent="0.25">
      <c r="A56">
        <v>10.6</v>
      </c>
      <c r="B56">
        <v>1.2</v>
      </c>
      <c r="C56" s="2">
        <f t="shared" si="0"/>
        <v>0.18232155679395459</v>
      </c>
      <c r="I56">
        <f t="shared" si="10"/>
        <v>10.599999999999994</v>
      </c>
      <c r="J56">
        <f t="shared" si="1"/>
        <v>-0.49348414279592845</v>
      </c>
      <c r="K56">
        <f t="shared" si="5"/>
        <v>-0.61053600483648185</v>
      </c>
      <c r="L56">
        <f t="shared" si="6"/>
        <v>-0.3764322807553751</v>
      </c>
      <c r="M56">
        <f t="shared" si="2"/>
        <v>0.11705186204055334</v>
      </c>
      <c r="O56">
        <f t="shared" si="7"/>
        <v>-3.028640035465092</v>
      </c>
      <c r="P56">
        <f t="shared" si="8"/>
        <v>2.0416717498732351</v>
      </c>
      <c r="Q56">
        <f t="shared" si="3"/>
        <v>2.5351558926691635</v>
      </c>
    </row>
    <row r="57" spans="1:36" x14ac:dyDescent="0.25">
      <c r="A57">
        <v>7.5</v>
      </c>
      <c r="B57">
        <v>0.17</v>
      </c>
      <c r="C57" s="2">
        <f t="shared" si="0"/>
        <v>-1.7719568419318752</v>
      </c>
      <c r="I57">
        <f t="shared" si="10"/>
        <v>10.799999999999994</v>
      </c>
      <c r="J57">
        <f t="shared" si="1"/>
        <v>-0.3819794043116822</v>
      </c>
      <c r="K57">
        <f t="shared" si="5"/>
        <v>-0.5008408940120701</v>
      </c>
      <c r="L57">
        <f t="shared" si="6"/>
        <v>-0.2631179146112943</v>
      </c>
      <c r="M57">
        <f t="shared" si="2"/>
        <v>0.1188614897003879</v>
      </c>
      <c r="O57">
        <f t="shared" si="7"/>
        <v>-2.9172194946111825</v>
      </c>
      <c r="P57">
        <f t="shared" si="8"/>
        <v>2.1532606859878181</v>
      </c>
      <c r="Q57">
        <f t="shared" si="3"/>
        <v>2.5352400902995003</v>
      </c>
      <c r="AG57">
        <v>0.1</v>
      </c>
      <c r="AH57">
        <f t="shared" ref="AH57:AH58" si="89">LN(AG57)</f>
        <v>-2.3025850929940455</v>
      </c>
      <c r="AI57">
        <f t="shared" ref="AI57" si="90">$X$31</f>
        <v>-6.9077552789821368</v>
      </c>
    </row>
    <row r="58" spans="1:36" x14ac:dyDescent="0.25">
      <c r="A58">
        <v>7.4</v>
      </c>
      <c r="B58">
        <v>0.19</v>
      </c>
      <c r="C58" s="2">
        <f t="shared" si="0"/>
        <v>-1.6607312068216509</v>
      </c>
      <c r="I58">
        <f t="shared" si="10"/>
        <v>10.999999999999993</v>
      </c>
      <c r="J58">
        <f t="shared" si="1"/>
        <v>-0.27047466582743596</v>
      </c>
      <c r="K58">
        <f t="shared" si="5"/>
        <v>-0.39147731045678624</v>
      </c>
      <c r="L58">
        <f t="shared" si="6"/>
        <v>-0.1494720211980857</v>
      </c>
      <c r="M58">
        <f t="shared" si="2"/>
        <v>0.12100264462935026</v>
      </c>
      <c r="O58">
        <f t="shared" si="7"/>
        <v>-2.8058160435782353</v>
      </c>
      <c r="P58">
        <f t="shared" si="8"/>
        <v>2.2648667119233634</v>
      </c>
      <c r="Q58">
        <f t="shared" si="3"/>
        <v>2.5353413777507994</v>
      </c>
      <c r="AG58">
        <v>0.1</v>
      </c>
      <c r="AH58">
        <f t="shared" si="89"/>
        <v>-2.3025850929940455</v>
      </c>
      <c r="AI58">
        <f t="shared" ref="AI58" si="91">$W$28</f>
        <v>30</v>
      </c>
      <c r="AJ58">
        <v>1</v>
      </c>
    </row>
    <row r="59" spans="1:36" x14ac:dyDescent="0.25">
      <c r="A59">
        <v>9.1999999999999993</v>
      </c>
      <c r="B59">
        <v>2.2000000000000002</v>
      </c>
      <c r="C59" s="2">
        <f t="shared" si="0"/>
        <v>0.78845736036427028</v>
      </c>
      <c r="I59">
        <f t="shared" si="10"/>
        <v>11.199999999999992</v>
      </c>
      <c r="J59">
        <f t="shared" si="1"/>
        <v>-0.15896992734318971</v>
      </c>
      <c r="K59">
        <f t="shared" si="5"/>
        <v>-0.28242800617023511</v>
      </c>
      <c r="L59">
        <f t="shared" si="6"/>
        <v>-3.5511848516144306E-2</v>
      </c>
      <c r="M59">
        <f t="shared" si="2"/>
        <v>0.1234580788270454</v>
      </c>
      <c r="O59">
        <f t="shared" si="7"/>
        <v>-2.6944296803181187</v>
      </c>
      <c r="P59">
        <f t="shared" si="8"/>
        <v>2.3764898256317393</v>
      </c>
      <c r="Q59">
        <f t="shared" si="3"/>
        <v>2.535459752974929</v>
      </c>
    </row>
    <row r="60" spans="1:36" x14ac:dyDescent="0.25">
      <c r="A60">
        <v>7.6</v>
      </c>
      <c r="B60">
        <v>0.84</v>
      </c>
      <c r="C60" s="2">
        <f t="shared" si="0"/>
        <v>-0.1743533871447778</v>
      </c>
      <c r="I60">
        <f t="shared" si="10"/>
        <v>11.399999999999991</v>
      </c>
      <c r="J60">
        <f t="shared" si="1"/>
        <v>-4.7465188858943463E-2</v>
      </c>
      <c r="K60">
        <f t="shared" si="5"/>
        <v>-0.17367463935651839</v>
      </c>
      <c r="L60">
        <f t="shared" si="6"/>
        <v>7.8744261638631463E-2</v>
      </c>
      <c r="M60">
        <f t="shared" si="2"/>
        <v>0.12620945049757493</v>
      </c>
      <c r="O60">
        <f t="shared" si="7"/>
        <v>-2.5830604024375861</v>
      </c>
      <c r="P60">
        <f t="shared" si="8"/>
        <v>2.4881300247196991</v>
      </c>
      <c r="Q60">
        <f t="shared" si="3"/>
        <v>2.5355952135786426</v>
      </c>
      <c r="AG60">
        <v>0.2</v>
      </c>
      <c r="AH60">
        <f t="shared" ref="AH60:AH61" si="92">LN(AG60)</f>
        <v>-1.6094379124341003</v>
      </c>
      <c r="AI60">
        <f t="shared" ref="AI60" si="93">$X$31</f>
        <v>-6.9077552789821368</v>
      </c>
    </row>
    <row r="61" spans="1:36" x14ac:dyDescent="0.25">
      <c r="A61">
        <v>14.5</v>
      </c>
      <c r="B61">
        <v>11</v>
      </c>
      <c r="C61" s="2">
        <f t="shared" si="0"/>
        <v>2.3978952727983707</v>
      </c>
      <c r="I61">
        <f t="shared" si="10"/>
        <v>11.599999999999991</v>
      </c>
      <c r="J61">
        <f t="shared" si="1"/>
        <v>6.4039549625302783E-2</v>
      </c>
      <c r="K61">
        <f t="shared" si="5"/>
        <v>-6.5198310574413415E-2</v>
      </c>
      <c r="L61">
        <f t="shared" si="6"/>
        <v>0.19327740982501898</v>
      </c>
      <c r="M61">
        <f t="shared" si="2"/>
        <v>0.1292378601997162</v>
      </c>
      <c r="O61">
        <f t="shared" si="7"/>
        <v>-2.4717082071985157</v>
      </c>
      <c r="P61">
        <f t="shared" si="8"/>
        <v>2.5997873064491213</v>
      </c>
      <c r="Q61">
        <f t="shared" si="3"/>
        <v>2.5357477568238185</v>
      </c>
      <c r="AG61">
        <v>0.2</v>
      </c>
      <c r="AH61">
        <f t="shared" si="92"/>
        <v>-1.6094379124341003</v>
      </c>
      <c r="AI61">
        <f t="shared" ref="AI61" si="94">$W$28</f>
        <v>30</v>
      </c>
      <c r="AJ61">
        <v>2</v>
      </c>
    </row>
    <row r="62" spans="1:36" x14ac:dyDescent="0.25">
      <c r="A62">
        <v>4.0999999999999996</v>
      </c>
      <c r="B62">
        <v>3.4</v>
      </c>
      <c r="C62" s="2">
        <f t="shared" si="0"/>
        <v>1.2237754316221157</v>
      </c>
      <c r="I62">
        <f t="shared" si="10"/>
        <v>11.79999999999999</v>
      </c>
      <c r="J62">
        <f t="shared" si="1"/>
        <v>0.17554428810954903</v>
      </c>
      <c r="K62">
        <f t="shared" si="5"/>
        <v>4.3019971208952651E-2</v>
      </c>
      <c r="L62">
        <f t="shared" si="6"/>
        <v>0.30806860501014544</v>
      </c>
      <c r="M62">
        <f t="shared" si="2"/>
        <v>0.13252431690059638</v>
      </c>
      <c r="O62">
        <f t="shared" si="7"/>
        <v>-2.3603730915181855</v>
      </c>
      <c r="P62">
        <f t="shared" si="8"/>
        <v>2.7114616677372836</v>
      </c>
      <c r="Q62">
        <f t="shared" si="3"/>
        <v>2.5359173796277346</v>
      </c>
    </row>
    <row r="63" spans="1:36" x14ac:dyDescent="0.25">
      <c r="A63">
        <v>10</v>
      </c>
      <c r="B63">
        <v>2.7</v>
      </c>
      <c r="C63" s="2">
        <f t="shared" si="0"/>
        <v>0.99325177301028345</v>
      </c>
      <c r="I63">
        <f t="shared" si="10"/>
        <v>11.999999999999989</v>
      </c>
      <c r="J63">
        <f t="shared" si="1"/>
        <v>0.28704902659379528</v>
      </c>
      <c r="K63">
        <f t="shared" si="5"/>
        <v>0.15099890502896637</v>
      </c>
      <c r="L63">
        <f t="shared" si="6"/>
        <v>0.42309914815862415</v>
      </c>
      <c r="M63">
        <f t="shared" si="2"/>
        <v>0.1360501215648289</v>
      </c>
      <c r="O63">
        <f t="shared" si="7"/>
        <v>-2.2490550519695884</v>
      </c>
      <c r="P63">
        <f t="shared" si="8"/>
        <v>2.823153105157179</v>
      </c>
      <c r="Q63">
        <f t="shared" si="3"/>
        <v>2.5361040785633837</v>
      </c>
      <c r="AG63">
        <v>0.30000000000000004</v>
      </c>
      <c r="AH63">
        <f t="shared" ref="AH63:AH64" si="95">LN(AG63)</f>
        <v>-1.2039728043259359</v>
      </c>
      <c r="AI63">
        <f t="shared" ref="AI63" si="96">$X$31</f>
        <v>-6.9077552789821368</v>
      </c>
    </row>
    <row r="64" spans="1:36" x14ac:dyDescent="0.25">
      <c r="A64">
        <v>6.4</v>
      </c>
      <c r="B64">
        <v>0.08</v>
      </c>
      <c r="C64" s="2">
        <f t="shared" si="0"/>
        <v>-2.5257286443082556</v>
      </c>
      <c r="I64">
        <f t="shared" si="10"/>
        <v>12.199999999999989</v>
      </c>
      <c r="J64">
        <f t="shared" si="1"/>
        <v>0.39855376507804152</v>
      </c>
      <c r="K64">
        <f t="shared" si="5"/>
        <v>0.25875659939680717</v>
      </c>
      <c r="L64">
        <f t="shared" si="6"/>
        <v>0.53835093075927587</v>
      </c>
      <c r="M64">
        <f t="shared" si="2"/>
        <v>0.13979716568123432</v>
      </c>
      <c r="O64">
        <f t="shared" si="7"/>
        <v>-2.1377540847817755</v>
      </c>
      <c r="P64">
        <f t="shared" si="8"/>
        <v>2.9348616149378586</v>
      </c>
      <c r="Q64">
        <f t="shared" si="3"/>
        <v>2.5363078498598171</v>
      </c>
      <c r="AG64">
        <v>0.30000000000000004</v>
      </c>
      <c r="AH64">
        <f t="shared" si="95"/>
        <v>-1.2039728043259359</v>
      </c>
      <c r="AI64">
        <f t="shared" ref="AI64" si="97">$W$28</f>
        <v>30</v>
      </c>
      <c r="AJ64">
        <v>3</v>
      </c>
    </row>
    <row r="65" spans="1:36" x14ac:dyDescent="0.25">
      <c r="A65">
        <v>2.2999999999999998</v>
      </c>
      <c r="B65">
        <v>0.03</v>
      </c>
      <c r="C65" s="2">
        <f t="shared" si="0"/>
        <v>-3.5065578973199818</v>
      </c>
      <c r="I65">
        <f t="shared" si="10"/>
        <v>12.399999999999988</v>
      </c>
      <c r="J65">
        <f t="shared" si="1"/>
        <v>0.51005850356228777</v>
      </c>
      <c r="K65">
        <f t="shared" si="5"/>
        <v>0.36631035423828795</v>
      </c>
      <c r="L65">
        <f t="shared" si="6"/>
        <v>0.65380665288628759</v>
      </c>
      <c r="M65">
        <f t="shared" si="2"/>
        <v>0.14374814932399985</v>
      </c>
      <c r="O65">
        <f t="shared" si="7"/>
        <v>-2.0264701858402381</v>
      </c>
      <c r="P65">
        <f t="shared" si="8"/>
        <v>3.0465871929648136</v>
      </c>
      <c r="Q65">
        <f t="shared" si="3"/>
        <v>2.5365286894025258</v>
      </c>
    </row>
    <row r="66" spans="1:36" x14ac:dyDescent="0.25">
      <c r="A66">
        <v>5.9</v>
      </c>
      <c r="B66">
        <v>0.06</v>
      </c>
      <c r="C66" s="2">
        <f t="shared" si="0"/>
        <v>-2.8134107167600364</v>
      </c>
      <c r="I66">
        <f t="shared" si="10"/>
        <v>12.599999999999987</v>
      </c>
      <c r="J66">
        <f t="shared" si="1"/>
        <v>0.62156324204653401</v>
      </c>
      <c r="K66">
        <f t="shared" si="5"/>
        <v>0.47367651416836992</v>
      </c>
      <c r="L66">
        <f t="shared" si="6"/>
        <v>0.76944996992469816</v>
      </c>
      <c r="M66">
        <f t="shared" si="2"/>
        <v>0.14788672787816409</v>
      </c>
      <c r="O66">
        <f t="shared" si="7"/>
        <v>-1.9152033506873214</v>
      </c>
      <c r="P66">
        <f t="shared" si="8"/>
        <v>3.1583298347803894</v>
      </c>
      <c r="Q66">
        <f t="shared" si="3"/>
        <v>2.5367665927338554</v>
      </c>
      <c r="AG66">
        <v>0.4</v>
      </c>
      <c r="AH66">
        <f t="shared" ref="AH66:AH67" si="98">LN(AG66)</f>
        <v>-0.916290731874155</v>
      </c>
      <c r="AI66">
        <f t="shared" ref="AI66" si="99">$X$31</f>
        <v>-6.9077552789821368</v>
      </c>
    </row>
    <row r="67" spans="1:36" x14ac:dyDescent="0.25">
      <c r="A67">
        <v>5.0999999999999996</v>
      </c>
      <c r="B67">
        <v>0.08</v>
      </c>
      <c r="C67" s="2">
        <f t="shared" ref="C67:C130" si="100">LN(B67)</f>
        <v>-2.5257286443082556</v>
      </c>
      <c r="I67">
        <f t="shared" si="10"/>
        <v>12.799999999999986</v>
      </c>
      <c r="J67">
        <f t="shared" ref="J67:J130" si="101">($G$2*I67)+$G$3</f>
        <v>0.73306798053078026</v>
      </c>
      <c r="K67">
        <f t="shared" si="5"/>
        <v>0.58087038173956385</v>
      </c>
      <c r="L67">
        <f t="shared" si="6"/>
        <v>0.88526557932199668</v>
      </c>
      <c r="M67">
        <f t="shared" ref="M67:M130" si="102">($G$8*SQRT(1/$G$5+(I67-$G$6)^2/$G$7))*$G$9</f>
        <v>0.15219759879121639</v>
      </c>
      <c r="O67">
        <f t="shared" si="7"/>
        <v>-1.8039535745226716</v>
      </c>
      <c r="P67">
        <f t="shared" si="8"/>
        <v>3.2700895355842321</v>
      </c>
      <c r="Q67">
        <f t="shared" ref="Q67:Q130" si="103">($G$8*SQRT(1+1/$G$5+(I67-$G$6)^2/$G$7))*$G$9</f>
        <v>2.5370215550534518</v>
      </c>
      <c r="AG67">
        <v>0.4</v>
      </c>
      <c r="AH67">
        <f t="shared" si="98"/>
        <v>-0.916290731874155</v>
      </c>
      <c r="AI67">
        <f t="shared" ref="AI67" si="104">$W$28</f>
        <v>30</v>
      </c>
      <c r="AJ67">
        <v>4</v>
      </c>
    </row>
    <row r="68" spans="1:36" x14ac:dyDescent="0.25">
      <c r="A68">
        <v>5.8</v>
      </c>
      <c r="B68">
        <v>0.04</v>
      </c>
      <c r="C68" s="2">
        <f t="shared" si="100"/>
        <v>-3.2188758248682006</v>
      </c>
      <c r="I68">
        <f t="shared" si="10"/>
        <v>12.999999999999986</v>
      </c>
      <c r="J68">
        <f t="shared" si="101"/>
        <v>0.84457271901502651</v>
      </c>
      <c r="K68">
        <f t="shared" ref="K68:K131" si="105">J68-M68</f>
        <v>0.68790617880946536</v>
      </c>
      <c r="L68">
        <f t="shared" ref="L68:L131" si="106">J68+M68</f>
        <v>1.0012392592205877</v>
      </c>
      <c r="M68">
        <f t="shared" si="102"/>
        <v>0.1566665402055612</v>
      </c>
      <c r="O68">
        <f t="shared" ref="O68:O131" si="107">J68-Q68</f>
        <v>-1.6927208522037249</v>
      </c>
      <c r="P68">
        <f t="shared" ref="P68:P131" si="108">J68+Q68</f>
        <v>3.3818662902337779</v>
      </c>
      <c r="Q68">
        <f t="shared" si="103"/>
        <v>2.5372935712187514</v>
      </c>
    </row>
    <row r="69" spans="1:36" x14ac:dyDescent="0.25">
      <c r="A69">
        <v>7.8</v>
      </c>
      <c r="B69">
        <v>0.17</v>
      </c>
      <c r="C69" s="2">
        <f t="shared" si="100"/>
        <v>-1.7719568419318752</v>
      </c>
      <c r="I69">
        <f t="shared" ref="I69:I132" si="109">I68+$G$11</f>
        <v>13.199999999999985</v>
      </c>
      <c r="J69">
        <f t="shared" si="101"/>
        <v>0.95607745749927275</v>
      </c>
      <c r="K69">
        <f t="shared" si="105"/>
        <v>0.79479704483544023</v>
      </c>
      <c r="L69">
        <f t="shared" si="106"/>
        <v>1.1173578701631053</v>
      </c>
      <c r="M69">
        <f t="shared" si="102"/>
        <v>0.16128041266383247</v>
      </c>
      <c r="O69">
        <f t="shared" si="107"/>
        <v>-1.5815051782462191</v>
      </c>
      <c r="P69">
        <f t="shared" si="108"/>
        <v>3.4936600932447646</v>
      </c>
      <c r="Q69">
        <f t="shared" si="103"/>
        <v>2.5375826357454918</v>
      </c>
      <c r="AG69">
        <v>0.5</v>
      </c>
      <c r="AH69">
        <f t="shared" ref="AH69:AH70" si="110">LN(AG69)</f>
        <v>-0.69314718055994529</v>
      </c>
      <c r="AI69">
        <f t="shared" ref="AI69" si="111">$X$31</f>
        <v>-6.9077552789821368</v>
      </c>
    </row>
    <row r="70" spans="1:36" x14ac:dyDescent="0.25">
      <c r="A70">
        <v>7.8</v>
      </c>
      <c r="B70">
        <v>0.13</v>
      </c>
      <c r="C70" s="2">
        <f t="shared" si="100"/>
        <v>-2.0402208285265546</v>
      </c>
      <c r="I70">
        <f t="shared" si="109"/>
        <v>13.399999999999984</v>
      </c>
      <c r="J70">
        <f t="shared" si="101"/>
        <v>1.067582195983519</v>
      </c>
      <c r="K70">
        <f t="shared" si="105"/>
        <v>0.90155506222244308</v>
      </c>
      <c r="L70">
        <f t="shared" si="106"/>
        <v>1.2336093297445949</v>
      </c>
      <c r="M70">
        <f t="shared" si="102"/>
        <v>0.16602713376107592</v>
      </c>
      <c r="O70">
        <f t="shared" si="107"/>
        <v>-1.4703065468247511</v>
      </c>
      <c r="P70">
        <f t="shared" si="108"/>
        <v>3.6054709387917891</v>
      </c>
      <c r="Q70">
        <f t="shared" si="103"/>
        <v>2.5378887428082701</v>
      </c>
      <c r="AG70">
        <v>0.5</v>
      </c>
      <c r="AH70">
        <f t="shared" si="110"/>
        <v>-0.69314718055994529</v>
      </c>
      <c r="AI70">
        <f t="shared" ref="AI70" si="112">$W$28</f>
        <v>30</v>
      </c>
      <c r="AJ70">
        <v>5</v>
      </c>
    </row>
    <row r="71" spans="1:36" x14ac:dyDescent="0.25">
      <c r="A71">
        <v>8</v>
      </c>
      <c r="B71">
        <v>0.28999999999999998</v>
      </c>
      <c r="C71" s="2">
        <f t="shared" si="100"/>
        <v>-1.2378743560016174</v>
      </c>
      <c r="I71">
        <f t="shared" si="109"/>
        <v>13.599999999999984</v>
      </c>
      <c r="J71">
        <f t="shared" si="101"/>
        <v>1.1790869344677652</v>
      </c>
      <c r="K71">
        <f t="shared" si="105"/>
        <v>1.0081913004460414</v>
      </c>
      <c r="L71">
        <f t="shared" si="106"/>
        <v>1.3499825684894891</v>
      </c>
      <c r="M71">
        <f t="shared" si="102"/>
        <v>0.17089563402172392</v>
      </c>
      <c r="O71">
        <f t="shared" si="107"/>
        <v>-1.3591249517733557</v>
      </c>
      <c r="P71">
        <f t="shared" si="108"/>
        <v>3.7172988207088862</v>
      </c>
      <c r="Q71">
        <f t="shared" si="103"/>
        <v>2.5382118862411209</v>
      </c>
    </row>
    <row r="72" spans="1:36" x14ac:dyDescent="0.25">
      <c r="A72">
        <v>7.8</v>
      </c>
      <c r="B72">
        <v>0.17</v>
      </c>
      <c r="C72" s="2">
        <f t="shared" si="100"/>
        <v>-1.7719568419318752</v>
      </c>
      <c r="I72">
        <f t="shared" si="109"/>
        <v>13.799999999999983</v>
      </c>
      <c r="J72">
        <f t="shared" si="101"/>
        <v>1.2905916729520115</v>
      </c>
      <c r="K72">
        <f t="shared" si="105"/>
        <v>1.1147158722933577</v>
      </c>
      <c r="L72">
        <f t="shared" si="106"/>
        <v>1.4664674736106653</v>
      </c>
      <c r="M72">
        <f t="shared" si="102"/>
        <v>0.17587580065865385</v>
      </c>
      <c r="O72">
        <f t="shared" si="107"/>
        <v>-1.2479603865861315</v>
      </c>
      <c r="P72">
        <f t="shared" si="108"/>
        <v>3.8291437324901545</v>
      </c>
      <c r="Q72">
        <f t="shared" si="103"/>
        <v>2.538552059538143</v>
      </c>
      <c r="AG72">
        <v>0.6</v>
      </c>
      <c r="AH72">
        <f t="shared" ref="AH72:AH73" si="113">LN(AG72)</f>
        <v>-0.51082562376599072</v>
      </c>
      <c r="AI72">
        <f t="shared" ref="AI72" si="114">$X$31</f>
        <v>-6.9077552789821368</v>
      </c>
    </row>
    <row r="73" spans="1:36" x14ac:dyDescent="0.25">
      <c r="A73">
        <v>12.8</v>
      </c>
      <c r="B73">
        <v>9.9</v>
      </c>
      <c r="C73" s="2">
        <f t="shared" si="100"/>
        <v>2.2925347571405443</v>
      </c>
      <c r="I73">
        <f t="shared" si="109"/>
        <v>13.999999999999982</v>
      </c>
      <c r="J73">
        <f t="shared" si="101"/>
        <v>1.4020964114362577</v>
      </c>
      <c r="K73">
        <f t="shared" si="105"/>
        <v>1.2211379970592944</v>
      </c>
      <c r="L73">
        <f t="shared" si="106"/>
        <v>1.5830548258132211</v>
      </c>
      <c r="M73">
        <f t="shared" si="102"/>
        <v>0.18095841437696344</v>
      </c>
      <c r="O73">
        <f t="shared" si="107"/>
        <v>-1.1368128444178871</v>
      </c>
      <c r="P73">
        <f t="shared" si="108"/>
        <v>3.9410056672904026</v>
      </c>
      <c r="Q73">
        <f t="shared" si="103"/>
        <v>2.5389092558541448</v>
      </c>
      <c r="AG73">
        <v>0.6</v>
      </c>
      <c r="AH73">
        <f t="shared" si="113"/>
        <v>-0.51082562376599072</v>
      </c>
      <c r="AI73">
        <f t="shared" ref="AI73" si="115">$W$28</f>
        <v>30</v>
      </c>
      <c r="AJ73">
        <v>6</v>
      </c>
    </row>
    <row r="74" spans="1:36" x14ac:dyDescent="0.25">
      <c r="A74">
        <v>12.8</v>
      </c>
      <c r="B74">
        <v>5.5</v>
      </c>
      <c r="C74" s="2">
        <f t="shared" si="100"/>
        <v>1.7047480922384253</v>
      </c>
      <c r="I74">
        <f t="shared" si="109"/>
        <v>14.199999999999982</v>
      </c>
      <c r="J74">
        <f t="shared" si="101"/>
        <v>1.513601149920504</v>
      </c>
      <c r="K74">
        <f t="shared" si="105"/>
        <v>1.3274660668297718</v>
      </c>
      <c r="L74">
        <f t="shared" si="106"/>
        <v>1.6997362330112362</v>
      </c>
      <c r="M74">
        <f t="shared" si="102"/>
        <v>0.18613508309073226</v>
      </c>
      <c r="O74">
        <f t="shared" si="107"/>
        <v>-1.0256823180848342</v>
      </c>
      <c r="P74">
        <f t="shared" si="108"/>
        <v>4.0528846179258426</v>
      </c>
      <c r="Q74">
        <f t="shared" si="103"/>
        <v>2.5392834680053382</v>
      </c>
    </row>
    <row r="75" spans="1:36" x14ac:dyDescent="0.25">
      <c r="A75">
        <v>13.3</v>
      </c>
      <c r="B75">
        <v>15</v>
      </c>
      <c r="C75" s="2">
        <f t="shared" si="100"/>
        <v>2.7080502011022101</v>
      </c>
      <c r="I75">
        <f t="shared" si="109"/>
        <v>14.399999999999981</v>
      </c>
      <c r="J75">
        <f t="shared" si="101"/>
        <v>1.6251058884047502</v>
      </c>
      <c r="K75">
        <f t="shared" si="105"/>
        <v>1.4337077130544365</v>
      </c>
      <c r="L75">
        <f t="shared" si="106"/>
        <v>1.816504063755064</v>
      </c>
      <c r="M75">
        <f t="shared" si="102"/>
        <v>0.19139817535031389</v>
      </c>
      <c r="O75">
        <f t="shared" si="107"/>
        <v>-0.91456880006530117</v>
      </c>
      <c r="P75">
        <f t="shared" si="108"/>
        <v>4.1647805768748016</v>
      </c>
      <c r="Q75">
        <f t="shared" si="103"/>
        <v>2.5396746884700514</v>
      </c>
      <c r="AG75">
        <v>0.7</v>
      </c>
      <c r="AH75">
        <f t="shared" ref="AH75:AH76" si="116">LN(AG75)</f>
        <v>-0.35667494393873245</v>
      </c>
      <c r="AI75">
        <f t="shared" ref="AI75" si="117">$X$31</f>
        <v>-6.9077552789821368</v>
      </c>
    </row>
    <row r="76" spans="1:36" x14ac:dyDescent="0.25">
      <c r="A76">
        <v>12.1</v>
      </c>
      <c r="B76">
        <v>9.3000000000000007</v>
      </c>
      <c r="C76" s="2">
        <f t="shared" si="100"/>
        <v>2.2300144001592104</v>
      </c>
      <c r="I76">
        <f t="shared" si="109"/>
        <v>14.59999999999998</v>
      </c>
      <c r="J76">
        <f t="shared" si="101"/>
        <v>1.7366106268889965</v>
      </c>
      <c r="K76">
        <f t="shared" si="105"/>
        <v>1.5398698714656933</v>
      </c>
      <c r="L76">
        <f t="shared" si="106"/>
        <v>1.9333513823122996</v>
      </c>
      <c r="M76">
        <f t="shared" si="102"/>
        <v>0.19674075542330305</v>
      </c>
      <c r="O76">
        <f t="shared" si="107"/>
        <v>-0.80347228250048941</v>
      </c>
      <c r="P76">
        <f t="shared" si="108"/>
        <v>4.2766935362784828</v>
      </c>
      <c r="Q76">
        <f t="shared" si="103"/>
        <v>2.5400829093894859</v>
      </c>
      <c r="AG76">
        <v>0.7</v>
      </c>
      <c r="AH76">
        <f t="shared" si="116"/>
        <v>-0.35667494393873245</v>
      </c>
      <c r="AI76">
        <f t="shared" ref="AI76" si="118">$W$28</f>
        <v>30</v>
      </c>
      <c r="AJ76">
        <v>7</v>
      </c>
    </row>
    <row r="77" spans="1:36" x14ac:dyDescent="0.25">
      <c r="A77">
        <v>12.2</v>
      </c>
      <c r="B77">
        <v>9.6</v>
      </c>
      <c r="C77" s="2">
        <f t="shared" si="100"/>
        <v>2.2617630984737906</v>
      </c>
      <c r="I77">
        <f t="shared" si="109"/>
        <v>14.799999999999979</v>
      </c>
      <c r="J77">
        <f t="shared" si="101"/>
        <v>1.8481153653732427</v>
      </c>
      <c r="K77">
        <f t="shared" si="105"/>
        <v>1.6459588440624002</v>
      </c>
      <c r="L77">
        <f t="shared" si="106"/>
        <v>2.0502718866840852</v>
      </c>
      <c r="M77">
        <f t="shared" si="102"/>
        <v>0.20215652131084247</v>
      </c>
      <c r="O77">
        <f t="shared" si="107"/>
        <v>-0.69239275719525706</v>
      </c>
      <c r="P77">
        <f t="shared" si="108"/>
        <v>4.388623487941743</v>
      </c>
      <c r="Q77">
        <f t="shared" si="103"/>
        <v>2.5405081225684998</v>
      </c>
    </row>
    <row r="78" spans="1:36" x14ac:dyDescent="0.25">
      <c r="A78">
        <v>9.1</v>
      </c>
      <c r="B78">
        <v>0.55000000000000004</v>
      </c>
      <c r="C78" s="2">
        <f t="shared" si="100"/>
        <v>-0.59783700075562041</v>
      </c>
      <c r="I78">
        <f t="shared" si="109"/>
        <v>14.999999999999979</v>
      </c>
      <c r="J78">
        <f t="shared" si="101"/>
        <v>1.959620103857489</v>
      </c>
      <c r="K78">
        <f t="shared" si="105"/>
        <v>1.7519803573749404</v>
      </c>
      <c r="L78">
        <f t="shared" si="106"/>
        <v>2.1672598503400375</v>
      </c>
      <c r="M78">
        <f t="shared" si="102"/>
        <v>0.20763974648254846</v>
      </c>
      <c r="O78">
        <f t="shared" si="107"/>
        <v>-0.58133021561893905</v>
      </c>
      <c r="P78">
        <f t="shared" si="108"/>
        <v>4.500570423333917</v>
      </c>
      <c r="Q78">
        <f t="shared" si="103"/>
        <v>2.540950319476428</v>
      </c>
      <c r="AG78">
        <v>0.8</v>
      </c>
      <c r="AH78">
        <f t="shared" ref="AH78:AH79" si="119">LN(AG78)</f>
        <v>-0.22314355131420971</v>
      </c>
      <c r="AI78">
        <f t="shared" ref="AI78" si="120">$X$31</f>
        <v>-6.9077552789821368</v>
      </c>
    </row>
    <row r="79" spans="1:36" x14ac:dyDescent="0.25">
      <c r="A79">
        <v>10</v>
      </c>
      <c r="B79">
        <v>0.26</v>
      </c>
      <c r="C79" s="2">
        <f t="shared" si="100"/>
        <v>-1.3470736479666092</v>
      </c>
      <c r="I79">
        <f t="shared" si="109"/>
        <v>15.199999999999978</v>
      </c>
      <c r="J79">
        <f t="shared" si="101"/>
        <v>2.0711248423417352</v>
      </c>
      <c r="K79">
        <f t="shared" si="105"/>
        <v>1.8579396165941717</v>
      </c>
      <c r="L79">
        <f t="shared" si="106"/>
        <v>2.2843100680892987</v>
      </c>
      <c r="M79">
        <f t="shared" si="102"/>
        <v>0.21318522574756349</v>
      </c>
      <c r="O79">
        <f t="shared" si="107"/>
        <v>-0.47028464890619537</v>
      </c>
      <c r="P79">
        <f t="shared" si="108"/>
        <v>4.6125343335896662</v>
      </c>
      <c r="Q79">
        <f t="shared" si="103"/>
        <v>2.5414094912479306</v>
      </c>
      <c r="AG79">
        <v>0.8</v>
      </c>
      <c r="AH79">
        <f t="shared" si="119"/>
        <v>-0.22314355131420971</v>
      </c>
      <c r="AI79">
        <f t="shared" ref="AI79" si="121">$W$28</f>
        <v>30</v>
      </c>
      <c r="AJ79">
        <v>8</v>
      </c>
    </row>
    <row r="80" spans="1:36" x14ac:dyDescent="0.25">
      <c r="A80">
        <v>8.6999999999999993</v>
      </c>
      <c r="B80">
        <v>0.28000000000000003</v>
      </c>
      <c r="C80" s="2">
        <f t="shared" si="100"/>
        <v>-1.2729656758128873</v>
      </c>
      <c r="I80">
        <f t="shared" si="109"/>
        <v>15.399999999999977</v>
      </c>
      <c r="J80">
        <f t="shared" si="101"/>
        <v>2.1826295808259815</v>
      </c>
      <c r="K80">
        <f t="shared" si="105"/>
        <v>1.963841355407864</v>
      </c>
      <c r="L80">
        <f t="shared" si="106"/>
        <v>2.401417806244099</v>
      </c>
      <c r="M80">
        <f t="shared" si="102"/>
        <v>0.21878822541811738</v>
      </c>
      <c r="O80">
        <f t="shared" si="107"/>
        <v>-0.35925604785789655</v>
      </c>
      <c r="P80">
        <f t="shared" si="108"/>
        <v>4.7245152095098595</v>
      </c>
      <c r="Q80">
        <f t="shared" si="103"/>
        <v>2.541885628683878</v>
      </c>
    </row>
    <row r="81" spans="1:36" x14ac:dyDescent="0.25">
      <c r="A81">
        <v>5.4</v>
      </c>
      <c r="B81">
        <v>0.13</v>
      </c>
      <c r="C81" s="2">
        <f t="shared" si="100"/>
        <v>-2.0402208285265546</v>
      </c>
      <c r="I81">
        <f t="shared" si="109"/>
        <v>15.599999999999977</v>
      </c>
      <c r="J81">
        <f t="shared" si="101"/>
        <v>2.2941343193102277</v>
      </c>
      <c r="K81">
        <f t="shared" si="105"/>
        <v>2.0696898815688458</v>
      </c>
      <c r="L81">
        <f t="shared" si="106"/>
        <v>2.5185787570516096</v>
      </c>
      <c r="M81">
        <f t="shared" si="102"/>
        <v>0.22444443774138179</v>
      </c>
      <c r="O81">
        <f t="shared" si="107"/>
        <v>-0.24824440294203942</v>
      </c>
      <c r="P81">
        <f t="shared" si="108"/>
        <v>4.8365130415624948</v>
      </c>
      <c r="Q81">
        <f t="shared" si="103"/>
        <v>2.5423787222522671</v>
      </c>
      <c r="AG81">
        <v>0.89999999999999991</v>
      </c>
      <c r="AH81">
        <f t="shared" ref="AH81:AH82" si="122">LN(AG81)</f>
        <v>-0.10536051565782641</v>
      </c>
      <c r="AI81">
        <f t="shared" ref="AI81" si="123">$X$31</f>
        <v>-6.9077552789821368</v>
      </c>
    </row>
    <row r="82" spans="1:36" x14ac:dyDescent="0.25">
      <c r="A82">
        <v>4.8</v>
      </c>
      <c r="B82">
        <v>0.2</v>
      </c>
      <c r="C82" s="2">
        <f t="shared" si="100"/>
        <v>-1.6094379124341003</v>
      </c>
      <c r="I82">
        <f t="shared" si="109"/>
        <v>15.799999999999976</v>
      </c>
      <c r="J82">
        <f t="shared" si="101"/>
        <v>2.405639057794474</v>
      </c>
      <c r="K82">
        <f t="shared" si="105"/>
        <v>2.1754891183390228</v>
      </c>
      <c r="L82">
        <f t="shared" si="106"/>
        <v>2.6357889972499251</v>
      </c>
      <c r="M82">
        <f t="shared" si="102"/>
        <v>0.23014993945545109</v>
      </c>
      <c r="O82">
        <f t="shared" si="107"/>
        <v>-0.13724970429469208</v>
      </c>
      <c r="P82">
        <f t="shared" si="108"/>
        <v>4.9485278198836404</v>
      </c>
      <c r="Q82">
        <f t="shared" si="103"/>
        <v>2.542888762089166</v>
      </c>
      <c r="AG82">
        <v>0.89999999999999991</v>
      </c>
      <c r="AH82">
        <f t="shared" si="122"/>
        <v>-0.10536051565782641</v>
      </c>
      <c r="AI82">
        <f t="shared" ref="AI82" si="124">$W$28</f>
        <v>30</v>
      </c>
      <c r="AJ82">
        <v>9</v>
      </c>
    </row>
    <row r="83" spans="1:36" x14ac:dyDescent="0.25">
      <c r="A83">
        <v>10.199999999999999</v>
      </c>
      <c r="B83">
        <v>0.3</v>
      </c>
      <c r="C83" s="2">
        <f t="shared" si="100"/>
        <v>-1.2039728043259361</v>
      </c>
      <c r="I83">
        <f t="shared" si="109"/>
        <v>15.999999999999975</v>
      </c>
      <c r="J83">
        <f t="shared" si="101"/>
        <v>2.5171437962787202</v>
      </c>
      <c r="K83">
        <f t="shared" si="105"/>
        <v>2.281242642028646</v>
      </c>
      <c r="L83">
        <f t="shared" si="106"/>
        <v>2.7530449505287944</v>
      </c>
      <c r="M83">
        <f t="shared" si="102"/>
        <v>0.23590115425007419</v>
      </c>
      <c r="O83">
        <f t="shared" si="107"/>
        <v>-2.6271941720976244E-2</v>
      </c>
      <c r="P83">
        <f t="shared" si="108"/>
        <v>5.0605595342784166</v>
      </c>
      <c r="Q83">
        <f t="shared" si="103"/>
        <v>2.5434157379996964</v>
      </c>
    </row>
    <row r="84" spans="1:36" x14ac:dyDescent="0.25">
      <c r="A84">
        <v>8.6</v>
      </c>
      <c r="B84">
        <v>0.7</v>
      </c>
      <c r="C84" s="2">
        <f t="shared" si="100"/>
        <v>-0.35667494393873245</v>
      </c>
      <c r="I84">
        <f t="shared" si="109"/>
        <v>16.199999999999974</v>
      </c>
      <c r="J84">
        <f t="shared" si="101"/>
        <v>2.6286485347629664</v>
      </c>
      <c r="K84">
        <f t="shared" si="105"/>
        <v>2.3869537158930672</v>
      </c>
      <c r="L84">
        <f t="shared" si="106"/>
        <v>2.8703433536328657</v>
      </c>
      <c r="M84">
        <f t="shared" si="102"/>
        <v>0.24169481886989946</v>
      </c>
      <c r="O84">
        <f t="shared" si="107"/>
        <v>8.4688895303925094E-2</v>
      </c>
      <c r="P84">
        <f t="shared" si="108"/>
        <v>5.1726081742220078</v>
      </c>
      <c r="Q84">
        <f t="shared" si="103"/>
        <v>2.5439596394590414</v>
      </c>
      <c r="AG84">
        <v>1</v>
      </c>
      <c r="AH84">
        <f t="shared" ref="AH84:AH85" si="125">LN(AG84)</f>
        <v>0</v>
      </c>
      <c r="AI84">
        <f t="shared" ref="AI84" si="126">$X$31</f>
        <v>-6.9077552789821368</v>
      </c>
    </row>
    <row r="85" spans="1:36" x14ac:dyDescent="0.25">
      <c r="A85">
        <v>8.5</v>
      </c>
      <c r="B85">
        <v>0.14000000000000001</v>
      </c>
      <c r="C85" s="2">
        <f t="shared" si="100"/>
        <v>-1.9661128563728327</v>
      </c>
      <c r="I85">
        <f t="shared" si="109"/>
        <v>16.399999999999974</v>
      </c>
      <c r="J85">
        <f t="shared" si="101"/>
        <v>2.7401532732472127</v>
      </c>
      <c r="K85">
        <f t="shared" si="105"/>
        <v>2.4926253206692128</v>
      </c>
      <c r="L85">
        <f t="shared" si="106"/>
        <v>2.9876812258252126</v>
      </c>
      <c r="M85">
        <f t="shared" si="102"/>
        <v>0.24752795257799973</v>
      </c>
      <c r="O85">
        <f t="shared" si="107"/>
        <v>0.1956328176337232</v>
      </c>
      <c r="P85">
        <f t="shared" si="108"/>
        <v>5.2846737288607022</v>
      </c>
      <c r="Q85">
        <f t="shared" si="103"/>
        <v>2.5445204556134895</v>
      </c>
      <c r="AG85">
        <v>1</v>
      </c>
      <c r="AH85">
        <f t="shared" si="125"/>
        <v>0</v>
      </c>
      <c r="AI85">
        <f t="shared" ref="AI85" si="127">$W$28</f>
        <v>30</v>
      </c>
      <c r="AJ85">
        <v>10</v>
      </c>
    </row>
    <row r="86" spans="1:36" x14ac:dyDescent="0.25">
      <c r="A86">
        <v>8.4</v>
      </c>
      <c r="B86">
        <v>0.08</v>
      </c>
      <c r="C86" s="2">
        <f t="shared" si="100"/>
        <v>-2.5257286443082556</v>
      </c>
      <c r="I86">
        <f t="shared" si="109"/>
        <v>16.599999999999973</v>
      </c>
      <c r="J86">
        <f t="shared" si="101"/>
        <v>2.8516580117314589</v>
      </c>
      <c r="K86">
        <f t="shared" si="105"/>
        <v>2.5982601820382545</v>
      </c>
      <c r="L86">
        <f t="shared" si="106"/>
        <v>3.1050558414246634</v>
      </c>
      <c r="M86">
        <f t="shared" si="102"/>
        <v>0.25339782969320424</v>
      </c>
      <c r="O86">
        <f t="shared" si="107"/>
        <v>0.30655983644995333</v>
      </c>
      <c r="P86">
        <f t="shared" si="108"/>
        <v>5.396756187012965</v>
      </c>
      <c r="Q86">
        <f t="shared" si="103"/>
        <v>2.5450981752815056</v>
      </c>
    </row>
    <row r="87" spans="1:36" x14ac:dyDescent="0.25">
      <c r="A87">
        <v>9</v>
      </c>
      <c r="B87">
        <v>0.12</v>
      </c>
      <c r="C87" s="2">
        <f t="shared" si="100"/>
        <v>-2.120263536200091</v>
      </c>
      <c r="I87">
        <f t="shared" si="109"/>
        <v>16.799999999999972</v>
      </c>
      <c r="J87">
        <f t="shared" si="101"/>
        <v>2.9631627502157052</v>
      </c>
      <c r="K87">
        <f t="shared" si="105"/>
        <v>2.7038607952946854</v>
      </c>
      <c r="L87">
        <f t="shared" si="106"/>
        <v>3.222464705136725</v>
      </c>
      <c r="M87">
        <f t="shared" si="102"/>
        <v>0.25930195492101971</v>
      </c>
      <c r="O87">
        <f t="shared" si="107"/>
        <v>0.41746996326086805</v>
      </c>
      <c r="P87">
        <f t="shared" si="108"/>
        <v>5.5088555371705423</v>
      </c>
      <c r="Q87">
        <f t="shared" si="103"/>
        <v>2.5456927869548371</v>
      </c>
      <c r="AG87">
        <v>2</v>
      </c>
      <c r="AH87">
        <f t="shared" ref="AH87:AH88" si="128">LN(AG87)</f>
        <v>0.69314718055994529</v>
      </c>
      <c r="AI87">
        <f t="shared" ref="AI87" si="129">$X$31</f>
        <v>-6.9077552789821368</v>
      </c>
    </row>
    <row r="88" spans="1:36" x14ac:dyDescent="0.25">
      <c r="A88">
        <v>9.5</v>
      </c>
      <c r="B88">
        <v>0.2</v>
      </c>
      <c r="C88" s="2">
        <f t="shared" si="100"/>
        <v>-1.6094379124341003</v>
      </c>
      <c r="I88">
        <f t="shared" si="109"/>
        <v>16.999999999999972</v>
      </c>
      <c r="J88">
        <f t="shared" si="101"/>
        <v>3.0746674886999514</v>
      </c>
      <c r="K88">
        <f t="shared" si="105"/>
        <v>2.8094294474891068</v>
      </c>
      <c r="L88">
        <f t="shared" si="106"/>
        <v>3.339905529910796</v>
      </c>
      <c r="M88">
        <f t="shared" si="102"/>
        <v>0.2652380412108446</v>
      </c>
      <c r="O88">
        <f t="shared" si="107"/>
        <v>0.52836320990030528</v>
      </c>
      <c r="P88">
        <f t="shared" si="108"/>
        <v>5.6209717674995971</v>
      </c>
      <c r="Q88">
        <f t="shared" si="103"/>
        <v>2.5463042787996462</v>
      </c>
      <c r="AG88">
        <v>2</v>
      </c>
      <c r="AH88">
        <f t="shared" si="128"/>
        <v>0.69314718055994529</v>
      </c>
      <c r="AI88">
        <f t="shared" ref="AI88" si="130">$W$28</f>
        <v>30</v>
      </c>
      <c r="AJ88">
        <v>20</v>
      </c>
    </row>
    <row r="89" spans="1:36" x14ac:dyDescent="0.25">
      <c r="A89">
        <v>8</v>
      </c>
      <c r="B89">
        <v>0.04</v>
      </c>
      <c r="C89" s="2">
        <f t="shared" si="100"/>
        <v>-3.2188758248682006</v>
      </c>
      <c r="I89">
        <f t="shared" si="109"/>
        <v>17.199999999999971</v>
      </c>
      <c r="J89">
        <f t="shared" si="101"/>
        <v>3.1861722271841977</v>
      </c>
      <c r="K89">
        <f t="shared" si="105"/>
        <v>2.914968237295156</v>
      </c>
      <c r="L89">
        <f t="shared" si="106"/>
        <v>3.4573762170732394</v>
      </c>
      <c r="M89">
        <f t="shared" si="102"/>
        <v>0.27120398988904187</v>
      </c>
      <c r="O89">
        <f t="shared" si="107"/>
        <v>0.6392395885265203</v>
      </c>
      <c r="P89">
        <f t="shared" si="108"/>
        <v>5.7331048658418755</v>
      </c>
      <c r="Q89">
        <f t="shared" si="103"/>
        <v>2.5469326386576774</v>
      </c>
    </row>
    <row r="90" spans="1:36" x14ac:dyDescent="0.25">
      <c r="A90">
        <v>8.9</v>
      </c>
      <c r="B90">
        <v>0.16</v>
      </c>
      <c r="C90" s="2">
        <f t="shared" si="100"/>
        <v>-1.8325814637483102</v>
      </c>
      <c r="I90">
        <f t="shared" si="109"/>
        <v>17.39999999999997</v>
      </c>
      <c r="J90">
        <f t="shared" si="101"/>
        <v>3.2976769656684439</v>
      </c>
      <c r="K90">
        <f t="shared" si="105"/>
        <v>3.0204790928321392</v>
      </c>
      <c r="L90">
        <f t="shared" si="106"/>
        <v>3.5748748385047486</v>
      </c>
      <c r="M90">
        <f t="shared" si="102"/>
        <v>0.27719787283630459</v>
      </c>
      <c r="O90">
        <f t="shared" si="107"/>
        <v>0.75009911162099741</v>
      </c>
      <c r="P90">
        <f t="shared" si="108"/>
        <v>5.8452548197158904</v>
      </c>
      <c r="Q90">
        <f t="shared" si="103"/>
        <v>2.5475778540474465</v>
      </c>
      <c r="AG90">
        <v>3</v>
      </c>
      <c r="AH90">
        <f t="shared" ref="AH90:AH91" si="131">LN(AG90)</f>
        <v>1.0986122886681098</v>
      </c>
      <c r="AI90">
        <f t="shared" ref="AI90" si="132">$X$31</f>
        <v>-6.9077552789821368</v>
      </c>
    </row>
    <row r="91" spans="1:36" x14ac:dyDescent="0.25">
      <c r="A91">
        <v>10</v>
      </c>
      <c r="B91">
        <v>0.16</v>
      </c>
      <c r="C91" s="2">
        <f t="shared" si="100"/>
        <v>-1.8325814637483102</v>
      </c>
      <c r="I91">
        <f t="shared" si="109"/>
        <v>17.599999999999969</v>
      </c>
      <c r="J91">
        <f t="shared" si="101"/>
        <v>3.4091817041526902</v>
      </c>
      <c r="K91">
        <f t="shared" si="105"/>
        <v>3.1259637876553836</v>
      </c>
      <c r="L91">
        <f t="shared" si="106"/>
        <v>3.6923996206499967</v>
      </c>
      <c r="M91">
        <f t="shared" si="102"/>
        <v>0.28321791649730665</v>
      </c>
      <c r="O91">
        <f t="shared" si="107"/>
        <v>0.86094179198721665</v>
      </c>
      <c r="P91">
        <f t="shared" si="108"/>
        <v>5.9574216163181637</v>
      </c>
      <c r="Q91">
        <f t="shared" si="103"/>
        <v>2.5482399121654735</v>
      </c>
      <c r="AG91">
        <v>3</v>
      </c>
      <c r="AH91">
        <f t="shared" si="131"/>
        <v>1.0986122886681098</v>
      </c>
      <c r="AI91">
        <f t="shared" ref="AI91" si="133">$W$28</f>
        <v>30</v>
      </c>
      <c r="AJ91">
        <v>30</v>
      </c>
    </row>
    <row r="92" spans="1:36" x14ac:dyDescent="0.25">
      <c r="A92">
        <v>13.2</v>
      </c>
      <c r="B92">
        <v>4.7</v>
      </c>
      <c r="C92" s="2">
        <f t="shared" si="100"/>
        <v>1.547562508716013</v>
      </c>
      <c r="I92">
        <f t="shared" si="109"/>
        <v>17.799999999999969</v>
      </c>
      <c r="J92">
        <f t="shared" si="101"/>
        <v>3.5206864426369364</v>
      </c>
      <c r="K92">
        <f t="shared" si="105"/>
        <v>3.231423955106933</v>
      </c>
      <c r="L92">
        <f t="shared" si="106"/>
        <v>3.8099489301669398</v>
      </c>
      <c r="M92">
        <f t="shared" si="102"/>
        <v>0.28926248753000344</v>
      </c>
      <c r="O92">
        <f t="shared" si="107"/>
        <v>0.97176764274941041</v>
      </c>
      <c r="P92">
        <f t="shared" si="108"/>
        <v>6.069605242524462</v>
      </c>
      <c r="Q92">
        <f t="shared" si="103"/>
        <v>2.548918799887526</v>
      </c>
    </row>
    <row r="93" spans="1:36" x14ac:dyDescent="0.25">
      <c r="A93">
        <v>10.4</v>
      </c>
      <c r="B93">
        <v>3.3</v>
      </c>
      <c r="C93" s="2">
        <f t="shared" si="100"/>
        <v>1.1939224684724346</v>
      </c>
      <c r="I93">
        <f t="shared" si="109"/>
        <v>17.999999999999968</v>
      </c>
      <c r="J93">
        <f t="shared" si="101"/>
        <v>3.6321911811211827</v>
      </c>
      <c r="K93">
        <f t="shared" si="105"/>
        <v>3.3368611012006264</v>
      </c>
      <c r="L93">
        <f t="shared" si="106"/>
        <v>3.9275212610417389</v>
      </c>
      <c r="M93">
        <f t="shared" si="102"/>
        <v>0.29533007992055627</v>
      </c>
      <c r="O93">
        <f t="shared" si="107"/>
        <v>1.0825766773512684</v>
      </c>
      <c r="P93">
        <f t="shared" si="108"/>
        <v>6.1818056848910974</v>
      </c>
      <c r="Q93">
        <f t="shared" si="103"/>
        <v>2.5496145037699143</v>
      </c>
      <c r="AG93">
        <v>4</v>
      </c>
      <c r="AH93">
        <f t="shared" ref="AH93:AH94" si="134">LN(AG93)</f>
        <v>1.3862943611198906</v>
      </c>
      <c r="AI93">
        <f t="shared" ref="AI93" si="135">$X$31</f>
        <v>-6.9077552789821368</v>
      </c>
    </row>
    <row r="94" spans="1:36" x14ac:dyDescent="0.25">
      <c r="A94">
        <v>9.5</v>
      </c>
      <c r="B94">
        <v>0.31</v>
      </c>
      <c r="C94" s="2">
        <f t="shared" si="100"/>
        <v>-1.1711829815029451</v>
      </c>
      <c r="I94">
        <f t="shared" si="109"/>
        <v>18.199999999999967</v>
      </c>
      <c r="J94">
        <f t="shared" si="101"/>
        <v>3.7436959196054289</v>
      </c>
      <c r="K94">
        <f t="shared" si="105"/>
        <v>3.4422766161980567</v>
      </c>
      <c r="L94">
        <f t="shared" si="106"/>
        <v>4.0451152230128011</v>
      </c>
      <c r="M94">
        <f t="shared" si="102"/>
        <v>0.30141930340737239</v>
      </c>
      <c r="O94">
        <f t="shared" si="107"/>
        <v>1.1933689095546374</v>
      </c>
      <c r="P94">
        <f t="shared" si="108"/>
        <v>6.2940229296562205</v>
      </c>
      <c r="Q94">
        <f t="shared" si="103"/>
        <v>2.5503270100507915</v>
      </c>
      <c r="AG94">
        <v>4</v>
      </c>
      <c r="AH94">
        <f t="shared" si="134"/>
        <v>1.3862943611198906</v>
      </c>
      <c r="AI94">
        <f t="shared" ref="AI94" si="136">$W$28</f>
        <v>30</v>
      </c>
      <c r="AJ94">
        <v>40</v>
      </c>
    </row>
    <row r="95" spans="1:36" x14ac:dyDescent="0.25">
      <c r="A95">
        <v>7.3</v>
      </c>
      <c r="B95">
        <v>0.09</v>
      </c>
      <c r="C95" s="2">
        <f t="shared" si="100"/>
        <v>-2.4079456086518722</v>
      </c>
      <c r="I95">
        <f t="shared" si="109"/>
        <v>18.399999999999967</v>
      </c>
      <c r="J95">
        <f t="shared" si="101"/>
        <v>3.8552006580896752</v>
      </c>
      <c r="K95">
        <f t="shared" si="105"/>
        <v>3.5476717850156891</v>
      </c>
      <c r="L95">
        <f t="shared" si="106"/>
        <v>4.1627295311636612</v>
      </c>
      <c r="M95">
        <f t="shared" si="102"/>
        <v>0.30752887307398602</v>
      </c>
      <c r="O95">
        <f t="shared" si="107"/>
        <v>1.3041443534381725</v>
      </c>
      <c r="P95">
        <f t="shared" si="108"/>
        <v>6.4062569627411783</v>
      </c>
      <c r="Q95">
        <f t="shared" si="103"/>
        <v>2.5510563046515027</v>
      </c>
    </row>
    <row r="96" spans="1:36" x14ac:dyDescent="0.25">
      <c r="A96">
        <v>9.6999999999999993</v>
      </c>
      <c r="B96">
        <v>0.1</v>
      </c>
      <c r="C96" s="2">
        <f t="shared" si="100"/>
        <v>-2.3025850929940455</v>
      </c>
      <c r="I96">
        <f t="shared" si="109"/>
        <v>18.599999999999966</v>
      </c>
      <c r="J96">
        <f t="shared" si="101"/>
        <v>3.9667053965739214</v>
      </c>
      <c r="K96">
        <f t="shared" si="105"/>
        <v>3.6530477965885351</v>
      </c>
      <c r="L96">
        <f t="shared" si="106"/>
        <v>4.2803629965593082</v>
      </c>
      <c r="M96">
        <f t="shared" si="102"/>
        <v>0.3136575999853865</v>
      </c>
      <c r="O96">
        <f t="shared" si="107"/>
        <v>1.4149030233959712</v>
      </c>
      <c r="P96">
        <f t="shared" si="108"/>
        <v>6.5185077697518716</v>
      </c>
      <c r="Q96">
        <f t="shared" si="103"/>
        <v>2.5518023731779502</v>
      </c>
      <c r="AG96">
        <v>5</v>
      </c>
      <c r="AH96">
        <f t="shared" ref="AH96:AH97" si="137">LN(AG96)</f>
        <v>1.6094379124341003</v>
      </c>
      <c r="AI96">
        <f t="shared" ref="AI96" si="138">$X$31</f>
        <v>-6.9077552789821368</v>
      </c>
    </row>
    <row r="97" spans="1:36" x14ac:dyDescent="0.25">
      <c r="A97">
        <v>7.8</v>
      </c>
      <c r="B97">
        <v>0.32</v>
      </c>
      <c r="C97" s="2">
        <f t="shared" si="100"/>
        <v>-1.1394342831883648</v>
      </c>
      <c r="I97">
        <f t="shared" si="109"/>
        <v>18.799999999999965</v>
      </c>
      <c r="J97">
        <f t="shared" si="101"/>
        <v>4.0782101350581677</v>
      </c>
      <c r="K97">
        <f t="shared" si="105"/>
        <v>3.7584057523022456</v>
      </c>
      <c r="L97">
        <f t="shared" si="106"/>
        <v>4.3980145178140901</v>
      </c>
      <c r="M97">
        <f t="shared" si="102"/>
        <v>0.31980438275592216</v>
      </c>
      <c r="O97">
        <f t="shared" si="107"/>
        <v>1.5256449341361775</v>
      </c>
      <c r="P97">
        <f t="shared" si="108"/>
        <v>6.6307753359801573</v>
      </c>
      <c r="Q97">
        <f t="shared" si="103"/>
        <v>2.5525652009219901</v>
      </c>
      <c r="AG97">
        <v>5</v>
      </c>
      <c r="AH97">
        <f t="shared" si="137"/>
        <v>1.6094379124341003</v>
      </c>
      <c r="AI97">
        <f t="shared" ref="AI97" si="139">$W$28</f>
        <v>30</v>
      </c>
      <c r="AJ97">
        <v>50</v>
      </c>
    </row>
    <row r="98" spans="1:36" x14ac:dyDescent="0.25">
      <c r="A98">
        <v>6.3</v>
      </c>
      <c r="B98">
        <v>0.06</v>
      </c>
      <c r="C98" s="2">
        <f t="shared" si="100"/>
        <v>-2.8134107167600364</v>
      </c>
      <c r="I98">
        <f t="shared" si="109"/>
        <v>18.999999999999964</v>
      </c>
      <c r="J98">
        <f t="shared" si="101"/>
        <v>4.1897148735424139</v>
      </c>
      <c r="K98">
        <f t="shared" si="105"/>
        <v>3.8637466735932984</v>
      </c>
      <c r="L98">
        <f t="shared" si="106"/>
        <v>4.5156830734915294</v>
      </c>
      <c r="M98">
        <f t="shared" si="102"/>
        <v>0.32596819994911574</v>
      </c>
      <c r="O98">
        <f t="shared" si="107"/>
        <v>1.6363701006795535</v>
      </c>
      <c r="P98">
        <f t="shared" si="108"/>
        <v>6.7430596464052748</v>
      </c>
      <c r="Q98">
        <f t="shared" si="103"/>
        <v>2.5533447728628604</v>
      </c>
    </row>
    <row r="99" spans="1:36" x14ac:dyDescent="0.25">
      <c r="A99">
        <v>5.5</v>
      </c>
      <c r="B99">
        <v>0.13</v>
      </c>
      <c r="C99" s="2">
        <f t="shared" si="100"/>
        <v>-2.0402208285265546</v>
      </c>
      <c r="I99">
        <f t="shared" si="109"/>
        <v>19.199999999999964</v>
      </c>
      <c r="J99">
        <f t="shared" si="101"/>
        <v>4.3012196120266601</v>
      </c>
      <c r="K99">
        <f t="shared" si="105"/>
        <v>3.9690715088059676</v>
      </c>
      <c r="L99">
        <f t="shared" si="106"/>
        <v>4.6333677152473527</v>
      </c>
      <c r="M99">
        <f t="shared" si="102"/>
        <v>0.33214810322069244</v>
      </c>
      <c r="O99">
        <f t="shared" si="107"/>
        <v>1.747078538358033</v>
      </c>
      <c r="P99">
        <f t="shared" si="108"/>
        <v>6.8553606856952873</v>
      </c>
      <c r="Q99">
        <f t="shared" si="103"/>
        <v>2.5541410736686272</v>
      </c>
      <c r="AG99">
        <v>6</v>
      </c>
      <c r="AH99">
        <f t="shared" ref="AH99:AH100" si="140">LN(AG99)</f>
        <v>1.791759469228055</v>
      </c>
      <c r="AI99">
        <f t="shared" ref="AI99" si="141">$X$31</f>
        <v>-6.9077552789821368</v>
      </c>
    </row>
    <row r="100" spans="1:36" x14ac:dyDescent="0.25">
      <c r="A100">
        <v>4.8</v>
      </c>
      <c r="B100">
        <v>0.03</v>
      </c>
      <c r="C100" s="2">
        <f t="shared" si="100"/>
        <v>-3.5065578973199818</v>
      </c>
      <c r="I100">
        <f t="shared" si="109"/>
        <v>19.399999999999963</v>
      </c>
      <c r="J100">
        <f t="shared" si="101"/>
        <v>4.4127243505109064</v>
      </c>
      <c r="K100">
        <f t="shared" si="105"/>
        <v>4.0743811393849736</v>
      </c>
      <c r="L100">
        <f t="shared" si="106"/>
        <v>4.7510675616368392</v>
      </c>
      <c r="M100">
        <f t="shared" si="102"/>
        <v>0.33834321112593285</v>
      </c>
      <c r="O100">
        <f t="shared" si="107"/>
        <v>1.8577702628132369</v>
      </c>
      <c r="P100">
        <f t="shared" si="108"/>
        <v>6.9676784382085764</v>
      </c>
      <c r="Q100">
        <f t="shared" si="103"/>
        <v>2.5549540876976695</v>
      </c>
      <c r="AG100">
        <v>6</v>
      </c>
      <c r="AH100">
        <f t="shared" si="140"/>
        <v>1.791759469228055</v>
      </c>
      <c r="AI100">
        <f t="shared" ref="AI100" si="142">$W$28</f>
        <v>30</v>
      </c>
      <c r="AJ100">
        <v>60</v>
      </c>
    </row>
    <row r="101" spans="1:36" x14ac:dyDescent="0.25">
      <c r="A101">
        <v>7.6</v>
      </c>
      <c r="B101">
        <v>0.26</v>
      </c>
      <c r="C101" s="2">
        <f t="shared" si="100"/>
        <v>-1.3470736479666092</v>
      </c>
      <c r="I101">
        <f t="shared" si="109"/>
        <v>19.599999999999962</v>
      </c>
      <c r="J101">
        <f t="shared" si="101"/>
        <v>4.5242290889951526</v>
      </c>
      <c r="K101">
        <f t="shared" si="105"/>
        <v>4.1796763854739378</v>
      </c>
      <c r="L101">
        <f t="shared" si="106"/>
        <v>4.8687817925163674</v>
      </c>
      <c r="M101">
        <f t="shared" si="102"/>
        <v>0.34455270352121481</v>
      </c>
      <c r="O101">
        <f t="shared" si="107"/>
        <v>1.9684452899949707</v>
      </c>
      <c r="P101">
        <f t="shared" si="108"/>
        <v>7.0800128879953341</v>
      </c>
      <c r="Q101">
        <f t="shared" si="103"/>
        <v>2.5557837990001819</v>
      </c>
    </row>
    <row r="102" spans="1:36" x14ac:dyDescent="0.25">
      <c r="A102">
        <v>7.3</v>
      </c>
      <c r="B102">
        <v>0.13</v>
      </c>
      <c r="C102" s="2">
        <f t="shared" si="100"/>
        <v>-2.0402208285265546</v>
      </c>
      <c r="I102">
        <f t="shared" si="109"/>
        <v>19.799999999999962</v>
      </c>
      <c r="J102">
        <f t="shared" si="101"/>
        <v>4.6357338274793989</v>
      </c>
      <c r="K102">
        <f t="shared" si="105"/>
        <v>4.2849580109820025</v>
      </c>
      <c r="L102">
        <f t="shared" si="106"/>
        <v>4.9865096439767953</v>
      </c>
      <c r="M102">
        <f t="shared" si="102"/>
        <v>0.35077581649739681</v>
      </c>
      <c r="O102">
        <f t="shared" si="107"/>
        <v>2.0791036361596928</v>
      </c>
      <c r="P102">
        <f t="shared" si="108"/>
        <v>7.1923640187991049</v>
      </c>
      <c r="Q102">
        <f t="shared" si="103"/>
        <v>2.556630191319706</v>
      </c>
      <c r="AG102">
        <v>7</v>
      </c>
      <c r="AH102">
        <f t="shared" ref="AH102:AH103" si="143">LN(AG102)</f>
        <v>1.9459101490553132</v>
      </c>
      <c r="AI102">
        <f t="shared" ref="AI102" si="144">$X$31</f>
        <v>-6.9077552789821368</v>
      </c>
    </row>
    <row r="103" spans="1:36" x14ac:dyDescent="0.25">
      <c r="A103">
        <v>8.1999999999999993</v>
      </c>
      <c r="B103">
        <v>2.9</v>
      </c>
      <c r="C103" s="2">
        <f t="shared" si="100"/>
        <v>1.0647107369924282</v>
      </c>
      <c r="I103">
        <f t="shared" si="109"/>
        <v>19.999999999999961</v>
      </c>
      <c r="J103">
        <f t="shared" si="101"/>
        <v>4.7472385659636451</v>
      </c>
      <c r="K103">
        <f t="shared" si="105"/>
        <v>4.3902267281740288</v>
      </c>
      <c r="L103">
        <f t="shared" si="106"/>
        <v>5.1042504037532614</v>
      </c>
      <c r="M103">
        <f t="shared" si="102"/>
        <v>0.35701183778961643</v>
      </c>
      <c r="O103">
        <f t="shared" si="107"/>
        <v>2.1897453178689523</v>
      </c>
      <c r="P103">
        <f t="shared" si="108"/>
        <v>7.3047318140583375</v>
      </c>
      <c r="Q103">
        <f t="shared" si="103"/>
        <v>2.5574932480946928</v>
      </c>
      <c r="AG103">
        <v>7</v>
      </c>
      <c r="AH103">
        <f t="shared" si="143"/>
        <v>1.9459101490553132</v>
      </c>
      <c r="AI103">
        <f t="shared" ref="AI103" si="145">$W$28</f>
        <v>30</v>
      </c>
      <c r="AJ103">
        <v>70</v>
      </c>
    </row>
    <row r="104" spans="1:36" x14ac:dyDescent="0.25">
      <c r="A104">
        <v>8.6</v>
      </c>
      <c r="B104">
        <v>4.8</v>
      </c>
      <c r="C104" s="2">
        <f t="shared" si="100"/>
        <v>1.5686159179138452</v>
      </c>
      <c r="I104">
        <f t="shared" si="109"/>
        <v>20.19999999999996</v>
      </c>
      <c r="J104">
        <f t="shared" si="101"/>
        <v>4.8587433044478914</v>
      </c>
      <c r="K104">
        <f t="shared" si="105"/>
        <v>4.4954832018336761</v>
      </c>
      <c r="L104">
        <f t="shared" si="106"/>
        <v>5.2220034070621066</v>
      </c>
      <c r="M104">
        <f t="shared" si="102"/>
        <v>0.3632601026142151</v>
      </c>
      <c r="O104">
        <f t="shared" si="107"/>
        <v>2.30037035198781</v>
      </c>
      <c r="P104">
        <f t="shared" si="108"/>
        <v>7.4171162569079723</v>
      </c>
      <c r="Q104">
        <f t="shared" si="103"/>
        <v>2.5583729524600813</v>
      </c>
    </row>
    <row r="105" spans="1:36" x14ac:dyDescent="0.25">
      <c r="A105">
        <v>5.7</v>
      </c>
      <c r="B105">
        <v>0.13</v>
      </c>
      <c r="C105" s="2">
        <f t="shared" si="100"/>
        <v>-2.0402208285265546</v>
      </c>
      <c r="I105">
        <f t="shared" si="109"/>
        <v>20.399999999999959</v>
      </c>
      <c r="J105">
        <f t="shared" si="101"/>
        <v>4.9702480429321394</v>
      </c>
      <c r="K105">
        <f t="shared" si="105"/>
        <v>4.6007280530431922</v>
      </c>
      <c r="L105">
        <f t="shared" si="106"/>
        <v>5.3397680328210866</v>
      </c>
      <c r="M105">
        <f t="shared" si="102"/>
        <v>0.36951998988894702</v>
      </c>
      <c r="O105">
        <f t="shared" si="107"/>
        <v>2.4109787556832276</v>
      </c>
      <c r="P105">
        <f t="shared" si="108"/>
        <v>7.5295173301810507</v>
      </c>
      <c r="Q105">
        <f t="shared" si="103"/>
        <v>2.5592692872489118</v>
      </c>
      <c r="AG105">
        <v>8</v>
      </c>
      <c r="AH105">
        <f t="shared" ref="AH105:AH106" si="146">LN(AG105)</f>
        <v>2.0794415416798357</v>
      </c>
      <c r="AI105">
        <f t="shared" ref="AI105" si="147">$X$31</f>
        <v>-6.9077552789821368</v>
      </c>
    </row>
    <row r="106" spans="1:36" x14ac:dyDescent="0.25">
      <c r="A106">
        <v>5.8</v>
      </c>
      <c r="B106">
        <v>0.44</v>
      </c>
      <c r="C106" s="2">
        <f t="shared" si="100"/>
        <v>-0.82098055206983023</v>
      </c>
      <c r="I106">
        <f t="shared" si="109"/>
        <v>20.599999999999959</v>
      </c>
      <c r="J106">
        <f t="shared" si="101"/>
        <v>5.0817527814163856</v>
      </c>
      <c r="K106">
        <f t="shared" si="105"/>
        <v>4.7059618626189357</v>
      </c>
      <c r="L106">
        <f t="shared" si="106"/>
        <v>5.4575437002138356</v>
      </c>
      <c r="M106">
        <f t="shared" si="102"/>
        <v>0.37579091879744997</v>
      </c>
      <c r="O106">
        <f t="shared" si="107"/>
        <v>2.5215705464224278</v>
      </c>
      <c r="P106">
        <f t="shared" si="108"/>
        <v>7.6419350164103435</v>
      </c>
      <c r="Q106">
        <f t="shared" si="103"/>
        <v>2.5601822349939578</v>
      </c>
      <c r="AG106">
        <v>8</v>
      </c>
      <c r="AH106">
        <f t="shared" si="146"/>
        <v>2.0794415416798357</v>
      </c>
      <c r="AI106">
        <f t="shared" ref="AI106" si="148">$W$28</f>
        <v>30</v>
      </c>
      <c r="AJ106">
        <v>80</v>
      </c>
    </row>
    <row r="107" spans="1:36" x14ac:dyDescent="0.25">
      <c r="A107">
        <v>6.1</v>
      </c>
      <c r="B107">
        <v>0.19</v>
      </c>
      <c r="C107" s="2">
        <f t="shared" si="100"/>
        <v>-1.6607312068216509</v>
      </c>
      <c r="I107">
        <f t="shared" si="109"/>
        <v>20.799999999999958</v>
      </c>
      <c r="J107">
        <f t="shared" si="101"/>
        <v>5.1932575199006319</v>
      </c>
      <c r="K107">
        <f t="shared" si="105"/>
        <v>4.8111851742374023</v>
      </c>
      <c r="L107">
        <f t="shared" si="106"/>
        <v>5.5753298655638615</v>
      </c>
      <c r="M107">
        <f t="shared" si="102"/>
        <v>0.38207234566322973</v>
      </c>
      <c r="O107">
        <f t="shared" si="107"/>
        <v>2.6321457419712448</v>
      </c>
      <c r="P107">
        <f t="shared" si="108"/>
        <v>7.7543692978300189</v>
      </c>
      <c r="Q107">
        <f t="shared" si="103"/>
        <v>2.561111777929387</v>
      </c>
    </row>
    <row r="108" spans="1:36" x14ac:dyDescent="0.25">
      <c r="A108">
        <v>12</v>
      </c>
      <c r="B108">
        <v>7.5</v>
      </c>
      <c r="C108" s="2">
        <f t="shared" si="100"/>
        <v>2.0149030205422647</v>
      </c>
      <c r="I108">
        <f t="shared" si="109"/>
        <v>20.999999999999957</v>
      </c>
      <c r="J108">
        <f t="shared" si="101"/>
        <v>5.3047622583848781</v>
      </c>
      <c r="K108">
        <f t="shared" si="105"/>
        <v>4.9163984972826862</v>
      </c>
      <c r="L108">
        <f t="shared" si="106"/>
        <v>5.6931260194870701</v>
      </c>
      <c r="M108">
        <f t="shared" si="102"/>
        <v>0.38836376110219156</v>
      </c>
      <c r="O108">
        <f t="shared" si="107"/>
        <v>2.7427043603924335</v>
      </c>
      <c r="P108">
        <f t="shared" si="108"/>
        <v>7.8668201563773223</v>
      </c>
      <c r="Q108">
        <f t="shared" si="103"/>
        <v>2.5620578979924447</v>
      </c>
      <c r="AG108">
        <v>9</v>
      </c>
      <c r="AH108">
        <f t="shared" ref="AH108:AH109" si="149">LN(AG108)</f>
        <v>2.1972245773362196</v>
      </c>
      <c r="AI108">
        <f t="shared" ref="AI108" si="150">$X$31</f>
        <v>-6.9077552789821368</v>
      </c>
    </row>
    <row r="109" spans="1:36" x14ac:dyDescent="0.25">
      <c r="A109">
        <v>11.1</v>
      </c>
      <c r="B109">
        <v>3.5</v>
      </c>
      <c r="C109" s="2">
        <f t="shared" si="100"/>
        <v>1.2527629684953681</v>
      </c>
      <c r="I109">
        <f t="shared" si="109"/>
        <v>21.199999999999957</v>
      </c>
      <c r="J109">
        <f t="shared" si="101"/>
        <v>5.4162669968691244</v>
      </c>
      <c r="K109">
        <f t="shared" si="105"/>
        <v>5.0216023094430202</v>
      </c>
      <c r="L109">
        <f t="shared" si="106"/>
        <v>5.8109316842952285</v>
      </c>
      <c r="M109">
        <f t="shared" si="102"/>
        <v>0.39466468742610417</v>
      </c>
      <c r="O109">
        <f t="shared" si="107"/>
        <v>2.8532464200439658</v>
      </c>
      <c r="P109">
        <f t="shared" si="108"/>
        <v>7.9792875736942825</v>
      </c>
      <c r="Q109">
        <f t="shared" si="103"/>
        <v>2.5630205768251586</v>
      </c>
      <c r="AG109">
        <v>9</v>
      </c>
      <c r="AH109">
        <f t="shared" si="149"/>
        <v>2.1972245773362196</v>
      </c>
      <c r="AI109">
        <f t="shared" ref="AI109" si="151">$W$28</f>
        <v>30</v>
      </c>
      <c r="AJ109">
        <v>90</v>
      </c>
    </row>
    <row r="110" spans="1:36" x14ac:dyDescent="0.25">
      <c r="A110">
        <v>10.6</v>
      </c>
      <c r="B110">
        <v>1.4</v>
      </c>
      <c r="C110" s="2">
        <f t="shared" si="100"/>
        <v>0.33647223662121289</v>
      </c>
      <c r="I110">
        <f t="shared" si="109"/>
        <v>21.399999999999956</v>
      </c>
      <c r="J110">
        <f t="shared" si="101"/>
        <v>5.5277717353533706</v>
      </c>
      <c r="K110">
        <f t="shared" si="105"/>
        <v>5.1267970590810208</v>
      </c>
      <c r="L110">
        <f t="shared" si="106"/>
        <v>5.9287464116257205</v>
      </c>
      <c r="M110">
        <f t="shared" si="102"/>
        <v>0.40097467627234951</v>
      </c>
      <c r="O110">
        <f t="shared" si="107"/>
        <v>2.9637719395772981</v>
      </c>
      <c r="P110">
        <f t="shared" si="108"/>
        <v>8.0917715311294423</v>
      </c>
      <c r="Q110">
        <f t="shared" si="103"/>
        <v>2.5639997957760725</v>
      </c>
    </row>
    <row r="111" spans="1:36" x14ac:dyDescent="0.25">
      <c r="A111">
        <v>8.4</v>
      </c>
      <c r="B111">
        <v>1.6</v>
      </c>
      <c r="C111" s="2">
        <f t="shared" si="100"/>
        <v>0.47000362924573563</v>
      </c>
      <c r="I111">
        <f t="shared" si="109"/>
        <v>21.599999999999955</v>
      </c>
      <c r="J111">
        <f t="shared" si="101"/>
        <v>5.6392764738376169</v>
      </c>
      <c r="K111">
        <f t="shared" si="105"/>
        <v>5.2319831673996724</v>
      </c>
      <c r="L111">
        <f t="shared" si="106"/>
        <v>6.0465697802755614</v>
      </c>
      <c r="M111">
        <f t="shared" si="102"/>
        <v>0.40729330643794437</v>
      </c>
      <c r="O111">
        <f t="shared" si="107"/>
        <v>3.0742809379356193</v>
      </c>
      <c r="P111">
        <f t="shared" si="108"/>
        <v>8.2042720097396149</v>
      </c>
      <c r="Q111">
        <f t="shared" si="103"/>
        <v>2.5649955359019976</v>
      </c>
      <c r="AG111">
        <v>10</v>
      </c>
      <c r="AH111">
        <f t="shared" ref="AH111:AH112" si="152">LN(AG111)</f>
        <v>2.3025850929940459</v>
      </c>
      <c r="AI111">
        <f t="shared" ref="AI111" si="153">$X$31</f>
        <v>-6.9077552789821368</v>
      </c>
    </row>
    <row r="112" spans="1:36" x14ac:dyDescent="0.25">
      <c r="A112">
        <v>13.7</v>
      </c>
      <c r="B112">
        <v>9.8000000000000007</v>
      </c>
      <c r="C112" s="2">
        <f t="shared" si="100"/>
        <v>2.2823823856765264</v>
      </c>
      <c r="I112">
        <f t="shared" si="109"/>
        <v>21.799999999999955</v>
      </c>
      <c r="J112">
        <f t="shared" si="101"/>
        <v>5.7507812123218631</v>
      </c>
      <c r="K112">
        <f t="shared" si="105"/>
        <v>5.3371610304237143</v>
      </c>
      <c r="L112">
        <f t="shared" si="106"/>
        <v>6.164401394220012</v>
      </c>
      <c r="M112">
        <f t="shared" si="102"/>
        <v>0.41362018189814892</v>
      </c>
      <c r="O112">
        <f t="shared" si="107"/>
        <v>3.1847734343520684</v>
      </c>
      <c r="P112">
        <f t="shared" si="108"/>
        <v>8.3167889902916574</v>
      </c>
      <c r="Q112">
        <f t="shared" si="103"/>
        <v>2.5660077779697947</v>
      </c>
      <c r="AG112">
        <v>10</v>
      </c>
      <c r="AH112">
        <f t="shared" si="152"/>
        <v>2.3025850929940459</v>
      </c>
      <c r="AI112">
        <f t="shared" ref="AI112" si="154">$W$28</f>
        <v>30</v>
      </c>
      <c r="AJ112">
        <v>100</v>
      </c>
    </row>
    <row r="113" spans="1:36" x14ac:dyDescent="0.25">
      <c r="A113">
        <v>9.6999999999999993</v>
      </c>
      <c r="B113">
        <v>1.9</v>
      </c>
      <c r="C113" s="2">
        <f t="shared" si="100"/>
        <v>0.64185388617239469</v>
      </c>
      <c r="I113">
        <f t="shared" si="109"/>
        <v>21.999999999999954</v>
      </c>
      <c r="J113">
        <f t="shared" si="101"/>
        <v>5.8622859508061094</v>
      </c>
      <c r="K113">
        <f t="shared" si="105"/>
        <v>5.4423310208140574</v>
      </c>
      <c r="L113">
        <f t="shared" si="106"/>
        <v>6.2822408807981613</v>
      </c>
      <c r="M113">
        <f t="shared" si="102"/>
        <v>0.41995492999205164</v>
      </c>
      <c r="O113">
        <f t="shared" si="107"/>
        <v>3.2952494483479438</v>
      </c>
      <c r="P113">
        <f t="shared" si="108"/>
        <v>8.429322453264275</v>
      </c>
      <c r="Q113">
        <f t="shared" si="103"/>
        <v>2.5670365024581656</v>
      </c>
    </row>
    <row r="114" spans="1:36" x14ac:dyDescent="0.25">
      <c r="A114">
        <v>15.4</v>
      </c>
      <c r="B114">
        <v>13</v>
      </c>
      <c r="C114" s="2">
        <f t="shared" si="100"/>
        <v>2.5649493574615367</v>
      </c>
      <c r="I114">
        <f t="shared" si="109"/>
        <v>22.199999999999953</v>
      </c>
      <c r="J114">
        <f t="shared" si="101"/>
        <v>5.9737906892903556</v>
      </c>
      <c r="K114">
        <f t="shared" si="105"/>
        <v>5.5474934895310009</v>
      </c>
      <c r="L114">
        <f t="shared" si="106"/>
        <v>6.4000878890497104</v>
      </c>
      <c r="M114">
        <f t="shared" si="102"/>
        <v>0.42629719975935443</v>
      </c>
      <c r="O114">
        <f t="shared" si="107"/>
        <v>3.4057089997308725</v>
      </c>
      <c r="P114">
        <f t="shared" si="108"/>
        <v>8.5418723788498383</v>
      </c>
      <c r="Q114">
        <f t="shared" si="103"/>
        <v>2.5680816895594831</v>
      </c>
      <c r="AG114">
        <v>20</v>
      </c>
      <c r="AH114">
        <f t="shared" ref="AH114:AH115" si="155">LN(AG114)</f>
        <v>2.9957322735539909</v>
      </c>
      <c r="AI114">
        <f t="shared" ref="AI114" si="156">$X$31</f>
        <v>-6.9077552789821368</v>
      </c>
    </row>
    <row r="115" spans="1:36" x14ac:dyDescent="0.25">
      <c r="A115">
        <v>16.3</v>
      </c>
      <c r="B115">
        <v>30</v>
      </c>
      <c r="C115" s="2">
        <f t="shared" si="100"/>
        <v>3.4011973816621555</v>
      </c>
      <c r="I115">
        <f t="shared" si="109"/>
        <v>22.399999999999952</v>
      </c>
      <c r="J115">
        <f t="shared" si="101"/>
        <v>6.0852954277746019</v>
      </c>
      <c r="K115">
        <f t="shared" si="105"/>
        <v>5.6526487673603887</v>
      </c>
      <c r="L115">
        <f t="shared" si="106"/>
        <v>6.517942088188815</v>
      </c>
      <c r="M115">
        <f t="shared" si="102"/>
        <v>0.43264666041421335</v>
      </c>
      <c r="O115">
        <f t="shared" si="107"/>
        <v>3.5161521085929737</v>
      </c>
      <c r="P115">
        <f t="shared" si="108"/>
        <v>8.6544387469562309</v>
      </c>
      <c r="Q115">
        <f t="shared" si="103"/>
        <v>2.5691433191816282</v>
      </c>
      <c r="AG115">
        <v>20</v>
      </c>
      <c r="AH115">
        <f t="shared" si="155"/>
        <v>2.9957322735539909</v>
      </c>
      <c r="AI115">
        <f t="shared" ref="AI115" si="157">$W$28</f>
        <v>30</v>
      </c>
      <c r="AJ115">
        <v>200</v>
      </c>
    </row>
    <row r="116" spans="1:36" x14ac:dyDescent="0.25">
      <c r="A116">
        <v>15.7</v>
      </c>
      <c r="B116">
        <v>60</v>
      </c>
      <c r="C116" s="2">
        <f t="shared" si="100"/>
        <v>4.0943445622221004</v>
      </c>
      <c r="I116">
        <f t="shared" si="109"/>
        <v>22.599999999999952</v>
      </c>
      <c r="J116">
        <f t="shared" si="101"/>
        <v>6.1968001662588481</v>
      </c>
      <c r="K116">
        <f t="shared" si="105"/>
        <v>5.7577971663154051</v>
      </c>
      <c r="L116">
        <f t="shared" si="106"/>
        <v>6.6358031662022912</v>
      </c>
      <c r="M116">
        <f t="shared" si="102"/>
        <v>0.43900299994344344</v>
      </c>
      <c r="O116">
        <f t="shared" si="107"/>
        <v>3.6265787953089901</v>
      </c>
      <c r="P116">
        <f t="shared" si="108"/>
        <v>8.7670215372087057</v>
      </c>
      <c r="Q116">
        <f t="shared" si="103"/>
        <v>2.570221370949858</v>
      </c>
    </row>
    <row r="117" spans="1:36" x14ac:dyDescent="0.25">
      <c r="A117">
        <v>14.3</v>
      </c>
      <c r="B117">
        <v>77</v>
      </c>
      <c r="C117" s="2">
        <f t="shared" si="100"/>
        <v>4.3438054218536841</v>
      </c>
      <c r="I117">
        <f t="shared" si="109"/>
        <v>22.799999999999951</v>
      </c>
      <c r="J117">
        <f t="shared" si="101"/>
        <v>6.3083049047430944</v>
      </c>
      <c r="K117">
        <f t="shared" si="105"/>
        <v>5.8629389809254082</v>
      </c>
      <c r="L117">
        <f t="shared" si="106"/>
        <v>6.7536708285607805</v>
      </c>
      <c r="M117">
        <f t="shared" si="102"/>
        <v>0.44536592381768625</v>
      </c>
      <c r="O117">
        <f t="shared" si="107"/>
        <v>3.7369890805344066</v>
      </c>
      <c r="P117">
        <f t="shared" si="108"/>
        <v>8.8796207289517817</v>
      </c>
      <c r="Q117">
        <f t="shared" si="103"/>
        <v>2.5713158242086878</v>
      </c>
      <c r="AG117">
        <v>30</v>
      </c>
      <c r="AH117">
        <f t="shared" ref="AH117:AH118" si="158">LN(AG117)</f>
        <v>3.4011973816621555</v>
      </c>
      <c r="AI117">
        <f t="shared" ref="AI117" si="159">$X$31</f>
        <v>-6.9077552789821368</v>
      </c>
    </row>
    <row r="118" spans="1:36" x14ac:dyDescent="0.25">
      <c r="A118">
        <v>8.5</v>
      </c>
      <c r="B118">
        <v>3</v>
      </c>
      <c r="C118" s="2">
        <f t="shared" si="100"/>
        <v>1.0986122886681098</v>
      </c>
      <c r="I118">
        <f t="shared" si="109"/>
        <v>22.99999999999995</v>
      </c>
      <c r="J118">
        <f t="shared" si="101"/>
        <v>6.4198096432273406</v>
      </c>
      <c r="K118">
        <f t="shared" si="105"/>
        <v>5.9680744894220537</v>
      </c>
      <c r="L118">
        <f t="shared" si="106"/>
        <v>6.8715447970326275</v>
      </c>
      <c r="M118">
        <f t="shared" si="102"/>
        <v>0.45173515380528662</v>
      </c>
      <c r="O118">
        <f t="shared" si="107"/>
        <v>3.8473829852035379</v>
      </c>
      <c r="P118">
        <f t="shared" si="108"/>
        <v>8.9922363012511433</v>
      </c>
      <c r="Q118">
        <f t="shared" si="103"/>
        <v>2.5724266580238027</v>
      </c>
      <c r="AG118">
        <v>30</v>
      </c>
      <c r="AH118">
        <f t="shared" si="158"/>
        <v>3.4011973816621555</v>
      </c>
      <c r="AI118">
        <f t="shared" ref="AI118" si="160">$W$28</f>
        <v>30</v>
      </c>
      <c r="AJ118">
        <v>300</v>
      </c>
    </row>
    <row r="119" spans="1:36" x14ac:dyDescent="0.25">
      <c r="A119">
        <v>10.199999999999999</v>
      </c>
      <c r="B119">
        <v>2</v>
      </c>
      <c r="C119" s="2">
        <f t="shared" si="100"/>
        <v>0.69314718055994529</v>
      </c>
      <c r="I119">
        <f t="shared" si="109"/>
        <v>23.19999999999995</v>
      </c>
      <c r="J119">
        <f t="shared" si="101"/>
        <v>6.5313143817115868</v>
      </c>
      <c r="K119">
        <f t="shared" si="105"/>
        <v>6.0732039548319339</v>
      </c>
      <c r="L119">
        <f t="shared" si="106"/>
        <v>6.9894248085912398</v>
      </c>
      <c r="M119">
        <f t="shared" si="102"/>
        <v>0.45811042687965253</v>
      </c>
      <c r="O119">
        <f t="shared" si="107"/>
        <v>3.9577605305276098</v>
      </c>
      <c r="P119">
        <f t="shared" si="108"/>
        <v>9.1048682328955639</v>
      </c>
      <c r="Q119">
        <f t="shared" si="103"/>
        <v>2.5735538511839771</v>
      </c>
    </row>
    <row r="120" spans="1:36" x14ac:dyDescent="0.25">
      <c r="A120">
        <v>13.8</v>
      </c>
      <c r="B120">
        <v>6.2</v>
      </c>
      <c r="C120" s="2">
        <f t="shared" si="100"/>
        <v>1.824549292051046</v>
      </c>
      <c r="I120">
        <f t="shared" si="109"/>
        <v>23.399999999999949</v>
      </c>
      <c r="J120">
        <f t="shared" si="101"/>
        <v>6.6428191201958331</v>
      </c>
      <c r="K120">
        <f t="shared" si="105"/>
        <v>6.1783276259840489</v>
      </c>
      <c r="L120">
        <f t="shared" si="106"/>
        <v>7.1073106144076172</v>
      </c>
      <c r="M120">
        <f t="shared" si="102"/>
        <v>0.46449149421178404</v>
      </c>
      <c r="O120">
        <f t="shared" si="107"/>
        <v>4.0681217379928061</v>
      </c>
      <c r="P120">
        <f t="shared" si="108"/>
        <v>9.2175165023988601</v>
      </c>
      <c r="Q120">
        <f t="shared" si="103"/>
        <v>2.574697382203027</v>
      </c>
      <c r="AG120">
        <v>40</v>
      </c>
      <c r="AH120">
        <f t="shared" ref="AH120:AH121" si="161">LN(AG120)</f>
        <v>3.6888794541139363</v>
      </c>
      <c r="AI120">
        <f t="shared" ref="AI120" si="162">$X$31</f>
        <v>-6.9077552789821368</v>
      </c>
    </row>
    <row r="121" spans="1:36" x14ac:dyDescent="0.25">
      <c r="A121">
        <v>11.8</v>
      </c>
      <c r="B121">
        <v>0.95</v>
      </c>
      <c r="C121" s="2">
        <f t="shared" si="100"/>
        <v>-5.1293294387550578E-2</v>
      </c>
      <c r="I121">
        <f t="shared" si="109"/>
        <v>23.599999999999948</v>
      </c>
      <c r="J121">
        <f t="shared" si="101"/>
        <v>6.7543238586800793</v>
      </c>
      <c r="K121">
        <f t="shared" si="105"/>
        <v>6.2834457384396067</v>
      </c>
      <c r="L121">
        <f t="shared" si="106"/>
        <v>7.2252019789205519</v>
      </c>
      <c r="M121">
        <f t="shared" si="102"/>
        <v>0.47087812024047243</v>
      </c>
      <c r="O121">
        <f t="shared" si="107"/>
        <v>4.1784666293583097</v>
      </c>
      <c r="P121">
        <f t="shared" si="108"/>
        <v>9.330181088001849</v>
      </c>
      <c r="Q121">
        <f t="shared" si="103"/>
        <v>2.5758572293217692</v>
      </c>
      <c r="AG121">
        <v>40</v>
      </c>
      <c r="AH121">
        <f t="shared" si="161"/>
        <v>3.6888794541139363</v>
      </c>
      <c r="AI121">
        <f t="shared" ref="AI121" si="163">$W$28</f>
        <v>30</v>
      </c>
      <c r="AJ121">
        <v>400</v>
      </c>
    </row>
    <row r="122" spans="1:36" x14ac:dyDescent="0.25">
      <c r="A122">
        <v>10.3</v>
      </c>
      <c r="B122">
        <v>1</v>
      </c>
      <c r="C122" s="2">
        <f t="shared" si="100"/>
        <v>0</v>
      </c>
      <c r="I122">
        <f t="shared" si="109"/>
        <v>23.799999999999947</v>
      </c>
      <c r="J122">
        <f t="shared" si="101"/>
        <v>6.8658285971643256</v>
      </c>
      <c r="K122">
        <f t="shared" si="105"/>
        <v>6.3885585153509226</v>
      </c>
      <c r="L122">
        <f t="shared" si="106"/>
        <v>7.3430986789777286</v>
      </c>
      <c r="M122">
        <f t="shared" si="102"/>
        <v>0.47727008181340319</v>
      </c>
      <c r="O122">
        <f t="shared" si="107"/>
        <v>4.2887952266543135</v>
      </c>
      <c r="P122">
        <f t="shared" si="108"/>
        <v>9.4428619676743377</v>
      </c>
      <c r="Q122">
        <f t="shared" si="103"/>
        <v>2.5770333705100126</v>
      </c>
    </row>
    <row r="123" spans="1:36" x14ac:dyDescent="0.25">
      <c r="A123">
        <v>15</v>
      </c>
      <c r="B123">
        <v>6.6</v>
      </c>
      <c r="C123" s="2">
        <f t="shared" si="100"/>
        <v>1.8870696490323797</v>
      </c>
      <c r="I123">
        <f t="shared" si="109"/>
        <v>23.999999999999947</v>
      </c>
      <c r="J123">
        <f t="shared" si="101"/>
        <v>6.9773333356485718</v>
      </c>
      <c r="K123">
        <f t="shared" si="105"/>
        <v>6.4936661682555279</v>
      </c>
      <c r="L123">
        <f t="shared" si="106"/>
        <v>7.4610005030416158</v>
      </c>
      <c r="M123">
        <f t="shared" si="102"/>
        <v>0.48366716739304416</v>
      </c>
      <c r="O123">
        <f t="shared" si="107"/>
        <v>4.399107552180018</v>
      </c>
      <c r="P123">
        <f t="shared" si="108"/>
        <v>9.5555591191171256</v>
      </c>
      <c r="Q123">
        <f t="shared" si="103"/>
        <v>2.5782257834685534</v>
      </c>
      <c r="AG123">
        <v>50</v>
      </c>
      <c r="AH123">
        <f t="shared" ref="AH123:AH124" si="164">LN(AG123)</f>
        <v>3.912023005428146</v>
      </c>
      <c r="AI123">
        <f t="shared" ref="AI123" si="165">$X$31</f>
        <v>-6.9077552789821368</v>
      </c>
    </row>
    <row r="124" spans="1:36" x14ac:dyDescent="0.25">
      <c r="A124">
        <v>15.3</v>
      </c>
      <c r="B124">
        <v>19</v>
      </c>
      <c r="C124" s="2">
        <f t="shared" si="100"/>
        <v>2.9444389791664403</v>
      </c>
      <c r="I124">
        <f t="shared" si="109"/>
        <v>24.199999999999946</v>
      </c>
      <c r="J124">
        <f t="shared" si="101"/>
        <v>7.0888380741328181</v>
      </c>
      <c r="K124">
        <f t="shared" si="105"/>
        <v>6.5987688978110297</v>
      </c>
      <c r="L124">
        <f t="shared" si="106"/>
        <v>7.5789072504546064</v>
      </c>
      <c r="M124">
        <f t="shared" si="102"/>
        <v>0.49006917632178842</v>
      </c>
      <c r="O124">
        <f t="shared" si="107"/>
        <v>4.5094036285016177</v>
      </c>
      <c r="P124">
        <f t="shared" si="108"/>
        <v>9.6682725197640185</v>
      </c>
      <c r="Q124">
        <f t="shared" si="103"/>
        <v>2.5794344456312004</v>
      </c>
      <c r="AG124">
        <v>50</v>
      </c>
      <c r="AH124">
        <f t="shared" si="164"/>
        <v>3.912023005428146</v>
      </c>
      <c r="AI124">
        <f t="shared" ref="AI124" si="166">$W$28</f>
        <v>30</v>
      </c>
      <c r="AJ124">
        <v>500</v>
      </c>
    </row>
    <row r="125" spans="1:36" x14ac:dyDescent="0.25">
      <c r="A125">
        <v>14.1</v>
      </c>
      <c r="B125">
        <v>4.9000000000000004</v>
      </c>
      <c r="C125" s="2">
        <f t="shared" si="100"/>
        <v>1.589235205116581</v>
      </c>
      <c r="I125">
        <f t="shared" si="109"/>
        <v>24.399999999999945</v>
      </c>
      <c r="J125">
        <f t="shared" si="101"/>
        <v>7.2003428126170643</v>
      </c>
      <c r="K125">
        <f t="shared" si="105"/>
        <v>6.7038668944757225</v>
      </c>
      <c r="L125">
        <f t="shared" si="106"/>
        <v>7.6968187307584062</v>
      </c>
      <c r="M125">
        <f t="shared" si="102"/>
        <v>0.49647591814134157</v>
      </c>
      <c r="O125">
        <f t="shared" si="107"/>
        <v>4.6196834784502494</v>
      </c>
      <c r="P125">
        <f t="shared" si="108"/>
        <v>9.7810021467838801</v>
      </c>
      <c r="Q125">
        <f t="shared" si="103"/>
        <v>2.5806593341668149</v>
      </c>
    </row>
    <row r="126" spans="1:36" x14ac:dyDescent="0.25">
      <c r="A126">
        <v>14.2</v>
      </c>
      <c r="B126">
        <v>8.1</v>
      </c>
      <c r="C126" s="2">
        <f t="shared" si="100"/>
        <v>2.0918640616783932</v>
      </c>
      <c r="I126">
        <f t="shared" si="109"/>
        <v>24.599999999999945</v>
      </c>
      <c r="J126">
        <f t="shared" si="101"/>
        <v>7.3118475511013106</v>
      </c>
      <c r="K126">
        <f t="shared" si="105"/>
        <v>6.8089603391394959</v>
      </c>
      <c r="L126">
        <f t="shared" si="106"/>
        <v>7.8147347630631252</v>
      </c>
      <c r="M126">
        <f t="shared" si="102"/>
        <v>0.5028872119618143</v>
      </c>
      <c r="O126">
        <f t="shared" si="107"/>
        <v>4.7299471251199456</v>
      </c>
      <c r="P126">
        <f t="shared" si="108"/>
        <v>9.8937479770826755</v>
      </c>
      <c r="Q126">
        <f t="shared" si="103"/>
        <v>2.5819004259813645</v>
      </c>
      <c r="AG126">
        <v>60</v>
      </c>
      <c r="AH126">
        <f t="shared" ref="AH126:AH127" si="167">LN(AG126)</f>
        <v>4.0943445622221004</v>
      </c>
      <c r="AI126">
        <f t="shared" ref="AI126" si="168">$X$31</f>
        <v>-6.9077552789821368</v>
      </c>
    </row>
    <row r="127" spans="1:36" x14ac:dyDescent="0.25">
      <c r="A127">
        <v>12.7</v>
      </c>
      <c r="B127">
        <v>6.6</v>
      </c>
      <c r="C127" s="2">
        <f t="shared" si="100"/>
        <v>1.8870696490323797</v>
      </c>
      <c r="I127">
        <f t="shared" si="109"/>
        <v>24.799999999999944</v>
      </c>
      <c r="J127">
        <f t="shared" si="101"/>
        <v>7.4233522895855568</v>
      </c>
      <c r="K127">
        <f t="shared" si="105"/>
        <v>6.9140494037091536</v>
      </c>
      <c r="L127">
        <f t="shared" si="106"/>
        <v>7.9326551754619601</v>
      </c>
      <c r="M127">
        <f t="shared" si="102"/>
        <v>0.50930288587640282</v>
      </c>
      <c r="O127">
        <f t="shared" si="107"/>
        <v>4.840194591865564</v>
      </c>
      <c r="P127">
        <f t="shared" si="108"/>
        <v>10.006509987305549</v>
      </c>
      <c r="Q127">
        <f t="shared" si="103"/>
        <v>2.5831576977199928</v>
      </c>
      <c r="AG127">
        <v>60</v>
      </c>
      <c r="AH127">
        <f t="shared" si="167"/>
        <v>4.0943445622221004</v>
      </c>
      <c r="AI127">
        <f t="shared" ref="AI127" si="169">$W$28</f>
        <v>30</v>
      </c>
      <c r="AJ127">
        <v>600</v>
      </c>
    </row>
    <row r="128" spans="1:36" x14ac:dyDescent="0.25">
      <c r="A128">
        <v>11.4</v>
      </c>
      <c r="B128">
        <v>1.4</v>
      </c>
      <c r="C128" s="2">
        <f t="shared" si="100"/>
        <v>0.33647223662121289</v>
      </c>
      <c r="I128">
        <f t="shared" si="109"/>
        <v>24.999999999999943</v>
      </c>
      <c r="J128">
        <f t="shared" si="101"/>
        <v>7.5348570280698031</v>
      </c>
      <c r="K128">
        <f t="shared" si="105"/>
        <v>7.0191342516518862</v>
      </c>
      <c r="L128">
        <f t="shared" si="106"/>
        <v>8.0505798044877199</v>
      </c>
      <c r="M128">
        <f t="shared" si="102"/>
        <v>0.51572277641791642</v>
      </c>
      <c r="O128">
        <f t="shared" si="107"/>
        <v>4.9504259023006849</v>
      </c>
      <c r="P128">
        <f t="shared" si="108"/>
        <v>10.119288153838921</v>
      </c>
      <c r="Q128">
        <f t="shared" si="103"/>
        <v>2.5844311257691177</v>
      </c>
    </row>
    <row r="129" spans="1:36" x14ac:dyDescent="0.25">
      <c r="A129">
        <v>12</v>
      </c>
      <c r="B129">
        <v>3.5</v>
      </c>
      <c r="C129" s="2">
        <f t="shared" si="100"/>
        <v>1.2527629684953681</v>
      </c>
      <c r="I129">
        <f t="shared" si="109"/>
        <v>25.199999999999942</v>
      </c>
      <c r="J129">
        <f t="shared" si="101"/>
        <v>7.6463617665540493</v>
      </c>
      <c r="K129">
        <f t="shared" si="105"/>
        <v>7.1242150385002931</v>
      </c>
      <c r="L129">
        <f t="shared" si="106"/>
        <v>8.1685084946078046</v>
      </c>
      <c r="M129">
        <f t="shared" si="102"/>
        <v>0.52214672805375584</v>
      </c>
      <c r="O129">
        <f t="shared" si="107"/>
        <v>5.0606410802955226</v>
      </c>
      <c r="P129">
        <f t="shared" si="108"/>
        <v>10.232082452812577</v>
      </c>
      <c r="Q129">
        <f t="shared" si="103"/>
        <v>2.5857206862585267</v>
      </c>
      <c r="AG129">
        <v>70</v>
      </c>
      <c r="AH129">
        <f t="shared" ref="AH129:AH130" si="170">LN(AG129)</f>
        <v>4.2484952420493594</v>
      </c>
      <c r="AI129">
        <f t="shared" ref="AI129" si="171">$X$31</f>
        <v>-6.9077552789821368</v>
      </c>
    </row>
    <row r="130" spans="1:36" x14ac:dyDescent="0.25">
      <c r="A130">
        <v>13.4</v>
      </c>
      <c r="B130">
        <v>16</v>
      </c>
      <c r="C130" s="2">
        <f t="shared" si="100"/>
        <v>2.7725887222397811</v>
      </c>
      <c r="I130">
        <f t="shared" si="109"/>
        <v>25.399999999999942</v>
      </c>
      <c r="J130">
        <f t="shared" si="101"/>
        <v>7.7578665050382956</v>
      </c>
      <c r="K130">
        <f t="shared" si="105"/>
        <v>7.2292919123220463</v>
      </c>
      <c r="L130">
        <f t="shared" si="106"/>
        <v>8.286441097754544</v>
      </c>
      <c r="M130">
        <f t="shared" si="102"/>
        <v>0.52857459271624907</v>
      </c>
      <c r="O130">
        <f t="shared" si="107"/>
        <v>5.1708401499747891</v>
      </c>
      <c r="P130">
        <f t="shared" si="108"/>
        <v>10.344892860101801</v>
      </c>
      <c r="Q130">
        <f t="shared" si="103"/>
        <v>2.5870263550635064</v>
      </c>
      <c r="AG130">
        <v>70</v>
      </c>
      <c r="AH130">
        <f t="shared" si="170"/>
        <v>4.2484952420493594</v>
      </c>
      <c r="AI130">
        <f t="shared" ref="AI130" si="172">$W$28</f>
        <v>30</v>
      </c>
      <c r="AJ130">
        <v>700</v>
      </c>
    </row>
    <row r="131" spans="1:36" x14ac:dyDescent="0.25">
      <c r="A131">
        <v>8.8000000000000007</v>
      </c>
      <c r="B131">
        <v>2.1</v>
      </c>
      <c r="C131" s="2">
        <f t="shared" ref="C131:C194" si="173">LN(B131)</f>
        <v>0.74193734472937733</v>
      </c>
      <c r="I131">
        <f t="shared" si="109"/>
        <v>25.599999999999941</v>
      </c>
      <c r="J131">
        <f t="shared" ref="J131:J153" si="174">($G$2*I131)+$G$3</f>
        <v>7.8693712435225418</v>
      </c>
      <c r="K131">
        <f t="shared" si="105"/>
        <v>7.3343650141570134</v>
      </c>
      <c r="L131">
        <f t="shared" si="106"/>
        <v>8.4043774728880702</v>
      </c>
      <c r="M131">
        <f t="shared" ref="M131:M153" si="175">($G$8*SQRT(1/$G$5+(I131-$G$6)^2/$G$7))*$G$9</f>
        <v>0.53500622936552877</v>
      </c>
      <c r="O131">
        <f t="shared" si="107"/>
        <v>5.2810231357155679</v>
      </c>
      <c r="P131">
        <f t="shared" si="108"/>
        <v>10.457719351329516</v>
      </c>
      <c r="Q131">
        <f t="shared" ref="Q131:Q153" si="176">($G$8*SQRT(1+1/$G$5+(I131-$G$6)^2/$G$7))*$G$9</f>
        <v>2.5883481078069743</v>
      </c>
    </row>
    <row r="132" spans="1:36" x14ac:dyDescent="0.25">
      <c r="A132">
        <v>8.9</v>
      </c>
      <c r="B132">
        <v>1.2</v>
      </c>
      <c r="C132" s="2">
        <f t="shared" si="173"/>
        <v>0.18232155679395459</v>
      </c>
      <c r="I132">
        <f t="shared" si="109"/>
        <v>25.79999999999994</v>
      </c>
      <c r="J132">
        <f t="shared" si="174"/>
        <v>7.980875982006788</v>
      </c>
      <c r="K132">
        <f t="shared" ref="K132:K153" si="177">J132-M132</f>
        <v>7.4394344784243973</v>
      </c>
      <c r="L132">
        <f t="shared" ref="L132:L153" si="178">J132+M132</f>
        <v>8.5223174855891788</v>
      </c>
      <c r="M132">
        <f t="shared" si="175"/>
        <v>0.54144150358239052</v>
      </c>
      <c r="O132">
        <f t="shared" ref="O132:O153" si="179">J132-Q132</f>
        <v>5.3911900621451565</v>
      </c>
      <c r="P132">
        <f t="shared" ref="P132:P153" si="180">J132+Q132</f>
        <v>10.57056190186842</v>
      </c>
      <c r="Q132">
        <f t="shared" si="176"/>
        <v>2.5896859198616315</v>
      </c>
      <c r="AG132">
        <v>80</v>
      </c>
      <c r="AH132">
        <f t="shared" ref="AH132:AH133" si="181">LN(AG132)</f>
        <v>4.3820266346738812</v>
      </c>
      <c r="AI132">
        <f t="shared" ref="AI132" si="182">$X$31</f>
        <v>-6.9077552789821368</v>
      </c>
    </row>
    <row r="133" spans="1:36" x14ac:dyDescent="0.25">
      <c r="A133">
        <v>7.2</v>
      </c>
      <c r="B133">
        <v>0.31</v>
      </c>
      <c r="C133" s="2">
        <f t="shared" si="173"/>
        <v>-1.1711829815029451</v>
      </c>
      <c r="I133">
        <f t="shared" ref="I133:I153" si="183">I132+$G$11</f>
        <v>25.99999999999994</v>
      </c>
      <c r="J133">
        <f t="shared" si="174"/>
        <v>8.0923807204910343</v>
      </c>
      <c r="K133">
        <f t="shared" si="177"/>
        <v>7.5445004333022494</v>
      </c>
      <c r="L133">
        <f t="shared" si="178"/>
        <v>8.6402610076798183</v>
      </c>
      <c r="M133">
        <f t="shared" si="175"/>
        <v>0.5478802871887849</v>
      </c>
      <c r="O133">
        <f t="shared" si="179"/>
        <v>5.5013409541389064</v>
      </c>
      <c r="P133">
        <f t="shared" si="180"/>
        <v>10.683420486843161</v>
      </c>
      <c r="Q133">
        <f t="shared" si="176"/>
        <v>2.5910397663521278</v>
      </c>
      <c r="AG133">
        <v>80</v>
      </c>
      <c r="AH133">
        <f t="shared" si="181"/>
        <v>4.3820266346738812</v>
      </c>
      <c r="AI133">
        <f t="shared" ref="AI133" si="184">$W$28</f>
        <v>30</v>
      </c>
      <c r="AJ133">
        <v>800</v>
      </c>
    </row>
    <row r="134" spans="1:36" x14ac:dyDescent="0.25">
      <c r="A134">
        <v>10.1</v>
      </c>
      <c r="B134">
        <v>2.2999999999999998</v>
      </c>
      <c r="C134" s="2">
        <f t="shared" si="173"/>
        <v>0.83290912293510388</v>
      </c>
      <c r="I134">
        <f t="shared" si="183"/>
        <v>26.199999999999939</v>
      </c>
      <c r="J134">
        <f t="shared" si="174"/>
        <v>8.2038854589752805</v>
      </c>
      <c r="K134">
        <f t="shared" si="177"/>
        <v>7.6495630010814679</v>
      </c>
      <c r="L134">
        <f t="shared" si="178"/>
        <v>8.7582079168690932</v>
      </c>
      <c r="M134">
        <f t="shared" si="175"/>
        <v>0.55432245789381285</v>
      </c>
      <c r="O134">
        <f t="shared" si="179"/>
        <v>5.6114758368180375</v>
      </c>
      <c r="P134">
        <f t="shared" si="180"/>
        <v>10.796295081132524</v>
      </c>
      <c r="Q134">
        <f t="shared" si="176"/>
        <v>2.592409622157243</v>
      </c>
    </row>
    <row r="135" spans="1:36" x14ac:dyDescent="0.25">
      <c r="A135">
        <v>10.7</v>
      </c>
      <c r="B135">
        <v>11</v>
      </c>
      <c r="C135" s="2">
        <f t="shared" si="173"/>
        <v>2.3978952727983707</v>
      </c>
      <c r="I135">
        <f t="shared" si="183"/>
        <v>26.399999999999938</v>
      </c>
      <c r="J135">
        <f t="shared" si="174"/>
        <v>8.3153901974595268</v>
      </c>
      <c r="K135">
        <f t="shared" si="177"/>
        <v>7.7546222984962601</v>
      </c>
      <c r="L135">
        <f t="shared" si="178"/>
        <v>8.8761580964227935</v>
      </c>
      <c r="M135">
        <f t="shared" si="175"/>
        <v>0.56076789896326718</v>
      </c>
      <c r="O135">
        <f t="shared" si="179"/>
        <v>5.7215947355474466</v>
      </c>
      <c r="P135">
        <f t="shared" si="180"/>
        <v>10.909185659371607</v>
      </c>
      <c r="Q135">
        <f t="shared" si="176"/>
        <v>2.5937954619120802</v>
      </c>
      <c r="AG135">
        <v>90</v>
      </c>
      <c r="AH135">
        <f t="shared" ref="AH135:AH136" si="185">LN(AG135)</f>
        <v>4.499809670330265</v>
      </c>
      <c r="AI135">
        <f t="shared" ref="AI135" si="186">$X$31</f>
        <v>-6.9077552789821368</v>
      </c>
    </row>
    <row r="136" spans="1:36" x14ac:dyDescent="0.25">
      <c r="A136">
        <v>7.9</v>
      </c>
      <c r="B136">
        <v>1.8</v>
      </c>
      <c r="C136" s="2">
        <f t="shared" si="173"/>
        <v>0.58778666490211906</v>
      </c>
      <c r="I136">
        <f t="shared" si="183"/>
        <v>26.599999999999937</v>
      </c>
      <c r="J136">
        <f t="shared" si="174"/>
        <v>8.426894935943773</v>
      </c>
      <c r="K136">
        <f t="shared" si="177"/>
        <v>7.8596784370328345</v>
      </c>
      <c r="L136">
        <f t="shared" si="178"/>
        <v>8.9941114348547124</v>
      </c>
      <c r="M136">
        <f t="shared" si="175"/>
        <v>0.56721649891093862</v>
      </c>
      <c r="O136">
        <f t="shared" si="179"/>
        <v>5.8316976759335049</v>
      </c>
      <c r="P136">
        <f t="shared" si="180"/>
        <v>11.022092195954041</v>
      </c>
      <c r="Q136">
        <f t="shared" si="176"/>
        <v>2.5951972600102686</v>
      </c>
      <c r="AG136">
        <v>90</v>
      </c>
      <c r="AH136">
        <f t="shared" si="185"/>
        <v>4.499809670330265</v>
      </c>
      <c r="AI136">
        <f t="shared" ref="AI136" si="187">$W$28</f>
        <v>30</v>
      </c>
      <c r="AJ136">
        <v>900</v>
      </c>
    </row>
    <row r="137" spans="1:36" x14ac:dyDescent="0.25">
      <c r="A137">
        <v>13.6</v>
      </c>
      <c r="B137">
        <v>20</v>
      </c>
      <c r="C137" s="2">
        <f t="shared" si="173"/>
        <v>2.9957322735539909</v>
      </c>
      <c r="I137">
        <f t="shared" si="183"/>
        <v>26.799999999999937</v>
      </c>
      <c r="J137">
        <f t="shared" si="174"/>
        <v>8.5383996744280193</v>
      </c>
      <c r="K137">
        <f t="shared" si="177"/>
        <v>7.9647315232179707</v>
      </c>
      <c r="L137">
        <f t="shared" si="178"/>
        <v>9.1120678256380678</v>
      </c>
      <c r="M137">
        <f t="shared" si="175"/>
        <v>0.57366815121004877</v>
      </c>
      <c r="O137">
        <f t="shared" si="179"/>
        <v>5.9417846838218296</v>
      </c>
      <c r="P137">
        <f t="shared" si="180"/>
        <v>11.135014665034209</v>
      </c>
      <c r="Q137">
        <f t="shared" si="176"/>
        <v>2.5966149906061893</v>
      </c>
    </row>
    <row r="138" spans="1:36" x14ac:dyDescent="0.25">
      <c r="A138">
        <v>6</v>
      </c>
      <c r="B138">
        <v>0.14000000000000001</v>
      </c>
      <c r="C138" s="2">
        <f t="shared" si="173"/>
        <v>-1.9661128563728327</v>
      </c>
      <c r="I138">
        <f t="shared" si="183"/>
        <v>26.999999999999936</v>
      </c>
      <c r="J138">
        <f t="shared" si="174"/>
        <v>8.6499044129122655</v>
      </c>
      <c r="K138">
        <f t="shared" si="177"/>
        <v>8.0697816588889513</v>
      </c>
      <c r="L138">
        <f t="shared" si="178"/>
        <v>9.2300271669355798</v>
      </c>
      <c r="M138">
        <f t="shared" si="175"/>
        <v>0.58012275402331426</v>
      </c>
      <c r="O138">
        <f t="shared" si="179"/>
        <v>6.0518557852950643</v>
      </c>
      <c r="P138">
        <f t="shared" si="180"/>
        <v>11.247953040529467</v>
      </c>
      <c r="Q138">
        <f t="shared" si="176"/>
        <v>2.5980486276172008</v>
      </c>
      <c r="AG138">
        <v>100</v>
      </c>
      <c r="AH138">
        <f t="shared" ref="AH138:AH139" si="188">LN(AG138)</f>
        <v>4.6051701859880918</v>
      </c>
      <c r="AI138">
        <f t="shared" ref="AI138" si="189">$X$31</f>
        <v>-6.9077552789821368</v>
      </c>
    </row>
    <row r="139" spans="1:36" x14ac:dyDescent="0.25">
      <c r="A139">
        <v>10.9</v>
      </c>
      <c r="B139">
        <v>3.1</v>
      </c>
      <c r="C139" s="2">
        <f t="shared" si="173"/>
        <v>1.1314021114911006</v>
      </c>
      <c r="I139">
        <f t="shared" si="183"/>
        <v>27.199999999999935</v>
      </c>
      <c r="J139">
        <f t="shared" si="174"/>
        <v>8.7614091513965118</v>
      </c>
      <c r="K139">
        <f t="shared" si="177"/>
        <v>8.1748289414462434</v>
      </c>
      <c r="L139">
        <f t="shared" si="178"/>
        <v>9.3479893613467802</v>
      </c>
      <c r="M139">
        <f t="shared" si="175"/>
        <v>0.58658020995026816</v>
      </c>
      <c r="O139">
        <f t="shared" si="179"/>
        <v>6.1619110066706257</v>
      </c>
      <c r="P139">
        <f t="shared" si="180"/>
        <v>11.360907296122399</v>
      </c>
      <c r="Q139">
        <f t="shared" si="176"/>
        <v>2.599498144725886</v>
      </c>
      <c r="AG139">
        <v>100</v>
      </c>
      <c r="AH139">
        <f t="shared" si="188"/>
        <v>4.6051701859880918</v>
      </c>
      <c r="AI139">
        <f t="shared" ref="AI139" si="190">$W$28</f>
        <v>30</v>
      </c>
      <c r="AJ139">
        <v>1000</v>
      </c>
    </row>
    <row r="140" spans="1:36" x14ac:dyDescent="0.25">
      <c r="A140">
        <v>9.1999999999999993</v>
      </c>
      <c r="B140">
        <v>0.14000000000000001</v>
      </c>
      <c r="C140" s="2">
        <f t="shared" si="173"/>
        <v>-1.9661128563728327</v>
      </c>
      <c r="I140">
        <f t="shared" si="183"/>
        <v>27.399999999999935</v>
      </c>
      <c r="J140">
        <f t="shared" si="174"/>
        <v>8.872913889880758</v>
      </c>
      <c r="K140">
        <f t="shared" si="177"/>
        <v>8.2798734640901763</v>
      </c>
      <c r="L140">
        <f t="shared" si="178"/>
        <v>9.4659543156713397</v>
      </c>
      <c r="M140">
        <f t="shared" si="175"/>
        <v>0.59304042579058092</v>
      </c>
      <c r="O140">
        <f t="shared" si="179"/>
        <v>6.2719503744984495</v>
      </c>
      <c r="P140">
        <f t="shared" si="180"/>
        <v>11.473877405263067</v>
      </c>
      <c r="Q140">
        <f t="shared" si="176"/>
        <v>2.6009635153823085</v>
      </c>
    </row>
    <row r="141" spans="1:36" x14ac:dyDescent="0.25">
      <c r="A141">
        <v>10.7</v>
      </c>
      <c r="B141">
        <v>0.13</v>
      </c>
      <c r="C141" s="2">
        <f t="shared" si="173"/>
        <v>-2.0402208285265546</v>
      </c>
      <c r="I141">
        <f t="shared" si="183"/>
        <v>27.599999999999934</v>
      </c>
      <c r="J141">
        <f t="shared" si="174"/>
        <v>8.9844186283650043</v>
      </c>
      <c r="K141">
        <f t="shared" si="177"/>
        <v>8.3849153160427843</v>
      </c>
      <c r="L141">
        <f t="shared" si="178"/>
        <v>9.5839219406872243</v>
      </c>
      <c r="M141">
        <f t="shared" si="175"/>
        <v>0.59950331232221976</v>
      </c>
      <c r="O141">
        <f t="shared" si="179"/>
        <v>6.3819739155587296</v>
      </c>
      <c r="P141">
        <f t="shared" si="180"/>
        <v>11.586863341171279</v>
      </c>
      <c r="Q141">
        <f t="shared" si="176"/>
        <v>2.6024447128062751</v>
      </c>
      <c r="AG141">
        <v>200</v>
      </c>
      <c r="AH141">
        <f t="shared" ref="AH141:AH142" si="191">LN(AG141)</f>
        <v>5.2983173665480363</v>
      </c>
      <c r="AI141">
        <f t="shared" ref="AI141" si="192">$X$31</f>
        <v>-6.9077552789821368</v>
      </c>
    </row>
    <row r="142" spans="1:36" x14ac:dyDescent="0.25">
      <c r="A142">
        <v>12.2</v>
      </c>
      <c r="B142">
        <v>0.57999999999999996</v>
      </c>
      <c r="C142" s="2">
        <f t="shared" si="173"/>
        <v>-0.54472717544167215</v>
      </c>
      <c r="I142">
        <f t="shared" si="183"/>
        <v>27.799999999999933</v>
      </c>
      <c r="J142">
        <f t="shared" si="174"/>
        <v>9.0959233668492505</v>
      </c>
      <c r="K142">
        <f t="shared" si="177"/>
        <v>8.4899545827558622</v>
      </c>
      <c r="L142">
        <f t="shared" si="178"/>
        <v>9.7018921509426388</v>
      </c>
      <c r="M142">
        <f t="shared" si="175"/>
        <v>0.60596878409338828</v>
      </c>
      <c r="O142">
        <f t="shared" si="179"/>
        <v>6.4919816568596342</v>
      </c>
      <c r="P142">
        <f t="shared" si="180"/>
        <v>11.699865076838867</v>
      </c>
      <c r="Q142">
        <f t="shared" si="176"/>
        <v>2.6039417099896158</v>
      </c>
      <c r="AG142">
        <v>200</v>
      </c>
      <c r="AH142">
        <f t="shared" si="191"/>
        <v>5.2983173665480363</v>
      </c>
      <c r="AI142">
        <f t="shared" ref="AI142" si="193">$W$28</f>
        <v>30</v>
      </c>
      <c r="AJ142">
        <v>2000</v>
      </c>
    </row>
    <row r="143" spans="1:36" x14ac:dyDescent="0.25">
      <c r="A143">
        <v>14.3</v>
      </c>
      <c r="B143">
        <v>12</v>
      </c>
      <c r="C143" s="2">
        <f t="shared" si="173"/>
        <v>2.4849066497880004</v>
      </c>
      <c r="I143">
        <f t="shared" si="183"/>
        <v>27.999999999999932</v>
      </c>
      <c r="J143">
        <f t="shared" si="174"/>
        <v>9.2074281053334968</v>
      </c>
      <c r="K143">
        <f t="shared" si="177"/>
        <v>8.5949913461062337</v>
      </c>
      <c r="L143">
        <f t="shared" si="178"/>
        <v>9.8198648645607598</v>
      </c>
      <c r="M143">
        <f t="shared" si="175"/>
        <v>0.61243675922726259</v>
      </c>
      <c r="O143">
        <f t="shared" si="179"/>
        <v>6.6019736256350283</v>
      </c>
      <c r="P143">
        <f t="shared" si="180"/>
        <v>11.812882585031964</v>
      </c>
      <c r="Q143">
        <f t="shared" si="176"/>
        <v>2.6054544796984684</v>
      </c>
    </row>
    <row r="144" spans="1:36" x14ac:dyDescent="0.25">
      <c r="A144">
        <v>13.2</v>
      </c>
      <c r="B144">
        <v>0.93</v>
      </c>
      <c r="C144" s="2">
        <f t="shared" si="173"/>
        <v>-7.2570692834835374E-2</v>
      </c>
      <c r="I144">
        <f t="shared" si="183"/>
        <v>28.199999999999932</v>
      </c>
      <c r="J144">
        <f t="shared" si="174"/>
        <v>9.318932843817743</v>
      </c>
      <c r="K144">
        <f t="shared" si="177"/>
        <v>8.7000256845791117</v>
      </c>
      <c r="L144">
        <f t="shared" si="178"/>
        <v>9.9378400030563743</v>
      </c>
      <c r="M144">
        <f t="shared" si="175"/>
        <v>0.61890715923863082</v>
      </c>
      <c r="O144">
        <f t="shared" si="179"/>
        <v>6.7119498493421643</v>
      </c>
      <c r="P144">
        <f t="shared" si="180"/>
        <v>11.925915838293321</v>
      </c>
      <c r="Q144">
        <f t="shared" si="176"/>
        <v>2.6069829944755787</v>
      </c>
      <c r="AG144">
        <v>300</v>
      </c>
      <c r="AH144">
        <f t="shared" ref="AH144:AH145" si="194">LN(AG144)</f>
        <v>5.7037824746562009</v>
      </c>
      <c r="AI144">
        <f t="shared" ref="AI144" si="195">$X$31</f>
        <v>-6.9077552789821368</v>
      </c>
    </row>
    <row r="145" spans="1:36" x14ac:dyDescent="0.25">
      <c r="A145">
        <v>12.7</v>
      </c>
      <c r="B145">
        <v>0.72</v>
      </c>
      <c r="C145" s="2">
        <f t="shared" si="173"/>
        <v>-0.3285040669720361</v>
      </c>
      <c r="I145">
        <f t="shared" si="183"/>
        <v>28.399999999999931</v>
      </c>
      <c r="J145">
        <f t="shared" si="174"/>
        <v>9.4304375823019893</v>
      </c>
      <c r="K145">
        <f t="shared" si="177"/>
        <v>8.8050576734403929</v>
      </c>
      <c r="L145">
        <f t="shared" si="178"/>
        <v>10.055817491163586</v>
      </c>
      <c r="M145">
        <f t="shared" si="175"/>
        <v>0.625379908861596</v>
      </c>
      <c r="O145">
        <f t="shared" si="179"/>
        <v>6.8219103556593836</v>
      </c>
      <c r="P145">
        <f t="shared" si="180"/>
        <v>12.038964808944595</v>
      </c>
      <c r="Q145">
        <f t="shared" si="176"/>
        <v>2.6085272266426052</v>
      </c>
      <c r="AG145">
        <v>300</v>
      </c>
      <c r="AH145">
        <f t="shared" si="194"/>
        <v>5.7037824746562009</v>
      </c>
      <c r="AI145">
        <f t="shared" ref="AI145" si="196">$W$28</f>
        <v>30</v>
      </c>
      <c r="AJ145">
        <v>3000</v>
      </c>
    </row>
    <row r="146" spans="1:36" x14ac:dyDescent="0.25">
      <c r="A146">
        <v>12.6</v>
      </c>
      <c r="B146">
        <v>7.9</v>
      </c>
      <c r="C146" s="2">
        <f t="shared" si="173"/>
        <v>2.066862759472976</v>
      </c>
      <c r="I146">
        <f t="shared" si="183"/>
        <v>28.59999999999993</v>
      </c>
      <c r="J146">
        <f t="shared" si="174"/>
        <v>9.5419423207862355</v>
      </c>
      <c r="K146">
        <f t="shared" si="177"/>
        <v>8.9100873848986453</v>
      </c>
      <c r="L146">
        <f t="shared" si="178"/>
        <v>10.173797256673826</v>
      </c>
      <c r="M146">
        <f t="shared" si="175"/>
        <v>0.63185493588759067</v>
      </c>
      <c r="O146">
        <f t="shared" si="179"/>
        <v>6.9318551724838002</v>
      </c>
      <c r="P146">
        <f t="shared" si="180"/>
        <v>12.152029469088671</v>
      </c>
      <c r="Q146">
        <f t="shared" si="176"/>
        <v>2.6100871483024348</v>
      </c>
    </row>
    <row r="147" spans="1:36" x14ac:dyDescent="0.25">
      <c r="A147">
        <v>10</v>
      </c>
      <c r="B147">
        <v>0.76</v>
      </c>
      <c r="C147" s="2">
        <f t="shared" si="173"/>
        <v>-0.2744368457017603</v>
      </c>
      <c r="I147">
        <f t="shared" si="183"/>
        <v>28.79999999999993</v>
      </c>
      <c r="J147">
        <f t="shared" si="174"/>
        <v>9.6534470592704817</v>
      </c>
      <c r="K147">
        <f t="shared" si="177"/>
        <v>9.0151148882574965</v>
      </c>
      <c r="L147">
        <f t="shared" si="178"/>
        <v>10.291779230283467</v>
      </c>
      <c r="M147">
        <f t="shared" si="175"/>
        <v>0.63833217101298523</v>
      </c>
      <c r="O147">
        <f t="shared" si="179"/>
        <v>7.0417843279289762</v>
      </c>
      <c r="P147">
        <f t="shared" si="180"/>
        <v>12.265109790611987</v>
      </c>
      <c r="Q147">
        <f t="shared" si="176"/>
        <v>2.6116627313415055</v>
      </c>
      <c r="AG147">
        <v>400</v>
      </c>
      <c r="AH147">
        <f t="shared" ref="AH147:AH148" si="197">LN(AG147)</f>
        <v>5.9914645471079817</v>
      </c>
      <c r="AI147">
        <f t="shared" ref="AI147" si="198">$X$31</f>
        <v>-6.9077552789821368</v>
      </c>
    </row>
    <row r="148" spans="1:36" x14ac:dyDescent="0.25">
      <c r="A148">
        <v>7.1</v>
      </c>
      <c r="B148">
        <v>0.08</v>
      </c>
      <c r="C148" s="2">
        <f t="shared" si="173"/>
        <v>-2.5257286443082556</v>
      </c>
      <c r="I148">
        <f t="shared" si="183"/>
        <v>28.999999999999929</v>
      </c>
      <c r="J148">
        <f t="shared" si="174"/>
        <v>9.764951797754728</v>
      </c>
      <c r="K148">
        <f t="shared" si="177"/>
        <v>9.1201402500590785</v>
      </c>
      <c r="L148">
        <f t="shared" si="178"/>
        <v>10.409763345450378</v>
      </c>
      <c r="M148">
        <f t="shared" si="175"/>
        <v>0.64481154769564875</v>
      </c>
      <c r="O148">
        <f t="shared" si="179"/>
        <v>7.1516978503225843</v>
      </c>
      <c r="P148">
        <f t="shared" si="180"/>
        <v>12.378205745186872</v>
      </c>
      <c r="Q148">
        <f t="shared" si="176"/>
        <v>2.6132539474321437</v>
      </c>
      <c r="AG148">
        <v>400</v>
      </c>
      <c r="AH148">
        <f t="shared" si="197"/>
        <v>5.9914645471079817</v>
      </c>
      <c r="AI148">
        <f t="shared" ref="AI148" si="199">$W$28</f>
        <v>30</v>
      </c>
      <c r="AJ148">
        <v>4000</v>
      </c>
    </row>
    <row r="149" spans="1:36" x14ac:dyDescent="0.25">
      <c r="A149">
        <v>10.4</v>
      </c>
      <c r="B149">
        <v>2.1</v>
      </c>
      <c r="C149" s="2">
        <f t="shared" si="173"/>
        <v>0.74193734472937733</v>
      </c>
      <c r="I149">
        <f t="shared" si="183"/>
        <v>29.199999999999928</v>
      </c>
      <c r="J149">
        <f t="shared" si="174"/>
        <v>9.8764565362389742</v>
      </c>
      <c r="K149">
        <f t="shared" si="177"/>
        <v>9.2251635342191225</v>
      </c>
      <c r="L149">
        <f t="shared" si="178"/>
        <v>10.527749538258826</v>
      </c>
      <c r="M149">
        <f t="shared" si="175"/>
        <v>0.65129300201985196</v>
      </c>
      <c r="O149">
        <f t="shared" si="179"/>
        <v>7.261595768204077</v>
      </c>
      <c r="P149">
        <f t="shared" si="180"/>
        <v>12.491317304273871</v>
      </c>
      <c r="Q149">
        <f t="shared" si="176"/>
        <v>2.6148607680348972</v>
      </c>
    </row>
    <row r="150" spans="1:36" x14ac:dyDescent="0.25">
      <c r="A150">
        <v>12.3</v>
      </c>
      <c r="B150">
        <v>3.3</v>
      </c>
      <c r="C150" s="2">
        <f t="shared" si="173"/>
        <v>1.1939224684724346</v>
      </c>
      <c r="I150">
        <f t="shared" si="183"/>
        <v>29.399999999999928</v>
      </c>
      <c r="J150">
        <f t="shared" si="174"/>
        <v>9.9879612747232205</v>
      </c>
      <c r="K150">
        <f t="shared" si="177"/>
        <v>9.3301848021542551</v>
      </c>
      <c r="L150">
        <f t="shared" si="178"/>
        <v>10.645737747292186</v>
      </c>
      <c r="M150">
        <f t="shared" si="175"/>
        <v>0.65777647256896554</v>
      </c>
      <c r="O150">
        <f t="shared" si="179"/>
        <v>7.3714781103223306</v>
      </c>
      <c r="P150">
        <f t="shared" si="180"/>
        <v>12.60444443912411</v>
      </c>
      <c r="Q150">
        <f t="shared" si="176"/>
        <v>2.6164831644008899</v>
      </c>
      <c r="AG150">
        <v>500</v>
      </c>
      <c r="AH150">
        <f t="shared" ref="AH150:AH151" si="200">LN(AG150)</f>
        <v>6.2146080984221914</v>
      </c>
      <c r="AI150">
        <f t="shared" ref="AI150" si="201">$X$31</f>
        <v>-6.9077552789821368</v>
      </c>
    </row>
    <row r="151" spans="1:36" x14ac:dyDescent="0.25">
      <c r="A151">
        <v>12.9</v>
      </c>
      <c r="B151">
        <v>20</v>
      </c>
      <c r="C151" s="2">
        <f t="shared" si="173"/>
        <v>2.9957322735539909</v>
      </c>
      <c r="I151">
        <f t="shared" si="183"/>
        <v>29.599999999999927</v>
      </c>
      <c r="J151">
        <f t="shared" si="174"/>
        <v>10.099466013207467</v>
      </c>
      <c r="K151">
        <f t="shared" si="177"/>
        <v>9.4352041129020385</v>
      </c>
      <c r="L151">
        <f t="shared" si="178"/>
        <v>10.763727913512895</v>
      </c>
      <c r="M151">
        <f t="shared" si="175"/>
        <v>0.66426190030542753</v>
      </c>
      <c r="O151">
        <f t="shared" si="179"/>
        <v>7.4813449056332963</v>
      </c>
      <c r="P151">
        <f t="shared" si="180"/>
        <v>12.717587120781637</v>
      </c>
      <c r="Q151">
        <f t="shared" si="176"/>
        <v>2.6181211075741708</v>
      </c>
      <c r="AG151">
        <v>500</v>
      </c>
      <c r="AH151">
        <f t="shared" si="200"/>
        <v>6.2146080984221914</v>
      </c>
      <c r="AI151">
        <f t="shared" ref="AI151" si="202">$W$28</f>
        <v>30</v>
      </c>
      <c r="AJ151">
        <v>5000</v>
      </c>
    </row>
    <row r="152" spans="1:36" x14ac:dyDescent="0.25">
      <c r="A152">
        <v>11.6</v>
      </c>
      <c r="B152">
        <v>1.8</v>
      </c>
      <c r="C152" s="2">
        <f t="shared" si="173"/>
        <v>0.58778666490211906</v>
      </c>
      <c r="I152">
        <f t="shared" si="183"/>
        <v>29.799999999999926</v>
      </c>
      <c r="J152">
        <f t="shared" si="174"/>
        <v>10.210970751691713</v>
      </c>
      <c r="K152">
        <f t="shared" si="177"/>
        <v>9.540221523234198</v>
      </c>
      <c r="L152">
        <f t="shared" si="178"/>
        <v>10.881719980149228</v>
      </c>
      <c r="M152">
        <f t="shared" si="175"/>
        <v>0.67074922845751483</v>
      </c>
      <c r="O152">
        <f t="shared" si="179"/>
        <v>7.5911961832976349</v>
      </c>
      <c r="P152">
        <f t="shared" si="180"/>
        <v>12.830745320085791</v>
      </c>
      <c r="Q152">
        <f t="shared" si="176"/>
        <v>2.6197745683940776</v>
      </c>
    </row>
    <row r="153" spans="1:36" x14ac:dyDescent="0.25">
      <c r="A153">
        <v>13.1</v>
      </c>
      <c r="B153">
        <v>10</v>
      </c>
      <c r="C153" s="2">
        <f t="shared" si="173"/>
        <v>2.3025850929940459</v>
      </c>
      <c r="I153">
        <f t="shared" si="183"/>
        <v>29.999999999999925</v>
      </c>
      <c r="J153">
        <f t="shared" si="174"/>
        <v>10.322475490175959</v>
      </c>
      <c r="K153">
        <f t="shared" si="177"/>
        <v>9.6452370877634923</v>
      </c>
      <c r="L153">
        <f t="shared" si="178"/>
        <v>10.999713892588426</v>
      </c>
      <c r="M153">
        <f t="shared" si="175"/>
        <v>0.67723840241246747</v>
      </c>
      <c r="O153">
        <f t="shared" si="179"/>
        <v>7.7010319726783543</v>
      </c>
      <c r="P153">
        <f t="shared" si="180"/>
        <v>12.943919007673564</v>
      </c>
      <c r="Q153">
        <f t="shared" si="176"/>
        <v>2.6214435174976045</v>
      </c>
      <c r="AG153">
        <v>600</v>
      </c>
      <c r="AH153">
        <f t="shared" ref="AH153:AH154" si="203">LN(AG153)</f>
        <v>6.3969296552161463</v>
      </c>
      <c r="AI153">
        <f t="shared" ref="AI153" si="204">$X$31</f>
        <v>-6.9077552789821368</v>
      </c>
    </row>
    <row r="154" spans="1:36" x14ac:dyDescent="0.25">
      <c r="A154">
        <v>12.8</v>
      </c>
      <c r="B154">
        <v>24</v>
      </c>
      <c r="C154" s="2">
        <f t="shared" si="173"/>
        <v>3.1780538303479458</v>
      </c>
      <c r="AG154">
        <v>600</v>
      </c>
      <c r="AH154">
        <f t="shared" si="203"/>
        <v>6.3969296552161463</v>
      </c>
      <c r="AI154">
        <f t="shared" ref="AI154" si="205">$W$28</f>
        <v>30</v>
      </c>
      <c r="AJ154">
        <v>6000</v>
      </c>
    </row>
    <row r="155" spans="1:36" x14ac:dyDescent="0.25">
      <c r="A155">
        <v>10.5</v>
      </c>
      <c r="B155">
        <v>2.5</v>
      </c>
      <c r="C155" s="2">
        <f t="shared" si="173"/>
        <v>0.91629073187415511</v>
      </c>
    </row>
    <row r="156" spans="1:36" x14ac:dyDescent="0.25">
      <c r="A156">
        <v>8.6</v>
      </c>
      <c r="B156">
        <v>0.19</v>
      </c>
      <c r="C156" s="2">
        <f t="shared" si="173"/>
        <v>-1.6607312068216509</v>
      </c>
      <c r="AG156">
        <v>700</v>
      </c>
      <c r="AH156">
        <f t="shared" ref="AH156:AH157" si="206">LN(AG156)</f>
        <v>6.5510803350434044</v>
      </c>
      <c r="AI156">
        <f t="shared" ref="AI156" si="207">$X$31</f>
        <v>-6.9077552789821368</v>
      </c>
    </row>
    <row r="157" spans="1:36" x14ac:dyDescent="0.25">
      <c r="A157">
        <v>10.1</v>
      </c>
      <c r="B157">
        <v>0.69</v>
      </c>
      <c r="C157" s="2">
        <f t="shared" si="173"/>
        <v>-0.37106368139083207</v>
      </c>
      <c r="AG157">
        <v>700</v>
      </c>
      <c r="AH157">
        <f t="shared" si="206"/>
        <v>6.5510803350434044</v>
      </c>
      <c r="AI157">
        <f t="shared" ref="AI157" si="208">$W$28</f>
        <v>30</v>
      </c>
      <c r="AJ157">
        <v>7000</v>
      </c>
    </row>
    <row r="158" spans="1:36" x14ac:dyDescent="0.25">
      <c r="A158">
        <v>8.3000000000000007</v>
      </c>
      <c r="B158">
        <v>0.53</v>
      </c>
      <c r="C158" s="2">
        <f t="shared" si="173"/>
        <v>-0.6348782724359695</v>
      </c>
    </row>
    <row r="159" spans="1:36" x14ac:dyDescent="0.25">
      <c r="A159">
        <v>8.3000000000000007</v>
      </c>
      <c r="B159">
        <v>0.12</v>
      </c>
      <c r="C159" s="2">
        <f t="shared" si="173"/>
        <v>-2.120263536200091</v>
      </c>
      <c r="AG159">
        <v>800</v>
      </c>
      <c r="AH159">
        <f t="shared" ref="AH159:AH160" si="209">LN(AG159)</f>
        <v>6.6846117276679271</v>
      </c>
      <c r="AI159">
        <f t="shared" ref="AI159" si="210">$X$31</f>
        <v>-6.9077552789821368</v>
      </c>
    </row>
    <row r="160" spans="1:36" x14ac:dyDescent="0.25">
      <c r="A160">
        <v>6.6</v>
      </c>
      <c r="B160">
        <v>7.0000000000000007E-2</v>
      </c>
      <c r="C160" s="2">
        <f t="shared" si="173"/>
        <v>-2.6592600369327779</v>
      </c>
      <c r="AG160">
        <v>800</v>
      </c>
      <c r="AH160">
        <f t="shared" si="209"/>
        <v>6.6846117276679271</v>
      </c>
      <c r="AI160">
        <f t="shared" ref="AI160" si="211">$W$28</f>
        <v>30</v>
      </c>
      <c r="AJ160">
        <v>8000</v>
      </c>
    </row>
    <row r="161" spans="1:36" x14ac:dyDescent="0.25">
      <c r="A161">
        <v>13.2</v>
      </c>
      <c r="B161">
        <v>1.9</v>
      </c>
      <c r="C161" s="2">
        <f t="shared" si="173"/>
        <v>0.64185388617239469</v>
      </c>
    </row>
    <row r="162" spans="1:36" x14ac:dyDescent="0.25">
      <c r="A162">
        <v>12</v>
      </c>
      <c r="B162">
        <v>1.7</v>
      </c>
      <c r="C162" s="2">
        <f t="shared" si="173"/>
        <v>0.53062825106217038</v>
      </c>
      <c r="AG162">
        <v>900</v>
      </c>
      <c r="AH162">
        <f t="shared" ref="AH162:AH163" si="212">LN(AG162)</f>
        <v>6.8023947633243109</v>
      </c>
      <c r="AI162">
        <f t="shared" ref="AI162" si="213">$X$31</f>
        <v>-6.9077552789821368</v>
      </c>
    </row>
    <row r="163" spans="1:36" x14ac:dyDescent="0.25">
      <c r="A163">
        <v>15.8</v>
      </c>
      <c r="B163">
        <v>1.5</v>
      </c>
      <c r="C163" s="2">
        <f t="shared" si="173"/>
        <v>0.40546510810816438</v>
      </c>
      <c r="AG163">
        <v>900</v>
      </c>
      <c r="AH163">
        <f t="shared" si="212"/>
        <v>6.8023947633243109</v>
      </c>
      <c r="AI163">
        <f t="shared" ref="AI163" si="214">$W$28</f>
        <v>30</v>
      </c>
      <c r="AJ163">
        <v>9000</v>
      </c>
    </row>
    <row r="164" spans="1:36" x14ac:dyDescent="0.25">
      <c r="A164">
        <v>15.3</v>
      </c>
      <c r="B164">
        <v>2.2000000000000002</v>
      </c>
      <c r="C164" s="2">
        <f t="shared" si="173"/>
        <v>0.78845736036427028</v>
      </c>
    </row>
    <row r="165" spans="1:36" x14ac:dyDescent="0.25">
      <c r="A165">
        <v>16.899999999999999</v>
      </c>
      <c r="B165">
        <v>7.8</v>
      </c>
      <c r="C165" s="2">
        <f t="shared" si="173"/>
        <v>2.0541237336955462</v>
      </c>
      <c r="AG165">
        <v>1000</v>
      </c>
      <c r="AH165">
        <f t="shared" ref="AH165:AH166" si="215">LN(AG165)</f>
        <v>6.9077552789821368</v>
      </c>
      <c r="AI165">
        <f t="shared" ref="AI165" si="216">$X$31</f>
        <v>-6.9077552789821368</v>
      </c>
    </row>
    <row r="166" spans="1:36" x14ac:dyDescent="0.25">
      <c r="A166">
        <v>15.2</v>
      </c>
      <c r="B166">
        <v>1.9</v>
      </c>
      <c r="C166" s="2">
        <f t="shared" si="173"/>
        <v>0.64185388617239469</v>
      </c>
      <c r="AG166">
        <v>1000</v>
      </c>
      <c r="AH166">
        <f t="shared" si="215"/>
        <v>6.9077552789821368</v>
      </c>
      <c r="AI166">
        <f t="shared" ref="AI166" si="217">$W$28</f>
        <v>30</v>
      </c>
      <c r="AJ166">
        <v>10000</v>
      </c>
    </row>
    <row r="167" spans="1:36" x14ac:dyDescent="0.25">
      <c r="A167">
        <v>10.4</v>
      </c>
      <c r="B167">
        <v>0.3</v>
      </c>
      <c r="C167" s="2">
        <f t="shared" si="173"/>
        <v>-1.2039728043259361</v>
      </c>
    </row>
    <row r="168" spans="1:36" x14ac:dyDescent="0.25">
      <c r="A168">
        <v>6.3</v>
      </c>
      <c r="B168">
        <v>0.06</v>
      </c>
      <c r="C168" s="2">
        <f t="shared" si="173"/>
        <v>-2.8134107167600364</v>
      </c>
      <c r="AG168">
        <v>2000</v>
      </c>
      <c r="AH168">
        <f t="shared" ref="AH168:AH169" si="218">LN(AG168)</f>
        <v>7.6009024595420822</v>
      </c>
      <c r="AI168">
        <f t="shared" ref="AI168" si="219">$X$31</f>
        <v>-6.9077552789821368</v>
      </c>
    </row>
    <row r="169" spans="1:36" x14ac:dyDescent="0.25">
      <c r="A169">
        <v>5.9</v>
      </c>
      <c r="B169">
        <v>0.06</v>
      </c>
      <c r="C169" s="2">
        <f t="shared" si="173"/>
        <v>-2.8134107167600364</v>
      </c>
      <c r="AG169">
        <v>2000</v>
      </c>
      <c r="AH169">
        <f t="shared" si="218"/>
        <v>7.6009024595420822</v>
      </c>
      <c r="AI169">
        <f t="shared" ref="AI169" si="220">$W$28</f>
        <v>30</v>
      </c>
      <c r="AJ169">
        <v>20000</v>
      </c>
    </row>
    <row r="170" spans="1:36" x14ac:dyDescent="0.25">
      <c r="A170">
        <v>8.6</v>
      </c>
      <c r="B170">
        <v>0.1</v>
      </c>
      <c r="C170" s="2">
        <f t="shared" si="173"/>
        <v>-2.3025850929940455</v>
      </c>
    </row>
    <row r="171" spans="1:36" x14ac:dyDescent="0.25">
      <c r="A171">
        <v>11.1</v>
      </c>
      <c r="B171">
        <v>0.18</v>
      </c>
      <c r="C171" s="2">
        <f t="shared" si="173"/>
        <v>-1.7147984280919266</v>
      </c>
      <c r="AG171">
        <v>3000</v>
      </c>
      <c r="AH171">
        <f t="shared" ref="AH171:AH172" si="221">LN(AG171)</f>
        <v>8.0063675676502459</v>
      </c>
      <c r="AI171">
        <f t="shared" ref="AI171" si="222">$X$31</f>
        <v>-6.9077552789821368</v>
      </c>
    </row>
    <row r="172" spans="1:36" x14ac:dyDescent="0.25">
      <c r="A172">
        <v>9.5</v>
      </c>
      <c r="B172">
        <v>0.11</v>
      </c>
      <c r="C172" s="2">
        <f t="shared" si="173"/>
        <v>-2.2072749131897207</v>
      </c>
      <c r="AG172">
        <v>3000</v>
      </c>
      <c r="AH172">
        <f t="shared" si="221"/>
        <v>8.0063675676502459</v>
      </c>
      <c r="AI172">
        <f t="shared" ref="AI172" si="223">$W$28</f>
        <v>30</v>
      </c>
      <c r="AJ172">
        <v>30000</v>
      </c>
    </row>
    <row r="173" spans="1:36" x14ac:dyDescent="0.25">
      <c r="A173">
        <v>14.7</v>
      </c>
      <c r="B173">
        <v>1.7</v>
      </c>
      <c r="C173" s="2">
        <f t="shared" si="173"/>
        <v>0.53062825106217038</v>
      </c>
    </row>
    <row r="174" spans="1:36" x14ac:dyDescent="0.25">
      <c r="A174">
        <v>13.4</v>
      </c>
      <c r="B174">
        <v>1.8</v>
      </c>
      <c r="C174" s="2">
        <f t="shared" si="173"/>
        <v>0.58778666490211906</v>
      </c>
      <c r="AG174">
        <v>4000</v>
      </c>
      <c r="AH174">
        <f t="shared" ref="AH174:AH175" si="224">LN(AG174)</f>
        <v>8.2940496401020276</v>
      </c>
      <c r="AI174">
        <f t="shared" ref="AI174" si="225">$X$31</f>
        <v>-6.9077552789821368</v>
      </c>
    </row>
    <row r="175" spans="1:36" x14ac:dyDescent="0.25">
      <c r="A175">
        <v>11</v>
      </c>
      <c r="B175">
        <v>1.9</v>
      </c>
      <c r="C175" s="2">
        <f t="shared" si="173"/>
        <v>0.64185388617239469</v>
      </c>
      <c r="AG175">
        <v>4000</v>
      </c>
      <c r="AH175">
        <f t="shared" si="224"/>
        <v>8.2940496401020276</v>
      </c>
      <c r="AI175">
        <f t="shared" ref="AI175" si="226">$W$28</f>
        <v>30</v>
      </c>
      <c r="AJ175">
        <v>40000</v>
      </c>
    </row>
    <row r="176" spans="1:36" x14ac:dyDescent="0.25">
      <c r="A176">
        <v>14.6</v>
      </c>
      <c r="B176">
        <v>1.3</v>
      </c>
      <c r="C176" s="2">
        <f t="shared" si="173"/>
        <v>0.26236426446749106</v>
      </c>
    </row>
    <row r="177" spans="1:36" x14ac:dyDescent="0.25">
      <c r="A177">
        <v>15.9</v>
      </c>
      <c r="B177">
        <v>4.3</v>
      </c>
      <c r="C177" s="2">
        <f t="shared" si="173"/>
        <v>1.4586150226995167</v>
      </c>
      <c r="AG177">
        <v>5000</v>
      </c>
      <c r="AH177">
        <f t="shared" ref="AH177:AH178" si="227">LN(AG177)</f>
        <v>8.5171931914162382</v>
      </c>
      <c r="AI177">
        <f t="shared" ref="AI177" si="228">$X$31</f>
        <v>-6.9077552789821368</v>
      </c>
    </row>
    <row r="178" spans="1:36" x14ac:dyDescent="0.25">
      <c r="A178">
        <v>16</v>
      </c>
      <c r="B178">
        <v>7</v>
      </c>
      <c r="C178" s="2">
        <f t="shared" si="173"/>
        <v>1.9459101490553132</v>
      </c>
      <c r="AG178">
        <v>5000</v>
      </c>
      <c r="AH178">
        <f t="shared" si="227"/>
        <v>8.5171931914162382</v>
      </c>
      <c r="AI178">
        <f t="shared" ref="AI178" si="229">$W$28</f>
        <v>30</v>
      </c>
      <c r="AJ178">
        <v>50000</v>
      </c>
    </row>
    <row r="179" spans="1:36" x14ac:dyDescent="0.25">
      <c r="A179">
        <v>15.5</v>
      </c>
      <c r="B179">
        <v>7.1</v>
      </c>
      <c r="C179" s="2">
        <f t="shared" si="173"/>
        <v>1.9600947840472698</v>
      </c>
    </row>
    <row r="180" spans="1:36" x14ac:dyDescent="0.25">
      <c r="A180">
        <v>15.6</v>
      </c>
      <c r="B180">
        <v>6.1</v>
      </c>
      <c r="C180" s="2">
        <f t="shared" si="173"/>
        <v>1.8082887711792655</v>
      </c>
      <c r="AG180">
        <v>6000</v>
      </c>
      <c r="AH180">
        <f t="shared" ref="AH180:AH181" si="230">LN(AG180)</f>
        <v>8.6995147482101913</v>
      </c>
      <c r="AI180">
        <f t="shared" ref="AI180" si="231">$X$31</f>
        <v>-6.9077552789821368</v>
      </c>
    </row>
    <row r="181" spans="1:36" x14ac:dyDescent="0.25">
      <c r="A181">
        <v>8.5</v>
      </c>
      <c r="B181">
        <v>0.28999999999999998</v>
      </c>
      <c r="C181" s="2">
        <f t="shared" si="173"/>
        <v>-1.2378743560016174</v>
      </c>
      <c r="AG181">
        <v>6000</v>
      </c>
      <c r="AH181">
        <f t="shared" si="230"/>
        <v>8.6995147482101913</v>
      </c>
      <c r="AI181">
        <f t="shared" ref="AI181" si="232">$W$28</f>
        <v>30</v>
      </c>
      <c r="AJ181">
        <v>60000</v>
      </c>
    </row>
    <row r="182" spans="1:36" x14ac:dyDescent="0.25">
      <c r="A182">
        <v>7.9</v>
      </c>
      <c r="B182">
        <v>0.13</v>
      </c>
      <c r="C182" s="2">
        <f t="shared" si="173"/>
        <v>-2.0402208285265546</v>
      </c>
    </row>
    <row r="183" spans="1:36" x14ac:dyDescent="0.25">
      <c r="A183">
        <v>11.3</v>
      </c>
      <c r="B183">
        <v>0.27</v>
      </c>
      <c r="C183" s="2">
        <f t="shared" si="173"/>
        <v>-1.3093333199837622</v>
      </c>
      <c r="AG183">
        <v>7000</v>
      </c>
      <c r="AH183">
        <f t="shared" ref="AH183:AH184" si="233">LN(AG183)</f>
        <v>8.8536654280374503</v>
      </c>
      <c r="AI183">
        <f t="shared" ref="AI183" si="234">$X$31</f>
        <v>-6.9077552789821368</v>
      </c>
    </row>
    <row r="184" spans="1:36" x14ac:dyDescent="0.25">
      <c r="A184">
        <v>13.8</v>
      </c>
      <c r="B184">
        <v>1.1000000000000001</v>
      </c>
      <c r="C184" s="2">
        <f t="shared" si="173"/>
        <v>9.5310179804324935E-2</v>
      </c>
      <c r="AG184">
        <v>7000</v>
      </c>
      <c r="AH184">
        <f t="shared" si="233"/>
        <v>8.8536654280374503</v>
      </c>
      <c r="AI184">
        <f t="shared" ref="AI184" si="235">$W$28</f>
        <v>30</v>
      </c>
      <c r="AJ184">
        <v>70000</v>
      </c>
    </row>
    <row r="185" spans="1:36" x14ac:dyDescent="0.25">
      <c r="A185">
        <v>12.2</v>
      </c>
      <c r="B185">
        <v>0.2</v>
      </c>
      <c r="C185" s="2">
        <f t="shared" si="173"/>
        <v>-1.6094379124341003</v>
      </c>
    </row>
    <row r="186" spans="1:36" x14ac:dyDescent="0.25">
      <c r="A186">
        <v>12.3</v>
      </c>
      <c r="B186">
        <v>0.41</v>
      </c>
      <c r="C186" s="2">
        <f t="shared" si="173"/>
        <v>-0.89159811928378363</v>
      </c>
      <c r="AG186">
        <v>8000</v>
      </c>
      <c r="AH186">
        <f t="shared" ref="AH186:AH187" si="236">LN(AG186)</f>
        <v>8.987196820661973</v>
      </c>
      <c r="AI186">
        <f t="shared" ref="AI186" si="237">$X$31</f>
        <v>-6.9077552789821368</v>
      </c>
    </row>
    <row r="187" spans="1:36" x14ac:dyDescent="0.25">
      <c r="A187">
        <v>11.5</v>
      </c>
      <c r="B187">
        <v>0.57999999999999996</v>
      </c>
      <c r="C187" s="2">
        <f t="shared" si="173"/>
        <v>-0.54472717544167215</v>
      </c>
      <c r="AG187">
        <v>8000</v>
      </c>
      <c r="AH187">
        <f t="shared" si="236"/>
        <v>8.987196820661973</v>
      </c>
      <c r="AI187">
        <f t="shared" ref="AI187" si="238">$W$28</f>
        <v>30</v>
      </c>
      <c r="AJ187">
        <v>80000</v>
      </c>
    </row>
    <row r="188" spans="1:36" x14ac:dyDescent="0.25">
      <c r="A188">
        <v>10.199999999999999</v>
      </c>
      <c r="B188">
        <v>0.2</v>
      </c>
      <c r="C188" s="2">
        <f t="shared" si="173"/>
        <v>-1.6094379124341003</v>
      </c>
    </row>
    <row r="189" spans="1:36" x14ac:dyDescent="0.25">
      <c r="A189">
        <v>8.6999999999999993</v>
      </c>
      <c r="B189">
        <v>0.17</v>
      </c>
      <c r="C189" s="2">
        <f t="shared" si="173"/>
        <v>-1.7719568419318752</v>
      </c>
      <c r="AG189">
        <v>9000</v>
      </c>
      <c r="AH189">
        <f t="shared" ref="AH189:AH190" si="239">LN(AG189)</f>
        <v>9.1049798563183568</v>
      </c>
      <c r="AI189">
        <f t="shared" ref="AI189" si="240">$X$31</f>
        <v>-6.9077552789821368</v>
      </c>
    </row>
    <row r="190" spans="1:36" x14ac:dyDescent="0.25">
      <c r="A190">
        <v>12.4</v>
      </c>
      <c r="B190">
        <v>0.28999999999999998</v>
      </c>
      <c r="C190" s="2">
        <f t="shared" si="173"/>
        <v>-1.2378743560016174</v>
      </c>
      <c r="AG190">
        <v>9000</v>
      </c>
      <c r="AH190">
        <f t="shared" si="239"/>
        <v>9.1049798563183568</v>
      </c>
      <c r="AI190">
        <f t="shared" ref="AI190" si="241">$W$28</f>
        <v>30</v>
      </c>
      <c r="AJ190">
        <v>90000</v>
      </c>
    </row>
    <row r="191" spans="1:36" x14ac:dyDescent="0.25">
      <c r="A191">
        <v>13.3</v>
      </c>
      <c r="B191">
        <v>0.91</v>
      </c>
      <c r="C191" s="2">
        <f t="shared" si="173"/>
        <v>-9.431067947124129E-2</v>
      </c>
    </row>
    <row r="192" spans="1:36" x14ac:dyDescent="0.25">
      <c r="A192">
        <v>13.8</v>
      </c>
      <c r="B192">
        <v>7.3</v>
      </c>
      <c r="C192" s="2">
        <f t="shared" si="173"/>
        <v>1.9878743481543455</v>
      </c>
      <c r="AG192">
        <v>10000</v>
      </c>
      <c r="AH192">
        <f t="shared" ref="AH192:AH193" si="242">LN(AG192)</f>
        <v>9.2103403719761836</v>
      </c>
      <c r="AI192">
        <f t="shared" ref="AI192" si="243">$X$31</f>
        <v>-6.9077552789821368</v>
      </c>
    </row>
    <row r="193" spans="1:36" x14ac:dyDescent="0.25">
      <c r="A193">
        <v>12.8</v>
      </c>
      <c r="B193">
        <v>1.1000000000000001</v>
      </c>
      <c r="C193" s="2">
        <f t="shared" si="173"/>
        <v>9.5310179804324935E-2</v>
      </c>
      <c r="AG193">
        <v>10000</v>
      </c>
      <c r="AH193">
        <f t="shared" si="242"/>
        <v>9.2103403719761836</v>
      </c>
      <c r="AI193">
        <f t="shared" ref="AI193" si="244">$W$28</f>
        <v>30</v>
      </c>
      <c r="AJ193">
        <v>100000</v>
      </c>
    </row>
    <row r="194" spans="1:36" x14ac:dyDescent="0.25">
      <c r="A194">
        <v>11.5</v>
      </c>
      <c r="B194">
        <v>0.68</v>
      </c>
      <c r="C194" s="2">
        <f t="shared" si="173"/>
        <v>-0.38566248081198462</v>
      </c>
    </row>
    <row r="195" spans="1:36" x14ac:dyDescent="0.25">
      <c r="A195">
        <v>13.5</v>
      </c>
      <c r="B195">
        <v>0.62</v>
      </c>
      <c r="C195" s="2">
        <f t="shared" ref="C195:C258" si="245">LN(B195)</f>
        <v>-0.4780358009429998</v>
      </c>
      <c r="AG195">
        <v>20000</v>
      </c>
      <c r="AH195">
        <f t="shared" ref="AH195:AH196" si="246">LN(AG195)</f>
        <v>9.9034875525361272</v>
      </c>
      <c r="AI195">
        <f t="shared" ref="AI195" si="247">$X$31</f>
        <v>-6.9077552789821368</v>
      </c>
    </row>
    <row r="196" spans="1:36" x14ac:dyDescent="0.25">
      <c r="A196">
        <v>13.7</v>
      </c>
      <c r="B196">
        <v>0.54</v>
      </c>
      <c r="C196" s="2">
        <f t="shared" si="245"/>
        <v>-0.61618613942381695</v>
      </c>
      <c r="AG196">
        <v>20000</v>
      </c>
      <c r="AH196">
        <f t="shared" si="246"/>
        <v>9.9034875525361272</v>
      </c>
      <c r="AI196">
        <f t="shared" ref="AI196" si="248">$W$28</f>
        <v>30</v>
      </c>
      <c r="AJ196">
        <v>200000</v>
      </c>
    </row>
    <row r="197" spans="1:36" x14ac:dyDescent="0.25">
      <c r="A197">
        <v>15.6</v>
      </c>
      <c r="B197">
        <v>4.5</v>
      </c>
      <c r="C197" s="2">
        <f t="shared" si="245"/>
        <v>1.5040773967762742</v>
      </c>
    </row>
    <row r="198" spans="1:36" x14ac:dyDescent="0.25">
      <c r="A198">
        <v>15.1</v>
      </c>
      <c r="B198">
        <v>0.93</v>
      </c>
      <c r="C198" s="2">
        <f t="shared" si="245"/>
        <v>-7.2570692834835374E-2</v>
      </c>
      <c r="AG198">
        <v>30000</v>
      </c>
      <c r="AH198">
        <f t="shared" ref="AH198:AH199" si="249">LN(AG198)</f>
        <v>10.308952660644293</v>
      </c>
      <c r="AI198">
        <f t="shared" ref="AI198" si="250">$X$31</f>
        <v>-6.9077552789821368</v>
      </c>
    </row>
    <row r="199" spans="1:36" x14ac:dyDescent="0.25">
      <c r="A199">
        <v>5.6</v>
      </c>
      <c r="B199">
        <v>0.09</v>
      </c>
      <c r="C199" s="2">
        <f t="shared" si="245"/>
        <v>-2.4079456086518722</v>
      </c>
      <c r="AG199">
        <v>30000</v>
      </c>
      <c r="AH199">
        <f t="shared" si="249"/>
        <v>10.308952660644293</v>
      </c>
      <c r="AI199">
        <f t="shared" ref="AI199" si="251">$W$28</f>
        <v>30</v>
      </c>
      <c r="AJ199">
        <v>300000</v>
      </c>
    </row>
    <row r="200" spans="1:36" x14ac:dyDescent="0.25">
      <c r="A200">
        <v>8.1</v>
      </c>
      <c r="B200">
        <v>0.16</v>
      </c>
      <c r="C200" s="2">
        <f t="shared" si="245"/>
        <v>-1.8325814637483102</v>
      </c>
    </row>
    <row r="201" spans="1:36" x14ac:dyDescent="0.25">
      <c r="A201">
        <v>4.2</v>
      </c>
      <c r="B201">
        <v>0.05</v>
      </c>
      <c r="C201" s="2">
        <f t="shared" si="245"/>
        <v>-2.9957322735539909</v>
      </c>
      <c r="AG201">
        <v>40000</v>
      </c>
      <c r="AH201">
        <f t="shared" ref="AH201:AH202" si="252">LN(AG201)</f>
        <v>10.596634733096073</v>
      </c>
      <c r="AI201">
        <f t="shared" ref="AI201" si="253">$X$31</f>
        <v>-6.9077552789821368</v>
      </c>
    </row>
    <row r="202" spans="1:36" x14ac:dyDescent="0.25">
      <c r="A202">
        <v>6</v>
      </c>
      <c r="B202">
        <v>0.04</v>
      </c>
      <c r="C202" s="2">
        <f t="shared" si="245"/>
        <v>-3.2188758248682006</v>
      </c>
      <c r="AG202">
        <v>40000</v>
      </c>
      <c r="AH202">
        <f t="shared" si="252"/>
        <v>10.596634733096073</v>
      </c>
      <c r="AI202">
        <f t="shared" ref="AI202" si="254">$W$28</f>
        <v>30</v>
      </c>
      <c r="AJ202">
        <v>400000</v>
      </c>
    </row>
    <row r="203" spans="1:36" x14ac:dyDescent="0.25">
      <c r="A203">
        <v>8.3000000000000007</v>
      </c>
      <c r="B203">
        <v>0.08</v>
      </c>
      <c r="C203" s="2">
        <f t="shared" si="245"/>
        <v>-2.5257286443082556</v>
      </c>
    </row>
    <row r="204" spans="1:36" x14ac:dyDescent="0.25">
      <c r="A204">
        <v>5.4</v>
      </c>
      <c r="B204">
        <v>0.05</v>
      </c>
      <c r="C204" s="2">
        <f t="shared" si="245"/>
        <v>-2.9957322735539909</v>
      </c>
      <c r="AG204">
        <v>50000</v>
      </c>
      <c r="AH204">
        <f t="shared" ref="AH204:AH205" si="255">LN(AG204)</f>
        <v>10.819778284410283</v>
      </c>
      <c r="AI204">
        <f t="shared" ref="AI204" si="256">$X$31</f>
        <v>-6.9077552789821368</v>
      </c>
    </row>
    <row r="205" spans="1:36" x14ac:dyDescent="0.25">
      <c r="A205">
        <v>5.0999999999999996</v>
      </c>
      <c r="B205">
        <v>0.04</v>
      </c>
      <c r="C205" s="2">
        <f t="shared" si="245"/>
        <v>-3.2188758248682006</v>
      </c>
      <c r="AG205">
        <v>50000</v>
      </c>
      <c r="AH205">
        <f t="shared" si="255"/>
        <v>10.819778284410283</v>
      </c>
      <c r="AI205">
        <f t="shared" ref="AI205" si="257">$W$28</f>
        <v>30</v>
      </c>
      <c r="AJ205">
        <v>500000</v>
      </c>
    </row>
    <row r="206" spans="1:36" x14ac:dyDescent="0.25">
      <c r="A206">
        <v>4.5</v>
      </c>
      <c r="B206">
        <v>0.02</v>
      </c>
      <c r="C206" s="2">
        <f t="shared" si="245"/>
        <v>-3.912023005428146</v>
      </c>
    </row>
    <row r="207" spans="1:36" x14ac:dyDescent="0.25">
      <c r="A207">
        <v>5</v>
      </c>
      <c r="B207">
        <v>0.04</v>
      </c>
      <c r="C207" s="2">
        <f t="shared" si="245"/>
        <v>-3.2188758248682006</v>
      </c>
      <c r="AG207">
        <v>60000</v>
      </c>
      <c r="AH207">
        <f t="shared" ref="AH207:AH208" si="258">LN(AG207)</f>
        <v>11.002099841204238</v>
      </c>
      <c r="AI207">
        <f t="shared" ref="AI207" si="259">$X$31</f>
        <v>-6.9077552789821368</v>
      </c>
    </row>
    <row r="208" spans="1:36" x14ac:dyDescent="0.25">
      <c r="A208">
        <v>4.5999999999999996</v>
      </c>
      <c r="B208">
        <v>0.02</v>
      </c>
      <c r="C208" s="2">
        <f t="shared" si="245"/>
        <v>-3.912023005428146</v>
      </c>
      <c r="AG208">
        <v>60000</v>
      </c>
      <c r="AH208">
        <f t="shared" si="258"/>
        <v>11.002099841204238</v>
      </c>
      <c r="AI208">
        <f t="shared" ref="AI208" si="260">$W$28</f>
        <v>30</v>
      </c>
      <c r="AJ208">
        <v>600000</v>
      </c>
    </row>
    <row r="209" spans="1:36" x14ac:dyDescent="0.25">
      <c r="A209">
        <v>9.6999999999999993</v>
      </c>
      <c r="B209">
        <v>0.12</v>
      </c>
      <c r="C209" s="2">
        <f t="shared" si="245"/>
        <v>-2.120263536200091</v>
      </c>
    </row>
    <row r="210" spans="1:36" x14ac:dyDescent="0.25">
      <c r="A210">
        <v>2.9</v>
      </c>
      <c r="B210">
        <v>0.03</v>
      </c>
      <c r="C210" s="2">
        <f t="shared" si="245"/>
        <v>-3.5065578973199818</v>
      </c>
      <c r="AG210">
        <v>70000</v>
      </c>
      <c r="AH210">
        <f t="shared" ref="AH210:AH211" si="261">LN(AG210)</f>
        <v>11.156250521031495</v>
      </c>
      <c r="AI210">
        <f t="shared" ref="AI210" si="262">$X$31</f>
        <v>-6.9077552789821368</v>
      </c>
    </row>
    <row r="211" spans="1:36" x14ac:dyDescent="0.25">
      <c r="A211">
        <v>5.7</v>
      </c>
      <c r="B211">
        <v>0.04</v>
      </c>
      <c r="C211" s="2">
        <f t="shared" si="245"/>
        <v>-3.2188758248682006</v>
      </c>
      <c r="AG211">
        <v>70000</v>
      </c>
      <c r="AH211">
        <f t="shared" si="261"/>
        <v>11.156250521031495</v>
      </c>
      <c r="AI211">
        <f t="shared" ref="AI211" si="263">$W$28</f>
        <v>30</v>
      </c>
      <c r="AJ211">
        <v>700000</v>
      </c>
    </row>
    <row r="212" spans="1:36" x14ac:dyDescent="0.25">
      <c r="A212">
        <v>4.5</v>
      </c>
      <c r="B212">
        <v>0.06</v>
      </c>
      <c r="C212" s="2">
        <f t="shared" si="245"/>
        <v>-2.8134107167600364</v>
      </c>
    </row>
    <row r="213" spans="1:36" x14ac:dyDescent="0.25">
      <c r="A213">
        <v>4.5999999999999996</v>
      </c>
      <c r="B213">
        <v>0.04</v>
      </c>
      <c r="C213" s="2">
        <f t="shared" si="245"/>
        <v>-3.2188758248682006</v>
      </c>
      <c r="AG213">
        <v>80000</v>
      </c>
      <c r="AH213">
        <f t="shared" ref="AH213:AH214" si="264">LN(AG213)</f>
        <v>11.289781913656018</v>
      </c>
      <c r="AI213">
        <f t="shared" ref="AI213" si="265">$X$31</f>
        <v>-6.9077552789821368</v>
      </c>
    </row>
    <row r="214" spans="1:36" x14ac:dyDescent="0.25">
      <c r="A214">
        <v>4.9000000000000004</v>
      </c>
      <c r="B214">
        <v>0.03</v>
      </c>
      <c r="C214" s="2">
        <f t="shared" si="245"/>
        <v>-3.5065578973199818</v>
      </c>
      <c r="AG214">
        <v>80000</v>
      </c>
      <c r="AH214">
        <f t="shared" si="264"/>
        <v>11.289781913656018</v>
      </c>
      <c r="AI214">
        <f t="shared" ref="AI214" si="266">$W$28</f>
        <v>30</v>
      </c>
      <c r="AJ214">
        <v>800000</v>
      </c>
    </row>
    <row r="215" spans="1:36" x14ac:dyDescent="0.25">
      <c r="A215">
        <v>3.2</v>
      </c>
      <c r="B215">
        <v>0.02</v>
      </c>
      <c r="C215" s="2">
        <f t="shared" si="245"/>
        <v>-3.912023005428146</v>
      </c>
    </row>
    <row r="216" spans="1:36" x14ac:dyDescent="0.25">
      <c r="A216">
        <v>3.6</v>
      </c>
      <c r="B216">
        <v>0.01</v>
      </c>
      <c r="C216" s="2">
        <f t="shared" si="245"/>
        <v>-4.6051701859880909</v>
      </c>
      <c r="AG216">
        <v>90000</v>
      </c>
      <c r="AH216">
        <f t="shared" ref="AH216:AH217" si="267">LN(AG216)</f>
        <v>11.407564949312402</v>
      </c>
      <c r="AI216">
        <f t="shared" ref="AI216" si="268">$X$31</f>
        <v>-6.9077552789821368</v>
      </c>
    </row>
    <row r="217" spans="1:36" x14ac:dyDescent="0.25">
      <c r="A217">
        <v>3.9</v>
      </c>
      <c r="B217">
        <v>0.04</v>
      </c>
      <c r="C217" s="2">
        <f t="shared" si="245"/>
        <v>-3.2188758248682006</v>
      </c>
      <c r="AG217">
        <v>90000</v>
      </c>
      <c r="AH217">
        <f t="shared" si="267"/>
        <v>11.407564949312402</v>
      </c>
      <c r="AI217">
        <f t="shared" ref="AI217" si="269">$W$28</f>
        <v>30</v>
      </c>
      <c r="AJ217">
        <v>900000</v>
      </c>
    </row>
    <row r="218" spans="1:36" x14ac:dyDescent="0.25">
      <c r="A218">
        <v>4</v>
      </c>
      <c r="B218">
        <v>0.03</v>
      </c>
      <c r="C218" s="2">
        <f t="shared" si="245"/>
        <v>-3.5065578973199818</v>
      </c>
    </row>
    <row r="219" spans="1:36" x14ac:dyDescent="0.25">
      <c r="A219">
        <v>4</v>
      </c>
      <c r="B219">
        <v>0.03</v>
      </c>
      <c r="C219" s="2">
        <f t="shared" si="245"/>
        <v>-3.5065578973199818</v>
      </c>
      <c r="AG219">
        <v>100000</v>
      </c>
      <c r="AH219">
        <f t="shared" ref="AH219:AH220" si="270">LN(AG219)</f>
        <v>11.512925464970229</v>
      </c>
      <c r="AI219">
        <f t="shared" ref="AI219" si="271">$X$31</f>
        <v>-6.9077552789821368</v>
      </c>
    </row>
    <row r="220" spans="1:36" x14ac:dyDescent="0.25">
      <c r="A220">
        <v>3.5</v>
      </c>
      <c r="B220">
        <v>0.03</v>
      </c>
      <c r="C220" s="2">
        <f t="shared" si="245"/>
        <v>-3.5065578973199818</v>
      </c>
      <c r="AG220">
        <v>100000</v>
      </c>
      <c r="AH220">
        <f t="shared" si="270"/>
        <v>11.512925464970229</v>
      </c>
      <c r="AI220">
        <f t="shared" ref="AI220" si="272">$W$28</f>
        <v>30</v>
      </c>
      <c r="AJ220">
        <v>1000000</v>
      </c>
    </row>
    <row r="221" spans="1:36" x14ac:dyDescent="0.25">
      <c r="A221">
        <v>4.5</v>
      </c>
      <c r="B221">
        <v>0.03</v>
      </c>
      <c r="C221" s="2">
        <f t="shared" si="245"/>
        <v>-3.5065578973199818</v>
      </c>
    </row>
    <row r="222" spans="1:36" x14ac:dyDescent="0.25">
      <c r="A222">
        <v>5.2</v>
      </c>
      <c r="B222">
        <v>0.05</v>
      </c>
      <c r="C222" s="2">
        <f t="shared" si="245"/>
        <v>-2.9957322735539909</v>
      </c>
      <c r="AG222">
        <v>200000</v>
      </c>
      <c r="AH222">
        <f t="shared" ref="AH222:AH223" si="273">LN(AG222)</f>
        <v>12.206072645530174</v>
      </c>
      <c r="AI222">
        <f t="shared" ref="AI222" si="274">$X$31</f>
        <v>-6.9077552789821368</v>
      </c>
    </row>
    <row r="223" spans="1:36" x14ac:dyDescent="0.25">
      <c r="A223">
        <v>5.7</v>
      </c>
      <c r="B223">
        <v>7.0000000000000007E-2</v>
      </c>
      <c r="C223" s="2">
        <f t="shared" si="245"/>
        <v>-2.6592600369327779</v>
      </c>
      <c r="AG223">
        <v>200000</v>
      </c>
      <c r="AH223">
        <f t="shared" si="273"/>
        <v>12.206072645530174</v>
      </c>
      <c r="AI223">
        <f t="shared" ref="AI223" si="275">$W$28</f>
        <v>30</v>
      </c>
      <c r="AJ223">
        <f>AG250</f>
        <v>2000000</v>
      </c>
    </row>
    <row r="224" spans="1:36" x14ac:dyDescent="0.25">
      <c r="A224">
        <v>6.1</v>
      </c>
      <c r="B224">
        <v>0.04</v>
      </c>
      <c r="C224" s="2">
        <f t="shared" si="245"/>
        <v>-3.2188758248682006</v>
      </c>
    </row>
    <row r="225" spans="1:36" x14ac:dyDescent="0.25">
      <c r="A225">
        <v>6.7</v>
      </c>
      <c r="B225">
        <v>0.05</v>
      </c>
      <c r="C225" s="2">
        <f t="shared" si="245"/>
        <v>-2.9957322735539909</v>
      </c>
      <c r="AG225">
        <v>300000</v>
      </c>
      <c r="AH225">
        <f t="shared" ref="AH225:AH226" si="276">LN(AG225)</f>
        <v>12.611537753638338</v>
      </c>
      <c r="AI225">
        <f t="shared" ref="AI225" si="277">$X$31</f>
        <v>-6.9077552789821368</v>
      </c>
    </row>
    <row r="226" spans="1:36" x14ac:dyDescent="0.25">
      <c r="A226">
        <v>5.6</v>
      </c>
      <c r="B226">
        <v>0.1</v>
      </c>
      <c r="C226" s="2">
        <f t="shared" si="245"/>
        <v>-2.3025850929940455</v>
      </c>
      <c r="AG226">
        <v>300000</v>
      </c>
      <c r="AH226">
        <f t="shared" si="276"/>
        <v>12.611537753638338</v>
      </c>
      <c r="AI226">
        <f t="shared" ref="AI226" si="278">$W$28</f>
        <v>30</v>
      </c>
      <c r="AJ226">
        <f>AG253</f>
        <v>3000000</v>
      </c>
    </row>
    <row r="227" spans="1:36" x14ac:dyDescent="0.25">
      <c r="A227">
        <v>9</v>
      </c>
      <c r="B227">
        <v>0.09</v>
      </c>
      <c r="C227" s="2">
        <f t="shared" si="245"/>
        <v>-2.4079456086518722</v>
      </c>
    </row>
    <row r="228" spans="1:36" x14ac:dyDescent="0.25">
      <c r="A228">
        <v>8.4</v>
      </c>
      <c r="B228">
        <v>0.13</v>
      </c>
      <c r="C228" s="2">
        <f t="shared" si="245"/>
        <v>-2.0402208285265546</v>
      </c>
      <c r="AG228">
        <v>400000</v>
      </c>
      <c r="AH228">
        <f t="shared" ref="AH228:AH229" si="279">LN(AG228)</f>
        <v>12.899219826090119</v>
      </c>
      <c r="AI228">
        <f t="shared" ref="AI228" si="280">$X$31</f>
        <v>-6.9077552789821368</v>
      </c>
    </row>
    <row r="229" spans="1:36" x14ac:dyDescent="0.25">
      <c r="A229">
        <v>8.4</v>
      </c>
      <c r="B229">
        <v>0.1</v>
      </c>
      <c r="C229" s="2">
        <f t="shared" si="245"/>
        <v>-2.3025850929940455</v>
      </c>
      <c r="AG229">
        <v>400000</v>
      </c>
      <c r="AH229">
        <f t="shared" si="279"/>
        <v>12.899219826090119</v>
      </c>
      <c r="AI229">
        <f t="shared" ref="AI229" si="281">$W$28</f>
        <v>30</v>
      </c>
      <c r="AJ229">
        <f>AG256</f>
        <v>4000000</v>
      </c>
    </row>
    <row r="230" spans="1:36" x14ac:dyDescent="0.25">
      <c r="A230">
        <v>6.2</v>
      </c>
      <c r="B230">
        <v>0.04</v>
      </c>
      <c r="C230" s="2">
        <f t="shared" si="245"/>
        <v>-3.2188758248682006</v>
      </c>
    </row>
    <row r="231" spans="1:36" x14ac:dyDescent="0.25">
      <c r="A231">
        <v>9.4</v>
      </c>
      <c r="B231">
        <v>0.06</v>
      </c>
      <c r="C231" s="2">
        <f t="shared" si="245"/>
        <v>-2.8134107167600364</v>
      </c>
      <c r="AG231">
        <v>500000</v>
      </c>
      <c r="AH231">
        <f t="shared" ref="AH231:AH232" si="282">LN(AG231)</f>
        <v>13.122363377404328</v>
      </c>
      <c r="AI231">
        <f t="shared" ref="AI231" si="283">$X$31</f>
        <v>-6.9077552789821368</v>
      </c>
    </row>
    <row r="232" spans="1:36" x14ac:dyDescent="0.25">
      <c r="A232">
        <v>9.8000000000000007</v>
      </c>
      <c r="B232">
        <v>0.73</v>
      </c>
      <c r="C232" s="2">
        <f t="shared" si="245"/>
        <v>-0.31471074483970024</v>
      </c>
      <c r="AG232">
        <v>500000</v>
      </c>
      <c r="AH232">
        <f t="shared" si="282"/>
        <v>13.122363377404328</v>
      </c>
      <c r="AI232">
        <f t="shared" ref="AI232" si="284">$W$28</f>
        <v>30</v>
      </c>
      <c r="AJ232">
        <f>AG259</f>
        <v>5000000</v>
      </c>
    </row>
    <row r="233" spans="1:36" x14ac:dyDescent="0.25">
      <c r="A233">
        <v>9.1</v>
      </c>
      <c r="B233">
        <v>0.16</v>
      </c>
      <c r="C233" s="2">
        <f t="shared" si="245"/>
        <v>-1.8325814637483102</v>
      </c>
    </row>
    <row r="234" spans="1:36" x14ac:dyDescent="0.25">
      <c r="A234">
        <v>7.8</v>
      </c>
      <c r="B234">
        <v>0.12</v>
      </c>
      <c r="C234" s="2">
        <f t="shared" si="245"/>
        <v>-2.120263536200091</v>
      </c>
      <c r="AG234">
        <v>600000</v>
      </c>
      <c r="AH234">
        <f t="shared" ref="AH234:AH235" si="285">LN(AG234)</f>
        <v>13.304684934198283</v>
      </c>
      <c r="AI234">
        <f t="shared" ref="AI234" si="286">$X$31</f>
        <v>-6.9077552789821368</v>
      </c>
    </row>
    <row r="235" spans="1:36" x14ac:dyDescent="0.25">
      <c r="A235">
        <v>6.7</v>
      </c>
      <c r="B235">
        <v>0.13</v>
      </c>
      <c r="C235" s="2">
        <f t="shared" si="245"/>
        <v>-2.0402208285265546</v>
      </c>
      <c r="AG235">
        <v>600000</v>
      </c>
      <c r="AH235">
        <f t="shared" si="285"/>
        <v>13.304684934198283</v>
      </c>
      <c r="AI235">
        <f t="shared" ref="AI235" si="287">$W$28</f>
        <v>30</v>
      </c>
      <c r="AJ235">
        <f>AG262</f>
        <v>6000000</v>
      </c>
    </row>
    <row r="236" spans="1:36" x14ac:dyDescent="0.25">
      <c r="A236">
        <v>6.8</v>
      </c>
      <c r="B236">
        <v>0.05</v>
      </c>
      <c r="C236" s="2">
        <f t="shared" si="245"/>
        <v>-2.9957322735539909</v>
      </c>
    </row>
    <row r="237" spans="1:36" x14ac:dyDescent="0.25">
      <c r="A237">
        <v>6.3</v>
      </c>
      <c r="B237">
        <v>0.04</v>
      </c>
      <c r="C237" s="2">
        <f t="shared" si="245"/>
        <v>-3.2188758248682006</v>
      </c>
      <c r="AG237">
        <v>700000</v>
      </c>
      <c r="AH237">
        <f t="shared" ref="AH237:AH238" si="288">LN(AG237)</f>
        <v>13.458835614025542</v>
      </c>
      <c r="AI237">
        <f t="shared" ref="AI237" si="289">$X$31</f>
        <v>-6.9077552789821368</v>
      </c>
    </row>
    <row r="238" spans="1:36" x14ac:dyDescent="0.25">
      <c r="A238">
        <v>5.3</v>
      </c>
      <c r="B238">
        <v>0.03</v>
      </c>
      <c r="C238" s="2">
        <f t="shared" si="245"/>
        <v>-3.5065578973199818</v>
      </c>
      <c r="AG238">
        <v>700000</v>
      </c>
      <c r="AH238">
        <f t="shared" si="288"/>
        <v>13.458835614025542</v>
      </c>
      <c r="AI238">
        <f t="shared" ref="AI238" si="290">$W$28</f>
        <v>30</v>
      </c>
      <c r="AJ238">
        <f>AG265</f>
        <v>7000000</v>
      </c>
    </row>
    <row r="239" spans="1:36" x14ac:dyDescent="0.25">
      <c r="A239">
        <v>5.6</v>
      </c>
      <c r="B239">
        <v>0.04</v>
      </c>
      <c r="C239" s="2">
        <f t="shared" si="245"/>
        <v>-3.2188758248682006</v>
      </c>
    </row>
    <row r="240" spans="1:36" x14ac:dyDescent="0.25">
      <c r="A240">
        <v>5.8</v>
      </c>
      <c r="B240">
        <v>0.02</v>
      </c>
      <c r="C240" s="2">
        <f t="shared" si="245"/>
        <v>-3.912023005428146</v>
      </c>
      <c r="AG240">
        <v>800000</v>
      </c>
      <c r="AH240">
        <f t="shared" ref="AH240:AH241" si="291">LN(AG240)</f>
        <v>13.592367006650065</v>
      </c>
      <c r="AI240">
        <f t="shared" ref="AI240" si="292">$X$31</f>
        <v>-6.9077552789821368</v>
      </c>
    </row>
    <row r="241" spans="1:36" x14ac:dyDescent="0.25">
      <c r="A241">
        <v>6.3</v>
      </c>
      <c r="B241">
        <v>0.03</v>
      </c>
      <c r="C241" s="2">
        <f t="shared" si="245"/>
        <v>-3.5065578973199818</v>
      </c>
      <c r="AG241">
        <v>800000</v>
      </c>
      <c r="AH241">
        <f t="shared" si="291"/>
        <v>13.592367006650065</v>
      </c>
      <c r="AI241">
        <f t="shared" ref="AI241" si="293">$W$28</f>
        <v>30</v>
      </c>
      <c r="AJ241">
        <f>AG268</f>
        <v>8000000</v>
      </c>
    </row>
    <row r="242" spans="1:36" x14ac:dyDescent="0.25">
      <c r="A242">
        <v>6.6</v>
      </c>
      <c r="B242">
        <v>0.03</v>
      </c>
      <c r="C242" s="2">
        <f t="shared" si="245"/>
        <v>-3.5065578973199818</v>
      </c>
    </row>
    <row r="243" spans="1:36" x14ac:dyDescent="0.25">
      <c r="A243">
        <v>5.3</v>
      </c>
      <c r="B243">
        <v>0.05</v>
      </c>
      <c r="C243" s="2">
        <f t="shared" si="245"/>
        <v>-2.9957322735539909</v>
      </c>
      <c r="AG243">
        <v>900000</v>
      </c>
      <c r="AH243">
        <f t="shared" ref="AH243:AH244" si="294">LN(AG243)</f>
        <v>13.710150042306449</v>
      </c>
      <c r="AI243">
        <f t="shared" ref="AI243" si="295">$X$31</f>
        <v>-6.9077552789821368</v>
      </c>
    </row>
    <row r="244" spans="1:36" x14ac:dyDescent="0.25">
      <c r="A244">
        <v>6.2</v>
      </c>
      <c r="B244">
        <v>0.05</v>
      </c>
      <c r="C244" s="2">
        <f t="shared" si="245"/>
        <v>-2.9957322735539909</v>
      </c>
      <c r="AG244">
        <v>900000</v>
      </c>
      <c r="AH244">
        <f t="shared" si="294"/>
        <v>13.710150042306449</v>
      </c>
      <c r="AI244">
        <f t="shared" ref="AI244" si="296">$W$28</f>
        <v>30</v>
      </c>
      <c r="AJ244">
        <f>AG271</f>
        <v>9000000</v>
      </c>
    </row>
    <row r="245" spans="1:36" x14ac:dyDescent="0.25">
      <c r="A245">
        <v>3</v>
      </c>
      <c r="B245">
        <v>0.02</v>
      </c>
      <c r="C245" s="2">
        <f t="shared" si="245"/>
        <v>-3.912023005428146</v>
      </c>
    </row>
    <row r="246" spans="1:36" x14ac:dyDescent="0.25">
      <c r="A246">
        <v>5.3</v>
      </c>
      <c r="B246">
        <v>0.05</v>
      </c>
      <c r="C246" s="2">
        <f t="shared" si="245"/>
        <v>-2.9957322735539909</v>
      </c>
      <c r="AG246">
        <v>1000000</v>
      </c>
      <c r="AH246">
        <f t="shared" ref="AH246:AH247" si="297">LN(AG246)</f>
        <v>13.815510557964274</v>
      </c>
      <c r="AI246">
        <f t="shared" ref="AI246" si="298">$X$31</f>
        <v>-6.9077552789821368</v>
      </c>
    </row>
    <row r="247" spans="1:36" x14ac:dyDescent="0.25">
      <c r="A247">
        <v>4.5</v>
      </c>
      <c r="B247">
        <v>0.03</v>
      </c>
      <c r="C247" s="2">
        <f t="shared" si="245"/>
        <v>-3.5065578973199818</v>
      </c>
      <c r="AG247">
        <v>1000000</v>
      </c>
      <c r="AH247">
        <f t="shared" si="297"/>
        <v>13.815510557964274</v>
      </c>
      <c r="AI247">
        <f t="shared" ref="AI247" si="299">$W$28</f>
        <v>30</v>
      </c>
      <c r="AJ247">
        <f>AG274</f>
        <v>10000000</v>
      </c>
    </row>
    <row r="248" spans="1:36" x14ac:dyDescent="0.25">
      <c r="A248">
        <v>7.3</v>
      </c>
      <c r="B248">
        <v>0.03</v>
      </c>
      <c r="C248" s="2">
        <f t="shared" si="245"/>
        <v>-3.5065578973199818</v>
      </c>
    </row>
    <row r="249" spans="1:36" x14ac:dyDescent="0.25">
      <c r="A249">
        <v>7.4</v>
      </c>
      <c r="B249">
        <v>0.05</v>
      </c>
      <c r="C249" s="2">
        <f t="shared" si="245"/>
        <v>-2.9957322735539909</v>
      </c>
      <c r="AG249">
        <f>AG246+1000000</f>
        <v>2000000</v>
      </c>
      <c r="AH249">
        <f t="shared" ref="AH249:AH250" si="300">LN(AG249)</f>
        <v>14.508657738524219</v>
      </c>
    </row>
    <row r="250" spans="1:36" x14ac:dyDescent="0.25">
      <c r="A250">
        <v>9.1</v>
      </c>
      <c r="B250">
        <v>0.06</v>
      </c>
      <c r="C250" s="2">
        <f t="shared" si="245"/>
        <v>-2.8134107167600364</v>
      </c>
      <c r="AG250">
        <f>AG249</f>
        <v>2000000</v>
      </c>
      <c r="AH250">
        <f t="shared" si="300"/>
        <v>14.508657738524219</v>
      </c>
    </row>
    <row r="251" spans="1:36" x14ac:dyDescent="0.25">
      <c r="A251">
        <v>11.4</v>
      </c>
      <c r="B251">
        <v>0.16</v>
      </c>
      <c r="C251" s="2">
        <f t="shared" si="245"/>
        <v>-1.8325814637483102</v>
      </c>
    </row>
    <row r="252" spans="1:36" x14ac:dyDescent="0.25">
      <c r="A252">
        <v>5.2</v>
      </c>
      <c r="B252">
        <v>0.01</v>
      </c>
      <c r="C252" s="2">
        <f t="shared" si="245"/>
        <v>-4.6051701859880909</v>
      </c>
      <c r="AG252">
        <f>AG249+1000000</f>
        <v>3000000</v>
      </c>
      <c r="AH252">
        <f t="shared" ref="AH252:AH253" si="301">LN(AG252)</f>
        <v>14.914122846632385</v>
      </c>
    </row>
    <row r="253" spans="1:36" x14ac:dyDescent="0.25">
      <c r="A253">
        <v>5.5</v>
      </c>
      <c r="B253">
        <v>0.02</v>
      </c>
      <c r="C253" s="2">
        <f t="shared" si="245"/>
        <v>-3.912023005428146</v>
      </c>
      <c r="AG253">
        <f>AG252</f>
        <v>3000000</v>
      </c>
      <c r="AH253">
        <f t="shared" si="301"/>
        <v>14.914122846632385</v>
      </c>
    </row>
    <row r="254" spans="1:36" x14ac:dyDescent="0.25">
      <c r="A254">
        <v>5.9</v>
      </c>
      <c r="B254">
        <v>0.03</v>
      </c>
      <c r="C254" s="2">
        <f t="shared" si="245"/>
        <v>-3.5065578973199818</v>
      </c>
    </row>
    <row r="255" spans="1:36" x14ac:dyDescent="0.25">
      <c r="A255">
        <v>7.8</v>
      </c>
      <c r="B255">
        <v>0.05</v>
      </c>
      <c r="C255" s="2">
        <f t="shared" si="245"/>
        <v>-2.9957322735539909</v>
      </c>
      <c r="AG255">
        <f>AG252+1000000</f>
        <v>4000000</v>
      </c>
      <c r="AH255">
        <f t="shared" ref="AH255:AH256" si="302">LN(AG255)</f>
        <v>15.201804919084164</v>
      </c>
    </row>
    <row r="256" spans="1:36" x14ac:dyDescent="0.25">
      <c r="A256">
        <v>9.6999999999999993</v>
      </c>
      <c r="B256">
        <v>0.11</v>
      </c>
      <c r="C256" s="2">
        <f t="shared" si="245"/>
        <v>-2.2072749131897207</v>
      </c>
      <c r="AG256">
        <f>AG255</f>
        <v>4000000</v>
      </c>
      <c r="AH256">
        <f t="shared" si="302"/>
        <v>15.201804919084164</v>
      </c>
    </row>
    <row r="257" spans="1:34" x14ac:dyDescent="0.25">
      <c r="A257">
        <v>10.6</v>
      </c>
      <c r="B257">
        <v>0.22</v>
      </c>
      <c r="C257" s="2">
        <f t="shared" si="245"/>
        <v>-1.5141277326297755</v>
      </c>
    </row>
    <row r="258" spans="1:34" x14ac:dyDescent="0.25">
      <c r="A258">
        <v>10.7</v>
      </c>
      <c r="B258">
        <v>0.1</v>
      </c>
      <c r="C258" s="2">
        <f t="shared" si="245"/>
        <v>-2.3025850929940455</v>
      </c>
      <c r="AG258">
        <f>AG255+1000000</f>
        <v>5000000</v>
      </c>
      <c r="AH258">
        <f t="shared" ref="AH258:AH259" si="303">LN(AG258)</f>
        <v>15.424948470398375</v>
      </c>
    </row>
    <row r="259" spans="1:34" x14ac:dyDescent="0.25">
      <c r="A259">
        <v>7.7</v>
      </c>
      <c r="B259">
        <v>0.03</v>
      </c>
      <c r="C259" s="2">
        <f t="shared" ref="C259:C322" si="304">LN(B259)</f>
        <v>-3.5065578973199818</v>
      </c>
      <c r="AG259">
        <f>AG258</f>
        <v>5000000</v>
      </c>
      <c r="AH259">
        <f t="shared" si="303"/>
        <v>15.424948470398375</v>
      </c>
    </row>
    <row r="260" spans="1:34" x14ac:dyDescent="0.25">
      <c r="A260">
        <v>10.3</v>
      </c>
      <c r="B260">
        <v>0.06</v>
      </c>
      <c r="C260" s="2">
        <f t="shared" si="304"/>
        <v>-2.8134107167600364</v>
      </c>
    </row>
    <row r="261" spans="1:34" x14ac:dyDescent="0.25">
      <c r="A261">
        <v>6.8</v>
      </c>
      <c r="B261">
        <v>0.04</v>
      </c>
      <c r="C261" s="2">
        <f t="shared" si="304"/>
        <v>-3.2188758248682006</v>
      </c>
      <c r="AG261">
        <f>AG258+1000000</f>
        <v>6000000</v>
      </c>
      <c r="AH261">
        <f t="shared" ref="AH261:AH262" si="305">LN(AG261)</f>
        <v>15.60727002719233</v>
      </c>
    </row>
    <row r="262" spans="1:34" x14ac:dyDescent="0.25">
      <c r="A262">
        <v>6.2</v>
      </c>
      <c r="B262">
        <v>0.02</v>
      </c>
      <c r="C262" s="2">
        <f t="shared" si="304"/>
        <v>-3.912023005428146</v>
      </c>
      <c r="AG262">
        <f>AG261</f>
        <v>6000000</v>
      </c>
      <c r="AH262">
        <f t="shared" si="305"/>
        <v>15.60727002719233</v>
      </c>
    </row>
    <row r="263" spans="1:34" x14ac:dyDescent="0.25">
      <c r="A263">
        <v>7.3</v>
      </c>
      <c r="B263">
        <v>0.02</v>
      </c>
      <c r="C263" s="2">
        <f t="shared" si="304"/>
        <v>-3.912023005428146</v>
      </c>
    </row>
    <row r="264" spans="1:34" x14ac:dyDescent="0.25">
      <c r="A264">
        <v>5.0999999999999996</v>
      </c>
      <c r="B264">
        <v>0.02</v>
      </c>
      <c r="C264" s="2">
        <f t="shared" si="304"/>
        <v>-3.912023005428146</v>
      </c>
      <c r="AG264">
        <f>AG261+1000000</f>
        <v>7000000</v>
      </c>
      <c r="AH264">
        <f t="shared" ref="AH264:AH265" si="306">LN(AG264)</f>
        <v>15.761420707019587</v>
      </c>
    </row>
    <row r="265" spans="1:34" x14ac:dyDescent="0.25">
      <c r="A265">
        <v>6.4</v>
      </c>
      <c r="B265">
        <v>0.01</v>
      </c>
      <c r="C265" s="2">
        <f t="shared" si="304"/>
        <v>-4.6051701859880909</v>
      </c>
      <c r="AG265">
        <f>AG264</f>
        <v>7000000</v>
      </c>
      <c r="AH265">
        <f t="shared" si="306"/>
        <v>15.761420707019587</v>
      </c>
    </row>
    <row r="266" spans="1:34" x14ac:dyDescent="0.25">
      <c r="A266">
        <v>6.7</v>
      </c>
      <c r="B266">
        <v>0.02</v>
      </c>
      <c r="C266" s="2">
        <f t="shared" si="304"/>
        <v>-3.912023005428146</v>
      </c>
    </row>
    <row r="267" spans="1:34" x14ac:dyDescent="0.25">
      <c r="A267">
        <v>8.3000000000000007</v>
      </c>
      <c r="B267">
        <v>0.04</v>
      </c>
      <c r="C267" s="2">
        <f t="shared" si="304"/>
        <v>-3.2188758248682006</v>
      </c>
      <c r="AG267">
        <f>AG264+1000000</f>
        <v>8000000</v>
      </c>
      <c r="AH267">
        <f t="shared" ref="AH267:AH268" si="307">LN(AG267)</f>
        <v>15.89495209964411</v>
      </c>
    </row>
    <row r="268" spans="1:34" x14ac:dyDescent="0.25">
      <c r="A268">
        <v>7.2</v>
      </c>
      <c r="B268">
        <v>0.05</v>
      </c>
      <c r="C268" s="2">
        <f t="shared" si="304"/>
        <v>-2.9957322735539909</v>
      </c>
      <c r="AG268">
        <f>AG267</f>
        <v>8000000</v>
      </c>
      <c r="AH268">
        <f t="shared" si="307"/>
        <v>15.89495209964411</v>
      </c>
    </row>
    <row r="269" spans="1:34" x14ac:dyDescent="0.25">
      <c r="A269">
        <v>8</v>
      </c>
      <c r="B269">
        <v>0.06</v>
      </c>
      <c r="C269" s="2">
        <f t="shared" si="304"/>
        <v>-2.8134107167600364</v>
      </c>
    </row>
    <row r="270" spans="1:34" x14ac:dyDescent="0.25">
      <c r="A270">
        <v>9.4</v>
      </c>
      <c r="B270">
        <v>0.06</v>
      </c>
      <c r="C270" s="2">
        <f t="shared" si="304"/>
        <v>-2.8134107167600364</v>
      </c>
      <c r="AG270">
        <f>AG267+1000000</f>
        <v>9000000</v>
      </c>
      <c r="AH270">
        <f t="shared" ref="AH270:AH271" si="308">LN(AG270)</f>
        <v>16.012735135300492</v>
      </c>
    </row>
    <row r="271" spans="1:34" x14ac:dyDescent="0.25">
      <c r="A271">
        <v>7.3</v>
      </c>
      <c r="B271">
        <v>0.04</v>
      </c>
      <c r="C271" s="2">
        <f t="shared" si="304"/>
        <v>-3.2188758248682006</v>
      </c>
      <c r="AG271">
        <f>AG270</f>
        <v>9000000</v>
      </c>
      <c r="AH271">
        <f t="shared" si="308"/>
        <v>16.012735135300492</v>
      </c>
    </row>
    <row r="272" spans="1:34" x14ac:dyDescent="0.25">
      <c r="A272">
        <v>7</v>
      </c>
      <c r="B272">
        <v>0.03</v>
      </c>
      <c r="C272" s="2">
        <f t="shared" si="304"/>
        <v>-3.5065578973199818</v>
      </c>
    </row>
    <row r="273" spans="1:34" x14ac:dyDescent="0.25">
      <c r="A273">
        <v>7.8</v>
      </c>
      <c r="B273">
        <v>0.06</v>
      </c>
      <c r="C273" s="2">
        <f t="shared" si="304"/>
        <v>-2.8134107167600364</v>
      </c>
      <c r="AG273">
        <f>AG270+1000000</f>
        <v>10000000</v>
      </c>
      <c r="AH273">
        <f t="shared" ref="AH273:AH274" si="309">LN(AG273)</f>
        <v>16.11809565095832</v>
      </c>
    </row>
    <row r="274" spans="1:34" x14ac:dyDescent="0.25">
      <c r="A274">
        <v>7.1</v>
      </c>
      <c r="B274">
        <v>0.03</v>
      </c>
      <c r="C274" s="2">
        <f t="shared" si="304"/>
        <v>-3.5065578973199818</v>
      </c>
      <c r="AG274">
        <f>AG273</f>
        <v>10000000</v>
      </c>
      <c r="AH274">
        <f t="shared" si="309"/>
        <v>16.11809565095832</v>
      </c>
    </row>
    <row r="275" spans="1:34" x14ac:dyDescent="0.25">
      <c r="A275">
        <v>5.9</v>
      </c>
      <c r="B275">
        <v>0.02</v>
      </c>
      <c r="C275" s="2">
        <f t="shared" si="304"/>
        <v>-3.912023005428146</v>
      </c>
    </row>
    <row r="276" spans="1:34" x14ac:dyDescent="0.25">
      <c r="A276">
        <v>5.3</v>
      </c>
      <c r="B276">
        <v>0.05</v>
      </c>
      <c r="C276" s="2">
        <f t="shared" si="304"/>
        <v>-2.9957322735539909</v>
      </c>
    </row>
    <row r="277" spans="1:34" x14ac:dyDescent="0.25">
      <c r="A277">
        <v>2.5</v>
      </c>
      <c r="B277">
        <v>0.02</v>
      </c>
      <c r="C277" s="2">
        <f t="shared" si="304"/>
        <v>-3.912023005428146</v>
      </c>
    </row>
    <row r="278" spans="1:34" x14ac:dyDescent="0.25">
      <c r="A278">
        <v>10.5</v>
      </c>
      <c r="B278">
        <v>2.5</v>
      </c>
      <c r="C278" s="2">
        <f t="shared" si="304"/>
        <v>0.91629073187415511</v>
      </c>
    </row>
    <row r="279" spans="1:34" x14ac:dyDescent="0.25">
      <c r="A279">
        <v>11.2</v>
      </c>
      <c r="B279">
        <v>0.56999999999999995</v>
      </c>
      <c r="C279" s="2">
        <f t="shared" si="304"/>
        <v>-0.56211891815354131</v>
      </c>
    </row>
    <row r="280" spans="1:34" x14ac:dyDescent="0.25">
      <c r="A280">
        <v>5.9</v>
      </c>
      <c r="B280">
        <v>0.17</v>
      </c>
      <c r="C280" s="2">
        <f t="shared" si="304"/>
        <v>-1.7719568419318752</v>
      </c>
    </row>
    <row r="281" spans="1:34" x14ac:dyDescent="0.25">
      <c r="A281">
        <v>9</v>
      </c>
      <c r="B281">
        <v>1.3</v>
      </c>
      <c r="C281" s="2">
        <f t="shared" si="304"/>
        <v>0.26236426446749106</v>
      </c>
    </row>
    <row r="282" spans="1:34" x14ac:dyDescent="0.25">
      <c r="A282">
        <v>15.5</v>
      </c>
      <c r="B282">
        <v>12</v>
      </c>
      <c r="C282" s="2">
        <f t="shared" si="304"/>
        <v>2.4849066497880004</v>
      </c>
    </row>
    <row r="283" spans="1:34" x14ac:dyDescent="0.25">
      <c r="A283">
        <v>15.5</v>
      </c>
      <c r="B283">
        <v>6.9</v>
      </c>
      <c r="C283" s="2">
        <f t="shared" si="304"/>
        <v>1.9315214116032138</v>
      </c>
    </row>
    <row r="284" spans="1:34" x14ac:dyDescent="0.25">
      <c r="A284">
        <v>13.1</v>
      </c>
      <c r="B284">
        <v>6.4</v>
      </c>
      <c r="C284" s="2">
        <f t="shared" si="304"/>
        <v>1.8562979903656263</v>
      </c>
    </row>
    <row r="285" spans="1:34" x14ac:dyDescent="0.25">
      <c r="A285">
        <v>14.1</v>
      </c>
      <c r="B285">
        <v>13</v>
      </c>
      <c r="C285" s="2">
        <f t="shared" si="304"/>
        <v>2.5649493574615367</v>
      </c>
    </row>
    <row r="286" spans="1:34" x14ac:dyDescent="0.25">
      <c r="A286">
        <v>13.9</v>
      </c>
      <c r="B286">
        <v>4.9000000000000004</v>
      </c>
      <c r="C286" s="2">
        <f t="shared" si="304"/>
        <v>1.589235205116581</v>
      </c>
    </row>
    <row r="287" spans="1:34" x14ac:dyDescent="0.25">
      <c r="A287">
        <v>15.7</v>
      </c>
      <c r="B287">
        <v>8.5</v>
      </c>
      <c r="C287" s="2">
        <f t="shared" si="304"/>
        <v>2.1400661634962708</v>
      </c>
    </row>
    <row r="288" spans="1:34" x14ac:dyDescent="0.25">
      <c r="A288">
        <v>10.4</v>
      </c>
      <c r="B288">
        <v>2.1</v>
      </c>
      <c r="C288" s="2">
        <f t="shared" si="304"/>
        <v>0.74193734472937733</v>
      </c>
    </row>
    <row r="289" spans="1:3" x14ac:dyDescent="0.25">
      <c r="A289">
        <v>12.1</v>
      </c>
      <c r="B289">
        <v>4</v>
      </c>
      <c r="C289" s="2">
        <f t="shared" si="304"/>
        <v>1.3862943611198906</v>
      </c>
    </row>
    <row r="290" spans="1:3" x14ac:dyDescent="0.25">
      <c r="A290">
        <v>13.9</v>
      </c>
      <c r="B290">
        <v>11</v>
      </c>
      <c r="C290" s="2">
        <f t="shared" si="304"/>
        <v>2.3978952727983707</v>
      </c>
    </row>
    <row r="291" spans="1:3" x14ac:dyDescent="0.25">
      <c r="A291">
        <v>14.5</v>
      </c>
      <c r="B291">
        <v>18</v>
      </c>
      <c r="C291" s="2">
        <f t="shared" si="304"/>
        <v>2.8903717578961645</v>
      </c>
    </row>
    <row r="292" spans="1:3" x14ac:dyDescent="0.25">
      <c r="A292">
        <v>9.3000000000000007</v>
      </c>
      <c r="B292">
        <v>1.9</v>
      </c>
      <c r="C292" s="2">
        <f t="shared" si="304"/>
        <v>0.64185388617239469</v>
      </c>
    </row>
    <row r="293" spans="1:3" x14ac:dyDescent="0.25">
      <c r="A293">
        <v>6.9</v>
      </c>
      <c r="B293">
        <v>1</v>
      </c>
      <c r="C293" s="2">
        <f t="shared" si="304"/>
        <v>0</v>
      </c>
    </row>
    <row r="294" spans="1:3" x14ac:dyDescent="0.25">
      <c r="A294">
        <v>13.6</v>
      </c>
      <c r="B294">
        <v>19</v>
      </c>
      <c r="C294" s="2">
        <f t="shared" si="304"/>
        <v>2.9444389791664403</v>
      </c>
    </row>
    <row r="295" spans="1:3" x14ac:dyDescent="0.25">
      <c r="A295">
        <v>15</v>
      </c>
      <c r="B295">
        <v>103</v>
      </c>
      <c r="C295" s="2">
        <f t="shared" si="304"/>
        <v>4.6347289882296359</v>
      </c>
    </row>
    <row r="296" spans="1:3" x14ac:dyDescent="0.25">
      <c r="A296">
        <v>5.2</v>
      </c>
      <c r="B296">
        <v>0.06</v>
      </c>
      <c r="C296" s="2">
        <f t="shared" si="304"/>
        <v>-2.8134107167600364</v>
      </c>
    </row>
    <row r="297" spans="1:3" x14ac:dyDescent="0.25">
      <c r="A297">
        <v>8.1</v>
      </c>
      <c r="B297">
        <v>0.16</v>
      </c>
      <c r="C297" s="2">
        <f t="shared" si="304"/>
        <v>-1.8325814637483102</v>
      </c>
    </row>
    <row r="298" spans="1:3" x14ac:dyDescent="0.25">
      <c r="A298">
        <v>7.9</v>
      </c>
      <c r="B298">
        <v>0.09</v>
      </c>
      <c r="C298" s="2">
        <f t="shared" si="304"/>
        <v>-2.4079456086518722</v>
      </c>
    </row>
    <row r="299" spans="1:3" x14ac:dyDescent="0.25">
      <c r="A299">
        <v>7.5</v>
      </c>
      <c r="B299">
        <v>0.04</v>
      </c>
      <c r="C299" s="2">
        <f t="shared" si="304"/>
        <v>-3.2188758248682006</v>
      </c>
    </row>
    <row r="300" spans="1:3" x14ac:dyDescent="0.25">
      <c r="A300">
        <v>8.8000000000000007</v>
      </c>
      <c r="B300">
        <v>0.22</v>
      </c>
      <c r="C300" s="2">
        <f t="shared" si="304"/>
        <v>-1.5141277326297755</v>
      </c>
    </row>
    <row r="301" spans="1:3" x14ac:dyDescent="0.25">
      <c r="A301">
        <v>9.9</v>
      </c>
      <c r="B301">
        <v>0.18</v>
      </c>
      <c r="C301" s="2">
        <f t="shared" si="304"/>
        <v>-1.7147984280919266</v>
      </c>
    </row>
    <row r="302" spans="1:3" x14ac:dyDescent="0.25">
      <c r="A302">
        <v>10</v>
      </c>
      <c r="B302">
        <v>0.89</v>
      </c>
      <c r="C302" s="2">
        <f t="shared" si="304"/>
        <v>-0.11653381625595151</v>
      </c>
    </row>
    <row r="303" spans="1:3" x14ac:dyDescent="0.25">
      <c r="A303">
        <v>11.6</v>
      </c>
      <c r="B303">
        <v>1.9</v>
      </c>
      <c r="C303" s="2">
        <f t="shared" si="304"/>
        <v>0.64185388617239469</v>
      </c>
    </row>
    <row r="304" spans="1:3" x14ac:dyDescent="0.25">
      <c r="A304">
        <v>14.5</v>
      </c>
      <c r="B304">
        <v>139</v>
      </c>
      <c r="C304" s="2">
        <f t="shared" si="304"/>
        <v>4.9344739331306915</v>
      </c>
    </row>
    <row r="305" spans="1:3" x14ac:dyDescent="0.25">
      <c r="A305">
        <v>16.399999999999999</v>
      </c>
      <c r="B305">
        <v>61</v>
      </c>
      <c r="C305" s="2">
        <f t="shared" si="304"/>
        <v>4.1108738641733114</v>
      </c>
    </row>
    <row r="306" spans="1:3" x14ac:dyDescent="0.25">
      <c r="A306">
        <v>16.8</v>
      </c>
      <c r="B306">
        <v>117</v>
      </c>
      <c r="C306" s="2">
        <f t="shared" si="304"/>
        <v>4.7621739347977563</v>
      </c>
    </row>
    <row r="307" spans="1:3" x14ac:dyDescent="0.25">
      <c r="A307">
        <v>17</v>
      </c>
      <c r="B307">
        <v>175</v>
      </c>
      <c r="C307" s="2">
        <f t="shared" si="304"/>
        <v>5.1647859739235145</v>
      </c>
    </row>
    <row r="308" spans="1:3" x14ac:dyDescent="0.25">
      <c r="A308">
        <v>11</v>
      </c>
      <c r="B308">
        <v>1.8</v>
      </c>
      <c r="C308" s="2">
        <f t="shared" si="304"/>
        <v>0.58778666490211906</v>
      </c>
    </row>
    <row r="309" spans="1:3" x14ac:dyDescent="0.25">
      <c r="A309">
        <v>14.9</v>
      </c>
      <c r="B309">
        <v>115</v>
      </c>
      <c r="C309" s="2">
        <f t="shared" si="304"/>
        <v>4.7449321283632502</v>
      </c>
    </row>
    <row r="310" spans="1:3" x14ac:dyDescent="0.25">
      <c r="A310">
        <v>6.7</v>
      </c>
      <c r="B310">
        <v>1.59</v>
      </c>
      <c r="C310" s="2">
        <f t="shared" si="304"/>
        <v>0.46373401623214022</v>
      </c>
    </row>
    <row r="311" spans="1:3" x14ac:dyDescent="0.25">
      <c r="A311">
        <v>3.9</v>
      </c>
      <c r="B311">
        <v>0.03</v>
      </c>
      <c r="C311" s="2">
        <f t="shared" si="304"/>
        <v>-3.5065578973199818</v>
      </c>
    </row>
    <row r="312" spans="1:3" x14ac:dyDescent="0.25">
      <c r="A312">
        <v>6.7</v>
      </c>
      <c r="B312">
        <v>0.08</v>
      </c>
      <c r="C312" s="2">
        <f t="shared" si="304"/>
        <v>-2.5257286443082556</v>
      </c>
    </row>
    <row r="313" spans="1:3" x14ac:dyDescent="0.25">
      <c r="A313">
        <v>6.1</v>
      </c>
      <c r="B313">
        <v>0.08</v>
      </c>
      <c r="C313" s="2">
        <f t="shared" si="304"/>
        <v>-2.5257286443082556</v>
      </c>
    </row>
    <row r="314" spans="1:3" x14ac:dyDescent="0.25">
      <c r="A314">
        <v>15.1</v>
      </c>
      <c r="B314">
        <v>12</v>
      </c>
      <c r="C314" s="2">
        <f t="shared" si="304"/>
        <v>2.4849066497880004</v>
      </c>
    </row>
    <row r="315" spans="1:3" x14ac:dyDescent="0.25">
      <c r="A315">
        <v>8.6</v>
      </c>
      <c r="B315">
        <v>7.0000000000000007E-2</v>
      </c>
      <c r="C315" s="2">
        <f t="shared" si="304"/>
        <v>-2.6592600369327779</v>
      </c>
    </row>
    <row r="316" spans="1:3" x14ac:dyDescent="0.25">
      <c r="A316">
        <v>10.4</v>
      </c>
      <c r="B316">
        <v>0.19</v>
      </c>
      <c r="C316" s="2">
        <f t="shared" si="304"/>
        <v>-1.6607312068216509</v>
      </c>
    </row>
    <row r="317" spans="1:3" x14ac:dyDescent="0.25">
      <c r="A317">
        <v>11.2</v>
      </c>
      <c r="B317">
        <v>0.64</v>
      </c>
      <c r="C317" s="2">
        <f t="shared" si="304"/>
        <v>-0.44628710262841947</v>
      </c>
    </row>
    <row r="318" spans="1:3" x14ac:dyDescent="0.25">
      <c r="A318">
        <v>9.5</v>
      </c>
      <c r="B318">
        <v>0.49</v>
      </c>
      <c r="C318" s="2">
        <f t="shared" si="304"/>
        <v>-0.71334988787746478</v>
      </c>
    </row>
    <row r="319" spans="1:3" x14ac:dyDescent="0.25">
      <c r="A319">
        <v>10.5</v>
      </c>
      <c r="B319">
        <v>0.57999999999999996</v>
      </c>
      <c r="C319" s="2">
        <f t="shared" si="304"/>
        <v>-0.54472717544167215</v>
      </c>
    </row>
    <row r="320" spans="1:3" x14ac:dyDescent="0.25">
      <c r="A320">
        <v>9.6999999999999993</v>
      </c>
      <c r="B320">
        <v>0.71</v>
      </c>
      <c r="C320" s="2">
        <f t="shared" si="304"/>
        <v>-0.34249030894677601</v>
      </c>
    </row>
    <row r="321" spans="1:3" x14ac:dyDescent="0.25">
      <c r="A321">
        <v>10.4</v>
      </c>
      <c r="B321">
        <v>0.53</v>
      </c>
      <c r="C321" s="2">
        <f t="shared" si="304"/>
        <v>-0.6348782724359695</v>
      </c>
    </row>
    <row r="322" spans="1:3" x14ac:dyDescent="0.25">
      <c r="A322">
        <v>10.6</v>
      </c>
      <c r="B322">
        <v>1.1000000000000001</v>
      </c>
      <c r="C322" s="2">
        <f t="shared" si="304"/>
        <v>9.5310179804324935E-2</v>
      </c>
    </row>
    <row r="323" spans="1:3" x14ac:dyDescent="0.25">
      <c r="A323">
        <v>10.5</v>
      </c>
      <c r="B323">
        <v>1.53</v>
      </c>
      <c r="C323" s="2">
        <f t="shared" ref="C323:C386" si="310">LN(B323)</f>
        <v>0.42526773540434409</v>
      </c>
    </row>
    <row r="324" spans="1:3" x14ac:dyDescent="0.25">
      <c r="A324">
        <v>7.5</v>
      </c>
      <c r="B324">
        <v>0.1</v>
      </c>
      <c r="C324" s="2">
        <f t="shared" si="310"/>
        <v>-2.3025850929940455</v>
      </c>
    </row>
    <row r="325" spans="1:3" x14ac:dyDescent="0.25">
      <c r="A325">
        <v>7.4</v>
      </c>
      <c r="B325">
        <v>0.89</v>
      </c>
      <c r="C325" s="2">
        <f t="shared" si="310"/>
        <v>-0.11653381625595151</v>
      </c>
    </row>
    <row r="326" spans="1:3" x14ac:dyDescent="0.25">
      <c r="A326">
        <v>6</v>
      </c>
      <c r="B326">
        <v>0.08</v>
      </c>
      <c r="C326" s="2">
        <f t="shared" si="310"/>
        <v>-2.5257286443082556</v>
      </c>
    </row>
    <row r="327" spans="1:3" x14ac:dyDescent="0.25">
      <c r="A327">
        <v>7.9</v>
      </c>
      <c r="B327">
        <v>0.15</v>
      </c>
      <c r="C327" s="2">
        <f t="shared" si="310"/>
        <v>-1.8971199848858813</v>
      </c>
    </row>
    <row r="328" spans="1:3" x14ac:dyDescent="0.25">
      <c r="A328">
        <v>8.3000000000000007</v>
      </c>
      <c r="B328">
        <v>0.14000000000000001</v>
      </c>
      <c r="C328" s="2">
        <f t="shared" si="310"/>
        <v>-1.9661128563728327</v>
      </c>
    </row>
    <row r="329" spans="1:3" x14ac:dyDescent="0.25">
      <c r="A329">
        <v>11.1</v>
      </c>
      <c r="B329">
        <v>1.3</v>
      </c>
      <c r="C329" s="2">
        <f t="shared" si="310"/>
        <v>0.26236426446749106</v>
      </c>
    </row>
    <row r="330" spans="1:3" x14ac:dyDescent="0.25">
      <c r="A330">
        <v>9.4</v>
      </c>
      <c r="B330">
        <v>3.6</v>
      </c>
      <c r="C330" s="2">
        <f t="shared" si="310"/>
        <v>1.2809338454620642</v>
      </c>
    </row>
    <row r="331" spans="1:3" x14ac:dyDescent="0.25">
      <c r="A331">
        <v>10.9</v>
      </c>
      <c r="B331">
        <v>16</v>
      </c>
      <c r="C331" s="2">
        <f t="shared" si="310"/>
        <v>2.7725887222397811</v>
      </c>
    </row>
    <row r="332" spans="1:3" x14ac:dyDescent="0.25">
      <c r="A332">
        <v>8.1</v>
      </c>
      <c r="B332">
        <v>0.56999999999999995</v>
      </c>
      <c r="C332" s="2">
        <f t="shared" si="310"/>
        <v>-0.56211891815354131</v>
      </c>
    </row>
    <row r="333" spans="1:3" x14ac:dyDescent="0.25">
      <c r="A333">
        <v>7.1</v>
      </c>
      <c r="B333">
        <v>0.22</v>
      </c>
      <c r="C333" s="2">
        <f t="shared" si="310"/>
        <v>-1.5141277326297755</v>
      </c>
    </row>
    <row r="334" spans="1:3" x14ac:dyDescent="0.25">
      <c r="A334">
        <v>10.1</v>
      </c>
      <c r="B334">
        <v>0.73</v>
      </c>
      <c r="C334" s="2">
        <f t="shared" si="310"/>
        <v>-0.31471074483970024</v>
      </c>
    </row>
    <row r="335" spans="1:3" x14ac:dyDescent="0.25">
      <c r="A335">
        <v>2.2999999999999998</v>
      </c>
      <c r="B335">
        <v>0.02</v>
      </c>
      <c r="C335" s="2">
        <f t="shared" si="310"/>
        <v>-3.912023005428146</v>
      </c>
    </row>
    <row r="336" spans="1:3" x14ac:dyDescent="0.25">
      <c r="A336">
        <v>8.1</v>
      </c>
      <c r="B336">
        <v>0.14000000000000001</v>
      </c>
      <c r="C336" s="2">
        <f t="shared" si="310"/>
        <v>-1.9661128563728327</v>
      </c>
    </row>
    <row r="337" spans="1:3" x14ac:dyDescent="0.25">
      <c r="A337">
        <v>6.3</v>
      </c>
      <c r="B337">
        <v>0.06</v>
      </c>
      <c r="C337" s="2">
        <f t="shared" si="310"/>
        <v>-2.8134107167600364</v>
      </c>
    </row>
    <row r="338" spans="1:3" x14ac:dyDescent="0.25">
      <c r="A338">
        <v>15.4</v>
      </c>
      <c r="B338">
        <v>1.4</v>
      </c>
      <c r="C338" s="2">
        <f t="shared" si="310"/>
        <v>0.33647223662121289</v>
      </c>
    </row>
    <row r="339" spans="1:3" x14ac:dyDescent="0.25">
      <c r="A339">
        <v>16.7</v>
      </c>
      <c r="B339">
        <v>6.2</v>
      </c>
      <c r="C339" s="2">
        <f t="shared" si="310"/>
        <v>1.824549292051046</v>
      </c>
    </row>
    <row r="340" spans="1:3" x14ac:dyDescent="0.25">
      <c r="A340">
        <v>16.600000000000001</v>
      </c>
      <c r="B340">
        <v>8.6999999999999993</v>
      </c>
      <c r="C340" s="2">
        <f t="shared" si="310"/>
        <v>2.1633230256605378</v>
      </c>
    </row>
    <row r="341" spans="1:3" x14ac:dyDescent="0.25">
      <c r="A341">
        <v>17.2</v>
      </c>
      <c r="B341">
        <v>11</v>
      </c>
      <c r="C341" s="2">
        <f t="shared" si="310"/>
        <v>2.3978952727983707</v>
      </c>
    </row>
    <row r="342" spans="1:3" x14ac:dyDescent="0.25">
      <c r="A342">
        <v>17.2</v>
      </c>
      <c r="B342">
        <v>9.4</v>
      </c>
      <c r="C342" s="2">
        <f t="shared" si="310"/>
        <v>2.2407096892759584</v>
      </c>
    </row>
    <row r="343" spans="1:3" x14ac:dyDescent="0.25">
      <c r="A343">
        <v>14.6</v>
      </c>
      <c r="B343">
        <v>57</v>
      </c>
      <c r="C343" s="2">
        <f t="shared" si="310"/>
        <v>4.0430512678345503</v>
      </c>
    </row>
    <row r="344" spans="1:3" x14ac:dyDescent="0.25">
      <c r="A344">
        <v>16.100000000000001</v>
      </c>
      <c r="B344">
        <v>260</v>
      </c>
      <c r="C344" s="2">
        <f t="shared" si="310"/>
        <v>5.5606816310155276</v>
      </c>
    </row>
    <row r="345" spans="1:3" x14ac:dyDescent="0.25">
      <c r="A345">
        <v>11.1</v>
      </c>
      <c r="B345">
        <v>1</v>
      </c>
      <c r="C345" s="2">
        <f t="shared" si="310"/>
        <v>0</v>
      </c>
    </row>
    <row r="346" spans="1:3" x14ac:dyDescent="0.25">
      <c r="A346">
        <v>15.2</v>
      </c>
      <c r="B346">
        <v>2.6</v>
      </c>
      <c r="C346" s="2">
        <f t="shared" si="310"/>
        <v>0.95551144502743635</v>
      </c>
    </row>
    <row r="347" spans="1:3" x14ac:dyDescent="0.25">
      <c r="A347">
        <v>18.8</v>
      </c>
      <c r="B347">
        <v>18</v>
      </c>
      <c r="C347" s="2">
        <f t="shared" si="310"/>
        <v>2.8903717578961645</v>
      </c>
    </row>
    <row r="348" spans="1:3" x14ac:dyDescent="0.25">
      <c r="A348">
        <v>13.1</v>
      </c>
      <c r="B348">
        <v>2.5</v>
      </c>
      <c r="C348" s="2">
        <f t="shared" si="310"/>
        <v>0.91629073187415511</v>
      </c>
    </row>
    <row r="349" spans="1:3" x14ac:dyDescent="0.25">
      <c r="A349">
        <v>16.7</v>
      </c>
      <c r="B349">
        <v>23</v>
      </c>
      <c r="C349" s="2">
        <f t="shared" si="310"/>
        <v>3.1354942159291497</v>
      </c>
    </row>
    <row r="350" spans="1:3" x14ac:dyDescent="0.25">
      <c r="A350">
        <v>16.899999999999999</v>
      </c>
      <c r="B350">
        <v>12</v>
      </c>
      <c r="C350" s="2">
        <f t="shared" si="310"/>
        <v>2.4849066497880004</v>
      </c>
    </row>
    <row r="351" spans="1:3" x14ac:dyDescent="0.25">
      <c r="A351">
        <v>13.7</v>
      </c>
      <c r="B351">
        <v>9.08</v>
      </c>
      <c r="C351" s="2">
        <f t="shared" si="310"/>
        <v>2.2060741926132019</v>
      </c>
    </row>
    <row r="352" spans="1:3" x14ac:dyDescent="0.25">
      <c r="A352">
        <v>14.5</v>
      </c>
      <c r="B352">
        <v>5.9</v>
      </c>
      <c r="C352" s="2">
        <f t="shared" si="310"/>
        <v>1.7749523509116738</v>
      </c>
    </row>
    <row r="353" spans="1:3" x14ac:dyDescent="0.25">
      <c r="A353">
        <v>14.7</v>
      </c>
      <c r="B353">
        <v>0.01</v>
      </c>
      <c r="C353" s="2">
        <f t="shared" si="310"/>
        <v>-4.6051701859880909</v>
      </c>
    </row>
    <row r="354" spans="1:3" x14ac:dyDescent="0.25">
      <c r="A354">
        <v>15.2</v>
      </c>
      <c r="B354">
        <v>18</v>
      </c>
      <c r="C354" s="2">
        <f t="shared" si="310"/>
        <v>2.8903717578961645</v>
      </c>
    </row>
    <row r="355" spans="1:3" x14ac:dyDescent="0.25">
      <c r="A355">
        <v>15.2</v>
      </c>
      <c r="B355">
        <v>10</v>
      </c>
      <c r="C355" s="2">
        <f t="shared" si="310"/>
        <v>2.3025850929940459</v>
      </c>
    </row>
    <row r="356" spans="1:3" x14ac:dyDescent="0.25">
      <c r="A356">
        <v>18</v>
      </c>
      <c r="B356">
        <v>160</v>
      </c>
      <c r="C356" s="2">
        <f t="shared" si="310"/>
        <v>5.0751738152338266</v>
      </c>
    </row>
    <row r="357" spans="1:3" x14ac:dyDescent="0.25">
      <c r="A357">
        <v>17.8</v>
      </c>
      <c r="B357">
        <v>451</v>
      </c>
      <c r="C357" s="2">
        <f t="shared" si="310"/>
        <v>6.1114673395026786</v>
      </c>
    </row>
    <row r="358" spans="1:3" x14ac:dyDescent="0.25">
      <c r="A358">
        <v>16.899999999999999</v>
      </c>
      <c r="B358">
        <v>701</v>
      </c>
      <c r="C358" s="2">
        <f t="shared" si="310"/>
        <v>6.5525078870345901</v>
      </c>
    </row>
    <row r="359" spans="1:3" x14ac:dyDescent="0.25">
      <c r="A359">
        <v>11.6</v>
      </c>
      <c r="B359">
        <v>32</v>
      </c>
      <c r="C359" s="2">
        <f t="shared" si="310"/>
        <v>3.4657359027997265</v>
      </c>
    </row>
    <row r="360" spans="1:3" x14ac:dyDescent="0.25">
      <c r="A360">
        <v>11.7</v>
      </c>
      <c r="B360">
        <v>0.43</v>
      </c>
      <c r="C360" s="2">
        <f t="shared" si="310"/>
        <v>-0.84397007029452897</v>
      </c>
    </row>
    <row r="361" spans="1:3" x14ac:dyDescent="0.25">
      <c r="A361">
        <v>13.7</v>
      </c>
      <c r="B361">
        <v>2.7</v>
      </c>
      <c r="C361" s="2">
        <f t="shared" si="310"/>
        <v>0.99325177301028345</v>
      </c>
    </row>
    <row r="362" spans="1:3" x14ac:dyDescent="0.25">
      <c r="A362">
        <v>13.9</v>
      </c>
      <c r="B362">
        <v>7.9</v>
      </c>
      <c r="C362" s="2">
        <f t="shared" si="310"/>
        <v>2.066862759472976</v>
      </c>
    </row>
    <row r="363" spans="1:3" x14ac:dyDescent="0.25">
      <c r="A363">
        <v>12.5</v>
      </c>
      <c r="B363">
        <v>5.6</v>
      </c>
      <c r="C363" s="2">
        <f t="shared" si="310"/>
        <v>1.7227665977411035</v>
      </c>
    </row>
    <row r="364" spans="1:3" x14ac:dyDescent="0.25">
      <c r="A364">
        <v>11.7</v>
      </c>
      <c r="B364">
        <v>0.44</v>
      </c>
      <c r="C364" s="2">
        <f t="shared" si="310"/>
        <v>-0.82098055206983023</v>
      </c>
    </row>
    <row r="365" spans="1:3" x14ac:dyDescent="0.25">
      <c r="A365">
        <v>14</v>
      </c>
      <c r="B365">
        <v>17</v>
      </c>
      <c r="C365" s="2">
        <f t="shared" si="310"/>
        <v>2.8332133440562162</v>
      </c>
    </row>
    <row r="366" spans="1:3" x14ac:dyDescent="0.25">
      <c r="A366">
        <v>13.7</v>
      </c>
      <c r="B366">
        <v>7</v>
      </c>
      <c r="C366" s="2">
        <f t="shared" si="310"/>
        <v>1.9459101490553132</v>
      </c>
    </row>
    <row r="367" spans="1:3" x14ac:dyDescent="0.25">
      <c r="A367">
        <v>13.8</v>
      </c>
      <c r="B367">
        <v>5.7</v>
      </c>
      <c r="C367" s="2">
        <f t="shared" si="310"/>
        <v>1.7404661748405046</v>
      </c>
    </row>
    <row r="368" spans="1:3" x14ac:dyDescent="0.25">
      <c r="A368">
        <v>13.7</v>
      </c>
      <c r="B368">
        <v>3.2</v>
      </c>
      <c r="C368" s="2">
        <f t="shared" si="310"/>
        <v>1.1631508098056809</v>
      </c>
    </row>
    <row r="369" spans="1:3" x14ac:dyDescent="0.25">
      <c r="A369">
        <v>12.1</v>
      </c>
      <c r="B369">
        <v>4.3</v>
      </c>
      <c r="C369" s="2">
        <f t="shared" si="310"/>
        <v>1.4586150226995167</v>
      </c>
    </row>
    <row r="370" spans="1:3" x14ac:dyDescent="0.25">
      <c r="A370">
        <v>11.3</v>
      </c>
      <c r="B370">
        <v>7.2</v>
      </c>
      <c r="C370" s="2">
        <f t="shared" si="310"/>
        <v>1.9740810260220096</v>
      </c>
    </row>
    <row r="371" spans="1:3" x14ac:dyDescent="0.25">
      <c r="A371">
        <v>6.8</v>
      </c>
      <c r="B371">
        <v>0.16</v>
      </c>
      <c r="C371" s="2">
        <f t="shared" si="310"/>
        <v>-1.8325814637483102</v>
      </c>
    </row>
    <row r="372" spans="1:3" x14ac:dyDescent="0.25">
      <c r="A372">
        <v>7.5</v>
      </c>
      <c r="B372">
        <v>0.41</v>
      </c>
      <c r="C372" s="2">
        <f t="shared" si="310"/>
        <v>-0.89159811928378363</v>
      </c>
    </row>
    <row r="373" spans="1:3" x14ac:dyDescent="0.25">
      <c r="A373">
        <v>9.1999999999999993</v>
      </c>
      <c r="B373">
        <v>1</v>
      </c>
      <c r="C373" s="2">
        <f t="shared" si="310"/>
        <v>0</v>
      </c>
    </row>
    <row r="374" spans="1:3" x14ac:dyDescent="0.25">
      <c r="A374">
        <v>13.5</v>
      </c>
      <c r="B374">
        <v>3.1</v>
      </c>
      <c r="C374" s="2">
        <f t="shared" si="310"/>
        <v>1.1314021114911006</v>
      </c>
    </row>
    <row r="375" spans="1:3" x14ac:dyDescent="0.25">
      <c r="A375">
        <v>12.1</v>
      </c>
      <c r="B375">
        <v>3.1</v>
      </c>
      <c r="C375" s="2">
        <f t="shared" si="310"/>
        <v>1.1314021114911006</v>
      </c>
    </row>
    <row r="376" spans="1:3" x14ac:dyDescent="0.25">
      <c r="A376">
        <v>13.9</v>
      </c>
      <c r="B376">
        <v>1.3</v>
      </c>
      <c r="C376" s="2">
        <f t="shared" si="310"/>
        <v>0.26236426446749106</v>
      </c>
    </row>
    <row r="377" spans="1:3" x14ac:dyDescent="0.25">
      <c r="A377">
        <v>9.9</v>
      </c>
      <c r="B377">
        <v>2.9</v>
      </c>
      <c r="C377" s="2">
        <f t="shared" si="310"/>
        <v>1.0647107369924282</v>
      </c>
    </row>
    <row r="378" spans="1:3" x14ac:dyDescent="0.25">
      <c r="A378">
        <v>11.4</v>
      </c>
      <c r="B378">
        <v>3.5</v>
      </c>
      <c r="C378" s="2">
        <f t="shared" si="310"/>
        <v>1.2527629684953681</v>
      </c>
    </row>
    <row r="379" spans="1:3" x14ac:dyDescent="0.25">
      <c r="A379">
        <v>13.1</v>
      </c>
      <c r="B379">
        <v>5</v>
      </c>
      <c r="C379" s="2">
        <f t="shared" si="310"/>
        <v>1.6094379124341003</v>
      </c>
    </row>
    <row r="380" spans="1:3" x14ac:dyDescent="0.25">
      <c r="A380">
        <v>12.6</v>
      </c>
      <c r="B380">
        <v>2.6</v>
      </c>
      <c r="C380" s="2">
        <f t="shared" si="310"/>
        <v>0.95551144502743635</v>
      </c>
    </row>
    <row r="381" spans="1:3" x14ac:dyDescent="0.25">
      <c r="A381">
        <v>8.9</v>
      </c>
      <c r="B381">
        <v>0.62</v>
      </c>
      <c r="C381" s="2">
        <f t="shared" si="310"/>
        <v>-0.4780358009429998</v>
      </c>
    </row>
    <row r="382" spans="1:3" x14ac:dyDescent="0.25">
      <c r="A382">
        <v>14.4</v>
      </c>
      <c r="B382">
        <v>2.9</v>
      </c>
      <c r="C382" s="2">
        <f t="shared" si="310"/>
        <v>1.0647107369924282</v>
      </c>
    </row>
    <row r="383" spans="1:3" x14ac:dyDescent="0.25">
      <c r="A383">
        <v>12.6</v>
      </c>
      <c r="B383">
        <v>0.38</v>
      </c>
      <c r="C383" s="2">
        <f t="shared" si="310"/>
        <v>-0.96758402626170559</v>
      </c>
    </row>
    <row r="384" spans="1:3" x14ac:dyDescent="0.25">
      <c r="A384">
        <v>8.8000000000000007</v>
      </c>
      <c r="B384">
        <v>1.3</v>
      </c>
      <c r="C384" s="2">
        <f t="shared" si="310"/>
        <v>0.26236426446749106</v>
      </c>
    </row>
    <row r="385" spans="1:3" x14ac:dyDescent="0.25">
      <c r="A385">
        <v>6.8</v>
      </c>
      <c r="B385">
        <v>0.15</v>
      </c>
      <c r="C385" s="2">
        <f t="shared" si="310"/>
        <v>-1.8971199848858813</v>
      </c>
    </row>
    <row r="386" spans="1:3" x14ac:dyDescent="0.25">
      <c r="A386">
        <v>6</v>
      </c>
      <c r="B386">
        <v>0.11</v>
      </c>
      <c r="C386" s="2">
        <f t="shared" si="310"/>
        <v>-2.2072749131897207</v>
      </c>
    </row>
    <row r="387" spans="1:3" x14ac:dyDescent="0.25">
      <c r="A387">
        <v>10.5</v>
      </c>
      <c r="B387">
        <v>0.18</v>
      </c>
      <c r="C387" s="2">
        <f t="shared" ref="C387:C450" si="311">LN(B387)</f>
        <v>-1.7147984280919266</v>
      </c>
    </row>
    <row r="388" spans="1:3" x14ac:dyDescent="0.25">
      <c r="A388">
        <v>7.5</v>
      </c>
      <c r="B388">
        <v>0.15</v>
      </c>
      <c r="C388" s="2">
        <f t="shared" si="311"/>
        <v>-1.8971199848858813</v>
      </c>
    </row>
    <row r="389" spans="1:3" x14ac:dyDescent="0.25">
      <c r="A389">
        <v>7.9</v>
      </c>
      <c r="B389">
        <v>0.12</v>
      </c>
      <c r="C389" s="2">
        <f t="shared" si="311"/>
        <v>-2.120263536200091</v>
      </c>
    </row>
    <row r="390" spans="1:3" x14ac:dyDescent="0.25">
      <c r="A390">
        <v>7.7</v>
      </c>
      <c r="B390">
        <v>0.11</v>
      </c>
      <c r="C390" s="2">
        <f t="shared" si="311"/>
        <v>-2.2072749131897207</v>
      </c>
    </row>
    <row r="391" spans="1:3" x14ac:dyDescent="0.25">
      <c r="A391">
        <v>13.4</v>
      </c>
      <c r="B391">
        <v>2.6</v>
      </c>
      <c r="C391" s="2">
        <f t="shared" si="311"/>
        <v>0.95551144502743635</v>
      </c>
    </row>
    <row r="392" spans="1:3" x14ac:dyDescent="0.25">
      <c r="A392">
        <v>15</v>
      </c>
      <c r="B392">
        <v>25</v>
      </c>
      <c r="C392" s="2">
        <f t="shared" si="311"/>
        <v>3.2188758248682006</v>
      </c>
    </row>
    <row r="393" spans="1:3" x14ac:dyDescent="0.25">
      <c r="A393">
        <v>15.8</v>
      </c>
      <c r="B393">
        <v>7.7</v>
      </c>
      <c r="C393" s="2">
        <f t="shared" si="311"/>
        <v>2.0412203288596382</v>
      </c>
    </row>
    <row r="394" spans="1:3" x14ac:dyDescent="0.25">
      <c r="A394">
        <v>13.5</v>
      </c>
      <c r="B394">
        <v>2.9</v>
      </c>
      <c r="C394" s="2">
        <f t="shared" si="311"/>
        <v>1.0647107369924282</v>
      </c>
    </row>
    <row r="395" spans="1:3" x14ac:dyDescent="0.25">
      <c r="A395">
        <v>9.4</v>
      </c>
      <c r="B395">
        <v>0.44</v>
      </c>
      <c r="C395" s="2">
        <f t="shared" si="311"/>
        <v>-0.82098055206983023</v>
      </c>
    </row>
    <row r="396" spans="1:3" x14ac:dyDescent="0.25">
      <c r="A396">
        <v>15.7</v>
      </c>
      <c r="B396">
        <v>1.1000000000000001</v>
      </c>
      <c r="C396" s="2">
        <f t="shared" si="311"/>
        <v>9.5310179804324935E-2</v>
      </c>
    </row>
    <row r="397" spans="1:3" x14ac:dyDescent="0.25">
      <c r="A397">
        <v>18</v>
      </c>
      <c r="B397">
        <v>14</v>
      </c>
      <c r="C397" s="2">
        <f t="shared" si="311"/>
        <v>2.6390573296152584</v>
      </c>
    </row>
    <row r="398" spans="1:3" x14ac:dyDescent="0.25">
      <c r="A398">
        <v>15.2</v>
      </c>
      <c r="B398">
        <v>3.4</v>
      </c>
      <c r="C398" s="2">
        <f t="shared" si="311"/>
        <v>1.2237754316221157</v>
      </c>
    </row>
    <row r="399" spans="1:3" x14ac:dyDescent="0.25">
      <c r="A399">
        <v>10.6</v>
      </c>
      <c r="B399">
        <v>1.1000000000000001</v>
      </c>
      <c r="C399" s="2">
        <f t="shared" si="311"/>
        <v>9.5310179804324935E-2</v>
      </c>
    </row>
    <row r="400" spans="1:3" x14ac:dyDescent="0.25">
      <c r="A400">
        <v>14.3</v>
      </c>
      <c r="B400">
        <v>1.5</v>
      </c>
      <c r="C400" s="2">
        <f t="shared" si="311"/>
        <v>0.40546510810816438</v>
      </c>
    </row>
    <row r="401" spans="1:3" x14ac:dyDescent="0.25">
      <c r="A401">
        <v>10.1</v>
      </c>
      <c r="B401">
        <v>0.19</v>
      </c>
      <c r="C401" s="2">
        <f t="shared" si="311"/>
        <v>-1.6607312068216509</v>
      </c>
    </row>
    <row r="402" spans="1:3" x14ac:dyDescent="0.25">
      <c r="A402">
        <v>10.7</v>
      </c>
      <c r="B402">
        <v>0.11</v>
      </c>
      <c r="C402" s="2">
        <f t="shared" si="311"/>
        <v>-2.2072749131897207</v>
      </c>
    </row>
    <row r="403" spans="1:3" x14ac:dyDescent="0.25">
      <c r="A403">
        <v>10.4</v>
      </c>
      <c r="B403">
        <v>0.17</v>
      </c>
      <c r="C403" s="2">
        <f t="shared" si="311"/>
        <v>-1.7719568419318752</v>
      </c>
    </row>
    <row r="404" spans="1:3" x14ac:dyDescent="0.25">
      <c r="A404">
        <v>13</v>
      </c>
      <c r="B404">
        <v>0.86</v>
      </c>
      <c r="C404" s="2">
        <f t="shared" si="311"/>
        <v>-0.15082288973458366</v>
      </c>
    </row>
    <row r="405" spans="1:3" x14ac:dyDescent="0.25">
      <c r="A405">
        <v>12.6</v>
      </c>
      <c r="B405">
        <v>0.7</v>
      </c>
      <c r="C405" s="2">
        <f t="shared" si="311"/>
        <v>-0.35667494393873245</v>
      </c>
    </row>
    <row r="406" spans="1:3" x14ac:dyDescent="0.25">
      <c r="A406">
        <v>10.5</v>
      </c>
      <c r="B406">
        <v>0.09</v>
      </c>
      <c r="C406" s="2">
        <f t="shared" si="311"/>
        <v>-2.4079456086518722</v>
      </c>
    </row>
    <row r="407" spans="1:3" x14ac:dyDescent="0.25">
      <c r="A407">
        <v>9.1</v>
      </c>
      <c r="B407">
        <v>0.08</v>
      </c>
      <c r="C407" s="2">
        <f t="shared" si="311"/>
        <v>-2.5257286443082556</v>
      </c>
    </row>
    <row r="408" spans="1:3" x14ac:dyDescent="0.25">
      <c r="A408">
        <v>10.1</v>
      </c>
      <c r="B408">
        <v>0.14000000000000001</v>
      </c>
      <c r="C408" s="2">
        <f t="shared" si="311"/>
        <v>-1.9661128563728327</v>
      </c>
    </row>
    <row r="409" spans="1:3" x14ac:dyDescent="0.25">
      <c r="A409">
        <v>10.1</v>
      </c>
      <c r="B409">
        <v>0.51</v>
      </c>
      <c r="C409" s="2">
        <f t="shared" si="311"/>
        <v>-0.67334455326376563</v>
      </c>
    </row>
    <row r="410" spans="1:3" x14ac:dyDescent="0.25">
      <c r="A410">
        <v>10</v>
      </c>
      <c r="B410">
        <v>0.12</v>
      </c>
      <c r="C410" s="2">
        <f t="shared" si="311"/>
        <v>-2.120263536200091</v>
      </c>
    </row>
    <row r="411" spans="1:3" x14ac:dyDescent="0.25">
      <c r="A411">
        <v>11.6</v>
      </c>
      <c r="B411">
        <v>0.13</v>
      </c>
      <c r="C411" s="2">
        <f t="shared" si="311"/>
        <v>-2.0402208285265546</v>
      </c>
    </row>
    <row r="412" spans="1:3" x14ac:dyDescent="0.25">
      <c r="A412">
        <v>12</v>
      </c>
      <c r="B412">
        <v>0.35</v>
      </c>
      <c r="C412" s="2">
        <f t="shared" si="311"/>
        <v>-1.0498221244986778</v>
      </c>
    </row>
    <row r="413" spans="1:3" x14ac:dyDescent="0.25">
      <c r="A413">
        <v>10.7</v>
      </c>
      <c r="B413">
        <v>0.61</v>
      </c>
      <c r="C413" s="2">
        <f t="shared" si="311"/>
        <v>-0.49429632181478012</v>
      </c>
    </row>
    <row r="414" spans="1:3" x14ac:dyDescent="0.25">
      <c r="A414">
        <v>12.8</v>
      </c>
      <c r="B414">
        <v>0.37</v>
      </c>
      <c r="C414" s="2">
        <f t="shared" si="311"/>
        <v>-0.9942522733438669</v>
      </c>
    </row>
    <row r="415" spans="1:3" x14ac:dyDescent="0.25">
      <c r="A415">
        <v>11.4</v>
      </c>
      <c r="B415">
        <v>0.18</v>
      </c>
      <c r="C415" s="2">
        <f t="shared" si="311"/>
        <v>-1.7147984280919266</v>
      </c>
    </row>
    <row r="416" spans="1:3" x14ac:dyDescent="0.25">
      <c r="A416">
        <v>12.9</v>
      </c>
      <c r="B416">
        <v>0.56999999999999995</v>
      </c>
      <c r="C416" s="2">
        <f t="shared" si="311"/>
        <v>-0.56211891815354131</v>
      </c>
    </row>
    <row r="417" spans="1:3" x14ac:dyDescent="0.25">
      <c r="A417">
        <v>13.3</v>
      </c>
      <c r="B417">
        <v>0.75</v>
      </c>
      <c r="C417" s="2">
        <f t="shared" si="311"/>
        <v>-0.2876820724517809</v>
      </c>
    </row>
    <row r="418" spans="1:3" x14ac:dyDescent="0.25">
      <c r="A418">
        <v>13.5</v>
      </c>
      <c r="B418">
        <v>0.64</v>
      </c>
      <c r="C418" s="2">
        <f t="shared" si="311"/>
        <v>-0.44628710262841947</v>
      </c>
    </row>
    <row r="419" spans="1:3" x14ac:dyDescent="0.25">
      <c r="A419">
        <v>14.6</v>
      </c>
      <c r="B419">
        <v>1</v>
      </c>
      <c r="C419" s="2">
        <f t="shared" si="311"/>
        <v>0</v>
      </c>
    </row>
    <row r="420" spans="1:3" x14ac:dyDescent="0.25">
      <c r="A420">
        <v>9.9</v>
      </c>
      <c r="B420">
        <v>0.28999999999999998</v>
      </c>
      <c r="C420" s="2">
        <f t="shared" si="311"/>
        <v>-1.2378743560016174</v>
      </c>
    </row>
    <row r="421" spans="1:3" x14ac:dyDescent="0.25">
      <c r="A421">
        <v>9.9</v>
      </c>
      <c r="B421">
        <v>0.1</v>
      </c>
      <c r="C421" s="2">
        <f t="shared" si="311"/>
        <v>-2.3025850929940455</v>
      </c>
    </row>
    <row r="422" spans="1:3" x14ac:dyDescent="0.25">
      <c r="A422">
        <v>11.3</v>
      </c>
      <c r="B422">
        <v>0.19</v>
      </c>
      <c r="C422" s="2">
        <f t="shared" si="311"/>
        <v>-1.6607312068216509</v>
      </c>
    </row>
    <row r="423" spans="1:3" x14ac:dyDescent="0.25">
      <c r="A423">
        <v>10.8</v>
      </c>
      <c r="B423">
        <v>0.12</v>
      </c>
      <c r="C423" s="2">
        <f t="shared" si="311"/>
        <v>-2.120263536200091</v>
      </c>
    </row>
    <row r="424" spans="1:3" x14ac:dyDescent="0.25">
      <c r="A424">
        <v>10.6</v>
      </c>
      <c r="B424">
        <v>0.15</v>
      </c>
      <c r="C424" s="2">
        <f t="shared" si="311"/>
        <v>-1.8971199848858813</v>
      </c>
    </row>
    <row r="425" spans="1:3" x14ac:dyDescent="0.25">
      <c r="A425">
        <v>7</v>
      </c>
      <c r="B425">
        <v>0.08</v>
      </c>
      <c r="C425" s="2">
        <f t="shared" si="311"/>
        <v>-2.5257286443082556</v>
      </c>
    </row>
    <row r="426" spans="1:3" x14ac:dyDescent="0.25">
      <c r="A426">
        <v>5.0999999999999996</v>
      </c>
      <c r="B426">
        <v>0.03</v>
      </c>
      <c r="C426" s="2">
        <f t="shared" si="311"/>
        <v>-3.5065578973199818</v>
      </c>
    </row>
    <row r="427" spans="1:3" x14ac:dyDescent="0.25">
      <c r="A427">
        <v>6.4</v>
      </c>
      <c r="B427">
        <v>0.03</v>
      </c>
      <c r="C427" s="2">
        <f t="shared" si="311"/>
        <v>-3.5065578973199818</v>
      </c>
    </row>
    <row r="428" spans="1:3" x14ac:dyDescent="0.25">
      <c r="A428">
        <v>8.5</v>
      </c>
      <c r="B428">
        <v>0.05</v>
      </c>
      <c r="C428" s="2">
        <f t="shared" si="311"/>
        <v>-2.9957322735539909</v>
      </c>
    </row>
    <row r="429" spans="1:3" x14ac:dyDescent="0.25">
      <c r="A429">
        <v>3.1</v>
      </c>
      <c r="B429">
        <v>0.05</v>
      </c>
      <c r="C429" s="2">
        <f t="shared" si="311"/>
        <v>-2.9957322735539909</v>
      </c>
    </row>
    <row r="430" spans="1:3" x14ac:dyDescent="0.25">
      <c r="A430">
        <v>10.4</v>
      </c>
      <c r="B430">
        <v>0.1</v>
      </c>
      <c r="C430" s="2">
        <f t="shared" si="311"/>
        <v>-2.3025850929940455</v>
      </c>
    </row>
    <row r="431" spans="1:3" x14ac:dyDescent="0.25">
      <c r="A431">
        <v>8.3000000000000007</v>
      </c>
      <c r="B431">
        <v>0.04</v>
      </c>
      <c r="C431" s="2">
        <f t="shared" si="311"/>
        <v>-3.2188758248682006</v>
      </c>
    </row>
    <row r="432" spans="1:3" x14ac:dyDescent="0.25">
      <c r="A432">
        <v>6.1</v>
      </c>
      <c r="B432">
        <v>0.01</v>
      </c>
      <c r="C432" s="2">
        <f t="shared" si="311"/>
        <v>-4.6051701859880909</v>
      </c>
    </row>
    <row r="433" spans="1:3" x14ac:dyDescent="0.25">
      <c r="A433">
        <v>7.5</v>
      </c>
      <c r="B433">
        <v>7.0000000000000007E-2</v>
      </c>
      <c r="C433" s="2">
        <f t="shared" si="311"/>
        <v>-2.6592600369327779</v>
      </c>
    </row>
    <row r="434" spans="1:3" x14ac:dyDescent="0.25">
      <c r="A434">
        <v>6.4</v>
      </c>
      <c r="B434">
        <v>0.04</v>
      </c>
      <c r="C434" s="2">
        <f t="shared" si="311"/>
        <v>-3.2188758248682006</v>
      </c>
    </row>
    <row r="435" spans="1:3" x14ac:dyDescent="0.25">
      <c r="A435">
        <v>7.5</v>
      </c>
      <c r="B435">
        <v>0.06</v>
      </c>
      <c r="C435" s="2">
        <f t="shared" si="311"/>
        <v>-2.8134107167600364</v>
      </c>
    </row>
    <row r="436" spans="1:3" x14ac:dyDescent="0.25">
      <c r="A436">
        <v>8.3000000000000007</v>
      </c>
      <c r="B436">
        <v>0.04</v>
      </c>
      <c r="C436" s="2">
        <f t="shared" si="311"/>
        <v>-3.2188758248682006</v>
      </c>
    </row>
    <row r="437" spans="1:3" x14ac:dyDescent="0.25">
      <c r="A437">
        <v>8.4</v>
      </c>
      <c r="B437">
        <v>0.13</v>
      </c>
      <c r="C437" s="2">
        <f t="shared" si="311"/>
        <v>-2.0402208285265546</v>
      </c>
    </row>
    <row r="438" spans="1:3" x14ac:dyDescent="0.25">
      <c r="A438">
        <v>5.9</v>
      </c>
      <c r="B438">
        <v>0.03</v>
      </c>
      <c r="C438" s="2">
        <f t="shared" si="311"/>
        <v>-3.5065578973199818</v>
      </c>
    </row>
    <row r="439" spans="1:3" x14ac:dyDescent="0.25">
      <c r="A439">
        <v>6.5</v>
      </c>
      <c r="B439">
        <v>0.03</v>
      </c>
      <c r="C439" s="2">
        <f t="shared" si="311"/>
        <v>-3.5065578973199818</v>
      </c>
    </row>
    <row r="440" spans="1:3" x14ac:dyDescent="0.25">
      <c r="A440">
        <v>6.5</v>
      </c>
      <c r="B440">
        <v>0.03</v>
      </c>
      <c r="C440" s="2">
        <f t="shared" si="311"/>
        <v>-3.5065578973199818</v>
      </c>
    </row>
    <row r="441" spans="1:3" x14ac:dyDescent="0.25">
      <c r="A441">
        <v>5.9</v>
      </c>
      <c r="B441">
        <v>0.03</v>
      </c>
      <c r="C441" s="2">
        <f t="shared" si="311"/>
        <v>-3.5065578973199818</v>
      </c>
    </row>
    <row r="442" spans="1:3" x14ac:dyDescent="0.25">
      <c r="A442">
        <v>4.2</v>
      </c>
      <c r="B442">
        <v>0.01</v>
      </c>
      <c r="C442" s="2">
        <f t="shared" si="311"/>
        <v>-4.6051701859880909</v>
      </c>
    </row>
    <row r="443" spans="1:3" x14ac:dyDescent="0.25">
      <c r="A443">
        <v>5.3</v>
      </c>
      <c r="B443">
        <v>0.02</v>
      </c>
      <c r="C443" s="2">
        <f t="shared" si="311"/>
        <v>-3.912023005428146</v>
      </c>
    </row>
    <row r="444" spans="1:3" x14ac:dyDescent="0.25">
      <c r="A444">
        <v>6.1</v>
      </c>
      <c r="B444">
        <v>0.03</v>
      </c>
      <c r="C444" s="2">
        <f t="shared" si="311"/>
        <v>-3.5065578973199818</v>
      </c>
    </row>
    <row r="445" spans="1:3" x14ac:dyDescent="0.25">
      <c r="A445">
        <v>5.7</v>
      </c>
      <c r="B445">
        <v>0.02</v>
      </c>
      <c r="C445" s="2">
        <f t="shared" si="311"/>
        <v>-3.912023005428146</v>
      </c>
    </row>
    <row r="446" spans="1:3" x14ac:dyDescent="0.25">
      <c r="A446">
        <v>8.1999999999999993</v>
      </c>
      <c r="B446">
        <v>0.04</v>
      </c>
      <c r="C446" s="2">
        <f t="shared" si="311"/>
        <v>-3.2188758248682006</v>
      </c>
    </row>
    <row r="447" spans="1:3" x14ac:dyDescent="0.25">
      <c r="A447">
        <v>7.8</v>
      </c>
      <c r="B447">
        <v>0.05</v>
      </c>
      <c r="C447" s="2">
        <f t="shared" si="311"/>
        <v>-2.9957322735539909</v>
      </c>
    </row>
    <row r="448" spans="1:3" x14ac:dyDescent="0.25">
      <c r="A448">
        <v>8.3000000000000007</v>
      </c>
      <c r="B448">
        <v>0.05</v>
      </c>
      <c r="C448" s="2">
        <f t="shared" si="311"/>
        <v>-2.9957322735539909</v>
      </c>
    </row>
    <row r="449" spans="1:3" x14ac:dyDescent="0.25">
      <c r="A449">
        <v>8.1</v>
      </c>
      <c r="B449">
        <v>0.08</v>
      </c>
      <c r="C449" s="2">
        <f t="shared" si="311"/>
        <v>-2.5257286443082556</v>
      </c>
    </row>
    <row r="450" spans="1:3" x14ac:dyDescent="0.25">
      <c r="A450">
        <v>6.2</v>
      </c>
      <c r="B450">
        <v>0.02</v>
      </c>
      <c r="C450" s="2">
        <f t="shared" si="311"/>
        <v>-3.912023005428146</v>
      </c>
    </row>
    <row r="451" spans="1:3" x14ac:dyDescent="0.25">
      <c r="A451">
        <v>5.9</v>
      </c>
      <c r="B451">
        <v>0.02</v>
      </c>
      <c r="C451" s="2">
        <f t="shared" ref="C451:C514" si="312">LN(B451)</f>
        <v>-3.912023005428146</v>
      </c>
    </row>
    <row r="452" spans="1:3" x14ac:dyDescent="0.25">
      <c r="A452">
        <v>5.8</v>
      </c>
      <c r="B452">
        <v>0.02</v>
      </c>
      <c r="C452" s="2">
        <f t="shared" si="312"/>
        <v>-3.912023005428146</v>
      </c>
    </row>
    <row r="453" spans="1:3" x14ac:dyDescent="0.25">
      <c r="A453">
        <v>6</v>
      </c>
      <c r="B453">
        <v>0.06</v>
      </c>
      <c r="C453" s="2">
        <f t="shared" si="312"/>
        <v>-2.8134107167600364</v>
      </c>
    </row>
    <row r="454" spans="1:3" x14ac:dyDescent="0.25">
      <c r="A454">
        <v>7.5</v>
      </c>
      <c r="B454">
        <v>0.03</v>
      </c>
      <c r="C454" s="2">
        <f t="shared" si="312"/>
        <v>-3.5065578973199818</v>
      </c>
    </row>
    <row r="455" spans="1:3" x14ac:dyDescent="0.25">
      <c r="A455">
        <v>9.8000000000000007</v>
      </c>
      <c r="B455">
        <v>0.1</v>
      </c>
      <c r="C455" s="2">
        <f t="shared" si="312"/>
        <v>-2.3025850929940455</v>
      </c>
    </row>
    <row r="456" spans="1:3" x14ac:dyDescent="0.25">
      <c r="A456">
        <v>6.2</v>
      </c>
      <c r="B456">
        <v>0.03</v>
      </c>
      <c r="C456" s="2">
        <f t="shared" si="312"/>
        <v>-3.5065578973199818</v>
      </c>
    </row>
    <row r="457" spans="1:3" x14ac:dyDescent="0.25">
      <c r="A457">
        <v>9.6999999999999993</v>
      </c>
      <c r="B457">
        <v>0.05</v>
      </c>
      <c r="C457" s="2">
        <f t="shared" si="312"/>
        <v>-2.9957322735539909</v>
      </c>
    </row>
    <row r="458" spans="1:3" x14ac:dyDescent="0.25">
      <c r="A458">
        <v>8.6</v>
      </c>
      <c r="B458">
        <v>0.05</v>
      </c>
      <c r="C458" s="2">
        <f t="shared" si="312"/>
        <v>-2.9957322735539909</v>
      </c>
    </row>
    <row r="459" spans="1:3" x14ac:dyDescent="0.25">
      <c r="A459">
        <v>9.8000000000000007</v>
      </c>
      <c r="B459">
        <v>7.0000000000000007E-2</v>
      </c>
      <c r="C459" s="2">
        <f t="shared" si="312"/>
        <v>-2.6592600369327779</v>
      </c>
    </row>
    <row r="460" spans="1:3" x14ac:dyDescent="0.25">
      <c r="A460">
        <v>9.8000000000000007</v>
      </c>
      <c r="B460">
        <v>0.06</v>
      </c>
      <c r="C460" s="2">
        <f t="shared" si="312"/>
        <v>-2.8134107167600364</v>
      </c>
    </row>
    <row r="461" spans="1:3" x14ac:dyDescent="0.25">
      <c r="A461">
        <v>10.199999999999999</v>
      </c>
      <c r="B461">
        <v>7.0000000000000007E-2</v>
      </c>
      <c r="C461" s="2">
        <f t="shared" si="312"/>
        <v>-2.6592600369327779</v>
      </c>
    </row>
    <row r="462" spans="1:3" x14ac:dyDescent="0.25">
      <c r="A462">
        <v>9.1</v>
      </c>
      <c r="B462">
        <v>0.06</v>
      </c>
      <c r="C462" s="2">
        <f t="shared" si="312"/>
        <v>-2.8134107167600364</v>
      </c>
    </row>
    <row r="463" spans="1:3" x14ac:dyDescent="0.25">
      <c r="A463">
        <v>11</v>
      </c>
      <c r="B463">
        <v>0.11</v>
      </c>
      <c r="C463" s="2">
        <f t="shared" si="312"/>
        <v>-2.2072749131897207</v>
      </c>
    </row>
    <row r="464" spans="1:3" x14ac:dyDescent="0.25">
      <c r="A464">
        <v>9.6</v>
      </c>
      <c r="B464">
        <v>0.08</v>
      </c>
      <c r="C464" s="2">
        <f t="shared" si="312"/>
        <v>-2.5257286443082556</v>
      </c>
    </row>
    <row r="465" spans="1:3" x14ac:dyDescent="0.25">
      <c r="A465">
        <v>11.6</v>
      </c>
      <c r="B465">
        <v>0.09</v>
      </c>
      <c r="C465" s="2">
        <f t="shared" si="312"/>
        <v>-2.4079456086518722</v>
      </c>
    </row>
    <row r="466" spans="1:3" x14ac:dyDescent="0.25">
      <c r="A466">
        <v>10.3</v>
      </c>
      <c r="B466">
        <v>0.05</v>
      </c>
      <c r="C466" s="2">
        <f t="shared" si="312"/>
        <v>-2.9957322735539909</v>
      </c>
    </row>
    <row r="467" spans="1:3" x14ac:dyDescent="0.25">
      <c r="A467">
        <v>9.1</v>
      </c>
      <c r="B467">
        <v>0.06</v>
      </c>
      <c r="C467" s="2">
        <f t="shared" si="312"/>
        <v>-2.8134107167600364</v>
      </c>
    </row>
    <row r="468" spans="1:3" x14ac:dyDescent="0.25">
      <c r="A468">
        <v>8</v>
      </c>
      <c r="B468">
        <v>0.03</v>
      </c>
      <c r="C468" s="2">
        <f t="shared" si="312"/>
        <v>-3.5065578973199818</v>
      </c>
    </row>
    <row r="469" spans="1:3" x14ac:dyDescent="0.25">
      <c r="A469">
        <v>10.3</v>
      </c>
      <c r="B469">
        <v>0.08</v>
      </c>
      <c r="C469" s="2">
        <f t="shared" si="312"/>
        <v>-2.5257286443082556</v>
      </c>
    </row>
    <row r="470" spans="1:3" x14ac:dyDescent="0.25">
      <c r="A470">
        <v>9.6999999999999993</v>
      </c>
      <c r="B470">
        <v>0.06</v>
      </c>
      <c r="C470" s="2">
        <f t="shared" si="312"/>
        <v>-2.8134107167600364</v>
      </c>
    </row>
    <row r="471" spans="1:3" x14ac:dyDescent="0.25">
      <c r="A471">
        <v>10.4</v>
      </c>
      <c r="B471">
        <v>0.08</v>
      </c>
      <c r="C471" s="2">
        <f t="shared" si="312"/>
        <v>-2.5257286443082556</v>
      </c>
    </row>
    <row r="472" spans="1:3" x14ac:dyDescent="0.25">
      <c r="A472">
        <v>11.3</v>
      </c>
      <c r="B472">
        <v>0.11</v>
      </c>
      <c r="C472" s="2">
        <f t="shared" si="312"/>
        <v>-2.2072749131897207</v>
      </c>
    </row>
    <row r="473" spans="1:3" x14ac:dyDescent="0.25">
      <c r="A473">
        <v>11</v>
      </c>
      <c r="B473">
        <v>0.09</v>
      </c>
      <c r="C473" s="2">
        <f t="shared" si="312"/>
        <v>-2.4079456086518722</v>
      </c>
    </row>
    <row r="474" spans="1:3" x14ac:dyDescent="0.25">
      <c r="A474">
        <v>5.4</v>
      </c>
      <c r="B474">
        <v>0.02</v>
      </c>
      <c r="C474" s="2">
        <f t="shared" si="312"/>
        <v>-3.912023005428146</v>
      </c>
    </row>
    <row r="475" spans="1:3" x14ac:dyDescent="0.25">
      <c r="A475">
        <v>4.9000000000000004</v>
      </c>
      <c r="B475">
        <v>0.02</v>
      </c>
      <c r="C475" s="2">
        <f t="shared" si="312"/>
        <v>-3.912023005428146</v>
      </c>
    </row>
    <row r="476" spans="1:3" x14ac:dyDescent="0.25">
      <c r="A476">
        <v>6</v>
      </c>
      <c r="B476">
        <v>0.02</v>
      </c>
      <c r="C476" s="2">
        <f t="shared" si="312"/>
        <v>-3.912023005428146</v>
      </c>
    </row>
    <row r="477" spans="1:3" x14ac:dyDescent="0.25">
      <c r="A477">
        <v>8.3000000000000007</v>
      </c>
      <c r="B477">
        <v>0.05</v>
      </c>
      <c r="C477" s="2">
        <f t="shared" si="312"/>
        <v>-2.9957322735539909</v>
      </c>
    </row>
    <row r="478" spans="1:3" x14ac:dyDescent="0.25">
      <c r="A478">
        <v>7.7</v>
      </c>
      <c r="B478">
        <v>0.05</v>
      </c>
      <c r="C478" s="2">
        <f t="shared" si="312"/>
        <v>-2.9957322735539909</v>
      </c>
    </row>
    <row r="479" spans="1:3" x14ac:dyDescent="0.25">
      <c r="A479">
        <v>8.6</v>
      </c>
      <c r="B479">
        <v>0.05</v>
      </c>
      <c r="C479" s="2">
        <f t="shared" si="312"/>
        <v>-2.9957322735539909</v>
      </c>
    </row>
    <row r="480" spans="1:3" x14ac:dyDescent="0.25">
      <c r="A480">
        <v>8.6</v>
      </c>
      <c r="B480">
        <v>0.05</v>
      </c>
      <c r="C480" s="2">
        <f t="shared" si="312"/>
        <v>-2.9957322735539909</v>
      </c>
    </row>
    <row r="481" spans="1:3" x14ac:dyDescent="0.25">
      <c r="A481">
        <v>9.3000000000000007</v>
      </c>
      <c r="B481">
        <v>7.0000000000000007E-2</v>
      </c>
      <c r="C481" s="2">
        <f t="shared" si="312"/>
        <v>-2.6592600369327779</v>
      </c>
    </row>
    <row r="482" spans="1:3" x14ac:dyDescent="0.25">
      <c r="A482">
        <v>8</v>
      </c>
      <c r="B482">
        <v>0.04</v>
      </c>
      <c r="C482" s="2">
        <f t="shared" si="312"/>
        <v>-3.2188758248682006</v>
      </c>
    </row>
    <row r="483" spans="1:3" x14ac:dyDescent="0.25">
      <c r="A483">
        <v>5.9</v>
      </c>
      <c r="B483">
        <v>0.02</v>
      </c>
      <c r="C483" s="2">
        <f t="shared" si="312"/>
        <v>-3.912023005428146</v>
      </c>
    </row>
    <row r="484" spans="1:3" x14ac:dyDescent="0.25">
      <c r="A484">
        <v>12.7</v>
      </c>
      <c r="B484">
        <v>0.56000000000000005</v>
      </c>
      <c r="C484" s="2">
        <f t="shared" si="312"/>
        <v>-0.57981849525294205</v>
      </c>
    </row>
    <row r="485" spans="1:3" x14ac:dyDescent="0.25">
      <c r="A485">
        <v>10.199999999999999</v>
      </c>
      <c r="B485">
        <v>0.08</v>
      </c>
      <c r="C485" s="2">
        <f t="shared" si="312"/>
        <v>-2.5257286443082556</v>
      </c>
    </row>
    <row r="486" spans="1:3" x14ac:dyDescent="0.25">
      <c r="A486">
        <v>7.6</v>
      </c>
      <c r="B486">
        <v>0.06</v>
      </c>
      <c r="C486" s="2">
        <f t="shared" si="312"/>
        <v>-2.8134107167600364</v>
      </c>
    </row>
    <row r="487" spans="1:3" x14ac:dyDescent="0.25">
      <c r="A487">
        <v>9.1</v>
      </c>
      <c r="B487">
        <v>0.06</v>
      </c>
      <c r="C487" s="2">
        <f t="shared" si="312"/>
        <v>-2.8134107167600364</v>
      </c>
    </row>
    <row r="488" spans="1:3" x14ac:dyDescent="0.25">
      <c r="A488">
        <v>15.3</v>
      </c>
      <c r="B488">
        <v>28</v>
      </c>
      <c r="C488" s="2">
        <f t="shared" si="312"/>
        <v>3.3322045101752038</v>
      </c>
    </row>
    <row r="489" spans="1:3" x14ac:dyDescent="0.25">
      <c r="A489">
        <v>16.5</v>
      </c>
      <c r="B489">
        <v>50</v>
      </c>
      <c r="C489" s="2">
        <f t="shared" si="312"/>
        <v>3.912023005428146</v>
      </c>
    </row>
    <row r="490" spans="1:3" x14ac:dyDescent="0.25">
      <c r="A490">
        <v>16.600000000000001</v>
      </c>
      <c r="B490">
        <v>66</v>
      </c>
      <c r="C490" s="2">
        <f t="shared" si="312"/>
        <v>4.1896547420264252</v>
      </c>
    </row>
    <row r="491" spans="1:3" x14ac:dyDescent="0.25">
      <c r="A491">
        <v>13.9</v>
      </c>
      <c r="B491">
        <v>17</v>
      </c>
      <c r="C491" s="2">
        <f t="shared" si="312"/>
        <v>2.8332133440562162</v>
      </c>
    </row>
    <row r="492" spans="1:3" x14ac:dyDescent="0.25">
      <c r="A492">
        <v>16.600000000000001</v>
      </c>
      <c r="B492">
        <v>334</v>
      </c>
      <c r="C492" s="2">
        <f t="shared" si="312"/>
        <v>5.8111409929767008</v>
      </c>
    </row>
    <row r="493" spans="1:3" x14ac:dyDescent="0.25">
      <c r="A493">
        <v>16.3</v>
      </c>
      <c r="B493">
        <v>91</v>
      </c>
      <c r="C493" s="2">
        <f t="shared" si="312"/>
        <v>4.5108595065168497</v>
      </c>
    </row>
    <row r="494" spans="1:3" x14ac:dyDescent="0.25">
      <c r="A494">
        <v>11.5</v>
      </c>
      <c r="B494">
        <v>18</v>
      </c>
      <c r="C494" s="2">
        <f t="shared" si="312"/>
        <v>2.8903717578961645</v>
      </c>
    </row>
    <row r="495" spans="1:3" x14ac:dyDescent="0.25">
      <c r="A495">
        <v>11.4</v>
      </c>
      <c r="B495">
        <v>8.3000000000000007</v>
      </c>
      <c r="C495" s="2">
        <f t="shared" si="312"/>
        <v>2.1162555148025524</v>
      </c>
    </row>
    <row r="496" spans="1:3" x14ac:dyDescent="0.25">
      <c r="A496">
        <v>9.9</v>
      </c>
      <c r="B496">
        <v>3</v>
      </c>
      <c r="C496" s="2">
        <f t="shared" si="312"/>
        <v>1.0986122886681098</v>
      </c>
    </row>
    <row r="497" spans="1:3" x14ac:dyDescent="0.25">
      <c r="A497">
        <v>10.1</v>
      </c>
      <c r="B497">
        <v>0.3</v>
      </c>
      <c r="C497" s="2">
        <f t="shared" si="312"/>
        <v>-1.2039728043259361</v>
      </c>
    </row>
    <row r="498" spans="1:3" x14ac:dyDescent="0.25">
      <c r="A498">
        <v>11.1</v>
      </c>
      <c r="B498">
        <v>0.43</v>
      </c>
      <c r="C498" s="2">
        <f t="shared" si="312"/>
        <v>-0.84397007029452897</v>
      </c>
    </row>
    <row r="499" spans="1:3" x14ac:dyDescent="0.25">
      <c r="A499">
        <v>10.9</v>
      </c>
      <c r="B499">
        <v>1.7</v>
      </c>
      <c r="C499" s="2">
        <f t="shared" si="312"/>
        <v>0.53062825106217038</v>
      </c>
    </row>
    <row r="500" spans="1:3" x14ac:dyDescent="0.25">
      <c r="A500">
        <v>8.1999999999999993</v>
      </c>
      <c r="B500">
        <v>0.15</v>
      </c>
      <c r="C500" s="2">
        <f t="shared" si="312"/>
        <v>-1.8971199848858813</v>
      </c>
    </row>
    <row r="501" spans="1:3" x14ac:dyDescent="0.25">
      <c r="A501">
        <v>12.1</v>
      </c>
      <c r="B501">
        <v>0.15</v>
      </c>
      <c r="C501" s="2">
        <f t="shared" si="312"/>
        <v>-1.8971199848858813</v>
      </c>
    </row>
    <row r="502" spans="1:3" x14ac:dyDescent="0.25">
      <c r="A502">
        <v>11.7</v>
      </c>
      <c r="B502">
        <v>0.33</v>
      </c>
      <c r="C502" s="2">
        <f t="shared" si="312"/>
        <v>-1.1086626245216111</v>
      </c>
    </row>
    <row r="503" spans="1:3" x14ac:dyDescent="0.25">
      <c r="A503">
        <v>11.8</v>
      </c>
      <c r="B503">
        <v>1.8</v>
      </c>
      <c r="C503" s="2">
        <f t="shared" si="312"/>
        <v>0.58778666490211906</v>
      </c>
    </row>
    <row r="504" spans="1:3" x14ac:dyDescent="0.25">
      <c r="A504">
        <v>10.6</v>
      </c>
      <c r="B504">
        <v>0.2</v>
      </c>
      <c r="C504" s="2">
        <f t="shared" si="312"/>
        <v>-1.6094379124341003</v>
      </c>
    </row>
    <row r="505" spans="1:3" x14ac:dyDescent="0.25">
      <c r="A505">
        <v>8.6999999999999993</v>
      </c>
      <c r="B505">
        <v>0.93</v>
      </c>
      <c r="C505" s="2">
        <f t="shared" si="312"/>
        <v>-7.2570692834835374E-2</v>
      </c>
    </row>
    <row r="506" spans="1:3" x14ac:dyDescent="0.25">
      <c r="A506">
        <v>13.1</v>
      </c>
      <c r="B506">
        <v>7</v>
      </c>
      <c r="C506" s="2">
        <f t="shared" si="312"/>
        <v>1.9459101490553132</v>
      </c>
    </row>
    <row r="507" spans="1:3" x14ac:dyDescent="0.25">
      <c r="A507">
        <v>2.4</v>
      </c>
      <c r="B507">
        <v>0.04</v>
      </c>
      <c r="C507" s="2">
        <f t="shared" si="312"/>
        <v>-3.2188758248682006</v>
      </c>
    </row>
    <row r="508" spans="1:3" x14ac:dyDescent="0.25">
      <c r="A508">
        <v>12.2</v>
      </c>
      <c r="B508">
        <v>4.5999999999999996</v>
      </c>
      <c r="C508" s="2">
        <f t="shared" si="312"/>
        <v>1.5260563034950492</v>
      </c>
    </row>
    <row r="509" spans="1:3" x14ac:dyDescent="0.25">
      <c r="A509">
        <v>14.9</v>
      </c>
      <c r="B509">
        <v>130</v>
      </c>
      <c r="C509" s="2">
        <f t="shared" si="312"/>
        <v>4.8675344504555822</v>
      </c>
    </row>
    <row r="510" spans="1:3" x14ac:dyDescent="0.25">
      <c r="A510">
        <v>9</v>
      </c>
      <c r="B510">
        <v>7.2</v>
      </c>
      <c r="C510" s="2">
        <f t="shared" si="312"/>
        <v>1.9740810260220096</v>
      </c>
    </row>
    <row r="511" spans="1:3" x14ac:dyDescent="0.25">
      <c r="A511">
        <v>14.1</v>
      </c>
      <c r="B511">
        <v>2.7</v>
      </c>
      <c r="C511" s="2">
        <f t="shared" si="312"/>
        <v>0.99325177301028345</v>
      </c>
    </row>
    <row r="512" spans="1:3" x14ac:dyDescent="0.25">
      <c r="A512">
        <v>12.3</v>
      </c>
      <c r="B512">
        <v>1.9</v>
      </c>
      <c r="C512" s="2">
        <f t="shared" si="312"/>
        <v>0.64185388617239469</v>
      </c>
    </row>
    <row r="513" spans="1:3" x14ac:dyDescent="0.25">
      <c r="A513">
        <v>7.7</v>
      </c>
      <c r="B513">
        <v>7.0000000000000007E-2</v>
      </c>
      <c r="C513" s="2">
        <f t="shared" si="312"/>
        <v>-2.6592600369327779</v>
      </c>
    </row>
    <row r="514" spans="1:3" x14ac:dyDescent="0.25">
      <c r="A514">
        <v>7.7</v>
      </c>
      <c r="B514">
        <v>0.08</v>
      </c>
      <c r="C514" s="2">
        <f t="shared" si="312"/>
        <v>-2.5257286443082556</v>
      </c>
    </row>
    <row r="515" spans="1:3" x14ac:dyDescent="0.25">
      <c r="A515">
        <v>6.9</v>
      </c>
      <c r="B515">
        <v>0.08</v>
      </c>
      <c r="C515" s="2">
        <f t="shared" ref="C515:C578" si="313">LN(B515)</f>
        <v>-2.5257286443082556</v>
      </c>
    </row>
    <row r="516" spans="1:3" x14ac:dyDescent="0.25">
      <c r="A516">
        <v>6.3</v>
      </c>
      <c r="B516">
        <v>7.0000000000000007E-2</v>
      </c>
      <c r="C516" s="2">
        <f t="shared" si="313"/>
        <v>-2.6592600369327779</v>
      </c>
    </row>
    <row r="517" spans="1:3" x14ac:dyDescent="0.25">
      <c r="A517">
        <v>11</v>
      </c>
      <c r="B517">
        <v>0.35</v>
      </c>
      <c r="C517" s="2">
        <f t="shared" si="313"/>
        <v>-1.0498221244986778</v>
      </c>
    </row>
    <row r="518" spans="1:3" x14ac:dyDescent="0.25">
      <c r="A518">
        <v>13</v>
      </c>
      <c r="B518">
        <v>3.3</v>
      </c>
      <c r="C518" s="2">
        <f t="shared" si="313"/>
        <v>1.1939224684724346</v>
      </c>
    </row>
    <row r="519" spans="1:3" x14ac:dyDescent="0.25">
      <c r="A519">
        <v>12.8</v>
      </c>
      <c r="B519">
        <v>1.9</v>
      </c>
      <c r="C519" s="2">
        <f t="shared" si="313"/>
        <v>0.64185388617239469</v>
      </c>
    </row>
    <row r="520" spans="1:3" x14ac:dyDescent="0.25">
      <c r="A520">
        <v>10.4</v>
      </c>
      <c r="B520">
        <v>0.37</v>
      </c>
      <c r="C520" s="2">
        <f t="shared" si="313"/>
        <v>-0.9942522733438669</v>
      </c>
    </row>
    <row r="521" spans="1:3" x14ac:dyDescent="0.25">
      <c r="A521">
        <v>12.2</v>
      </c>
      <c r="B521">
        <v>0.82</v>
      </c>
      <c r="C521" s="2">
        <f t="shared" si="313"/>
        <v>-0.19845093872383832</v>
      </c>
    </row>
    <row r="522" spans="1:3" x14ac:dyDescent="0.25">
      <c r="A522">
        <v>13.9</v>
      </c>
      <c r="B522">
        <v>2.9</v>
      </c>
      <c r="C522" s="2">
        <f t="shared" si="313"/>
        <v>1.0647107369924282</v>
      </c>
    </row>
    <row r="523" spans="1:3" x14ac:dyDescent="0.25">
      <c r="A523">
        <v>14</v>
      </c>
      <c r="B523">
        <v>2.5</v>
      </c>
      <c r="C523" s="2">
        <f t="shared" si="313"/>
        <v>0.91629073187415511</v>
      </c>
    </row>
    <row r="524" spans="1:3" x14ac:dyDescent="0.25">
      <c r="A524">
        <v>13.9</v>
      </c>
      <c r="B524">
        <v>2.4</v>
      </c>
      <c r="C524" s="2">
        <f t="shared" si="313"/>
        <v>0.87546873735389985</v>
      </c>
    </row>
    <row r="525" spans="1:3" x14ac:dyDescent="0.25">
      <c r="A525">
        <v>11.3</v>
      </c>
      <c r="B525">
        <v>2</v>
      </c>
      <c r="C525" s="2">
        <f t="shared" si="313"/>
        <v>0.69314718055994529</v>
      </c>
    </row>
    <row r="526" spans="1:3" x14ac:dyDescent="0.25">
      <c r="A526">
        <v>7.3</v>
      </c>
      <c r="B526">
        <v>7.0000000000000007E-2</v>
      </c>
      <c r="C526" s="2">
        <f t="shared" si="313"/>
        <v>-2.6592600369327779</v>
      </c>
    </row>
    <row r="527" spans="1:3" x14ac:dyDescent="0.25">
      <c r="A527">
        <v>8.1</v>
      </c>
      <c r="B527">
        <v>0.06</v>
      </c>
      <c r="C527" s="2">
        <f t="shared" si="313"/>
        <v>-2.8134107167600364</v>
      </c>
    </row>
    <row r="528" spans="1:3" x14ac:dyDescent="0.25">
      <c r="A528">
        <v>9.4</v>
      </c>
      <c r="B528">
        <v>7.0000000000000007E-2</v>
      </c>
      <c r="C528" s="2">
        <f t="shared" si="313"/>
        <v>-2.6592600369327779</v>
      </c>
    </row>
    <row r="529" spans="1:3" x14ac:dyDescent="0.25">
      <c r="A529">
        <v>9.3000000000000007</v>
      </c>
      <c r="B529">
        <v>0.11</v>
      </c>
      <c r="C529" s="2">
        <f t="shared" si="313"/>
        <v>-2.2072749131897207</v>
      </c>
    </row>
    <row r="530" spans="1:3" x14ac:dyDescent="0.25">
      <c r="A530">
        <v>8.4</v>
      </c>
      <c r="B530">
        <v>0.11</v>
      </c>
      <c r="C530" s="2">
        <f t="shared" si="313"/>
        <v>-2.2072749131897207</v>
      </c>
    </row>
    <row r="531" spans="1:3" x14ac:dyDescent="0.25">
      <c r="A531">
        <v>8</v>
      </c>
      <c r="B531">
        <v>0.1</v>
      </c>
      <c r="C531" s="2">
        <f t="shared" si="313"/>
        <v>-2.3025850929940455</v>
      </c>
    </row>
    <row r="532" spans="1:3" x14ac:dyDescent="0.25">
      <c r="A532">
        <v>8.1</v>
      </c>
      <c r="B532">
        <v>0.1</v>
      </c>
      <c r="C532" s="2">
        <f t="shared" si="313"/>
        <v>-2.3025850929940455</v>
      </c>
    </row>
    <row r="533" spans="1:3" x14ac:dyDescent="0.25">
      <c r="A533">
        <v>8</v>
      </c>
      <c r="B533">
        <v>0.13</v>
      </c>
      <c r="C533" s="2">
        <f t="shared" si="313"/>
        <v>-2.0402208285265546</v>
      </c>
    </row>
    <row r="534" spans="1:3" x14ac:dyDescent="0.25">
      <c r="A534">
        <v>9.6999999999999993</v>
      </c>
      <c r="B534">
        <v>0.69</v>
      </c>
      <c r="C534" s="2">
        <f t="shared" si="313"/>
        <v>-0.37106368139083207</v>
      </c>
    </row>
    <row r="535" spans="1:3" x14ac:dyDescent="0.25">
      <c r="A535">
        <v>12.7</v>
      </c>
      <c r="B535">
        <v>3.4</v>
      </c>
      <c r="C535" s="2">
        <f t="shared" si="313"/>
        <v>1.2237754316221157</v>
      </c>
    </row>
    <row r="536" spans="1:3" x14ac:dyDescent="0.25">
      <c r="A536">
        <v>7</v>
      </c>
      <c r="B536">
        <v>0.14000000000000001</v>
      </c>
      <c r="C536" s="2">
        <f t="shared" si="313"/>
        <v>-1.9661128563728327</v>
      </c>
    </row>
    <row r="537" spans="1:3" x14ac:dyDescent="0.25">
      <c r="A537">
        <v>10</v>
      </c>
      <c r="B537">
        <v>0.14000000000000001</v>
      </c>
      <c r="C537" s="2">
        <f t="shared" si="313"/>
        <v>-1.9661128563728327</v>
      </c>
    </row>
    <row r="538" spans="1:3" x14ac:dyDescent="0.25">
      <c r="A538">
        <v>8.4</v>
      </c>
      <c r="B538">
        <v>0.11</v>
      </c>
      <c r="C538" s="2">
        <f t="shared" si="313"/>
        <v>-2.2072749131897207</v>
      </c>
    </row>
    <row r="539" spans="1:3" x14ac:dyDescent="0.25">
      <c r="A539">
        <v>11.2</v>
      </c>
      <c r="B539">
        <v>0.53</v>
      </c>
      <c r="C539" s="2">
        <f t="shared" si="313"/>
        <v>-0.6348782724359695</v>
      </c>
    </row>
    <row r="540" spans="1:3" x14ac:dyDescent="0.25">
      <c r="A540">
        <v>10.199999999999999</v>
      </c>
      <c r="B540">
        <v>0.42</v>
      </c>
      <c r="C540" s="2">
        <f t="shared" si="313"/>
        <v>-0.86750056770472306</v>
      </c>
    </row>
    <row r="541" spans="1:3" x14ac:dyDescent="0.25">
      <c r="A541">
        <v>10.3</v>
      </c>
      <c r="B541">
        <v>0.41</v>
      </c>
      <c r="C541" s="2">
        <f t="shared" si="313"/>
        <v>-0.89159811928378363</v>
      </c>
    </row>
    <row r="542" spans="1:3" x14ac:dyDescent="0.25">
      <c r="A542">
        <v>7.4</v>
      </c>
      <c r="B542">
        <v>0.1</v>
      </c>
      <c r="C542" s="2">
        <f t="shared" si="313"/>
        <v>-2.3025850929940455</v>
      </c>
    </row>
    <row r="543" spans="1:3" x14ac:dyDescent="0.25">
      <c r="A543">
        <v>9.4</v>
      </c>
      <c r="B543">
        <v>0.2</v>
      </c>
      <c r="C543" s="2">
        <f t="shared" si="313"/>
        <v>-1.6094379124341003</v>
      </c>
    </row>
    <row r="544" spans="1:3" x14ac:dyDescent="0.25">
      <c r="A544">
        <v>7.9</v>
      </c>
      <c r="B544">
        <v>0.22</v>
      </c>
      <c r="C544" s="2">
        <f t="shared" si="313"/>
        <v>-1.5141277326297755</v>
      </c>
    </row>
    <row r="545" spans="1:3" x14ac:dyDescent="0.25">
      <c r="A545">
        <v>10.8</v>
      </c>
      <c r="B545">
        <v>1.5</v>
      </c>
      <c r="C545" s="2">
        <f t="shared" si="313"/>
        <v>0.40546510810816438</v>
      </c>
    </row>
    <row r="546" spans="1:3" x14ac:dyDescent="0.25">
      <c r="A546">
        <v>9.1</v>
      </c>
      <c r="B546">
        <v>0.22</v>
      </c>
      <c r="C546" s="2">
        <f t="shared" si="313"/>
        <v>-1.5141277326297755</v>
      </c>
    </row>
    <row r="547" spans="1:3" x14ac:dyDescent="0.25">
      <c r="A547">
        <v>6.8</v>
      </c>
      <c r="B547">
        <v>0.04</v>
      </c>
      <c r="C547" s="2">
        <f t="shared" si="313"/>
        <v>-3.2188758248682006</v>
      </c>
    </row>
    <row r="548" spans="1:3" x14ac:dyDescent="0.25">
      <c r="A548">
        <v>4.8</v>
      </c>
      <c r="B548">
        <v>0.05</v>
      </c>
      <c r="C548" s="2">
        <f t="shared" si="313"/>
        <v>-2.9957322735539909</v>
      </c>
    </row>
    <row r="549" spans="1:3" x14ac:dyDescent="0.25">
      <c r="A549">
        <v>9</v>
      </c>
      <c r="B549">
        <v>0.76</v>
      </c>
      <c r="C549" s="2">
        <f t="shared" si="313"/>
        <v>-0.2744368457017603</v>
      </c>
    </row>
    <row r="550" spans="1:3" x14ac:dyDescent="0.25">
      <c r="A550">
        <v>10</v>
      </c>
      <c r="B550">
        <v>0.2</v>
      </c>
      <c r="C550" s="2">
        <f t="shared" si="313"/>
        <v>-1.6094379124341003</v>
      </c>
    </row>
    <row r="551" spans="1:3" x14ac:dyDescent="0.25">
      <c r="A551">
        <v>8.1</v>
      </c>
      <c r="B551">
        <v>0.11</v>
      </c>
      <c r="C551" s="2">
        <f t="shared" si="313"/>
        <v>-2.2072749131897207</v>
      </c>
    </row>
    <row r="552" spans="1:3" x14ac:dyDescent="0.25">
      <c r="A552">
        <v>5.3</v>
      </c>
      <c r="B552">
        <v>0.08</v>
      </c>
      <c r="C552" s="2">
        <f t="shared" si="313"/>
        <v>-2.5257286443082556</v>
      </c>
    </row>
    <row r="553" spans="1:3" x14ac:dyDescent="0.25">
      <c r="A553">
        <v>6.2</v>
      </c>
      <c r="B553">
        <v>7.0000000000000007E-2</v>
      </c>
      <c r="C553" s="2">
        <f t="shared" si="313"/>
        <v>-2.6592600369327779</v>
      </c>
    </row>
    <row r="554" spans="1:3" x14ac:dyDescent="0.25">
      <c r="A554">
        <v>13</v>
      </c>
      <c r="B554">
        <v>3.6</v>
      </c>
      <c r="C554" s="2">
        <f t="shared" si="313"/>
        <v>1.2809338454620642</v>
      </c>
    </row>
    <row r="555" spans="1:3" x14ac:dyDescent="0.25">
      <c r="A555">
        <v>7.9</v>
      </c>
      <c r="B555">
        <v>0.74</v>
      </c>
      <c r="C555" s="2">
        <f t="shared" si="313"/>
        <v>-0.30110509278392161</v>
      </c>
    </row>
    <row r="556" spans="1:3" x14ac:dyDescent="0.25">
      <c r="A556">
        <v>16.8</v>
      </c>
      <c r="B556">
        <v>9.1999999999999993</v>
      </c>
      <c r="C556" s="2">
        <f t="shared" si="313"/>
        <v>2.2192034840549946</v>
      </c>
    </row>
    <row r="557" spans="1:3" x14ac:dyDescent="0.25">
      <c r="A557">
        <v>18.2</v>
      </c>
      <c r="B557">
        <v>16</v>
      </c>
      <c r="C557" s="2">
        <f t="shared" si="313"/>
        <v>2.7725887222397811</v>
      </c>
    </row>
    <row r="558" spans="1:3" x14ac:dyDescent="0.25">
      <c r="A558">
        <v>17.8</v>
      </c>
      <c r="B558">
        <v>13</v>
      </c>
      <c r="C558" s="2">
        <f t="shared" si="313"/>
        <v>2.5649493574615367</v>
      </c>
    </row>
    <row r="559" spans="1:3" x14ac:dyDescent="0.25">
      <c r="A559">
        <v>18.100000000000001</v>
      </c>
      <c r="B559">
        <v>56</v>
      </c>
      <c r="C559" s="2">
        <f t="shared" si="313"/>
        <v>4.0253516907351496</v>
      </c>
    </row>
    <row r="560" spans="1:3" x14ac:dyDescent="0.25">
      <c r="A560">
        <v>14.9</v>
      </c>
      <c r="B560">
        <v>26</v>
      </c>
      <c r="C560" s="2">
        <f t="shared" si="313"/>
        <v>3.2580965380214821</v>
      </c>
    </row>
    <row r="561" spans="1:3" x14ac:dyDescent="0.25">
      <c r="A561">
        <v>15.3</v>
      </c>
      <c r="B561">
        <v>6.3</v>
      </c>
      <c r="C561" s="2">
        <f t="shared" si="313"/>
        <v>1.8405496333974869</v>
      </c>
    </row>
    <row r="562" spans="1:3" x14ac:dyDescent="0.25">
      <c r="A562">
        <v>17.899999999999999</v>
      </c>
      <c r="B562">
        <v>108</v>
      </c>
      <c r="C562" s="2">
        <f t="shared" si="313"/>
        <v>4.6821312271242199</v>
      </c>
    </row>
    <row r="563" spans="1:3" x14ac:dyDescent="0.25">
      <c r="A563">
        <v>10.1</v>
      </c>
      <c r="B563">
        <v>2.7</v>
      </c>
      <c r="C563" s="2">
        <f t="shared" si="313"/>
        <v>0.99325177301028345</v>
      </c>
    </row>
    <row r="564" spans="1:3" x14ac:dyDescent="0.25">
      <c r="A564">
        <v>11.5</v>
      </c>
      <c r="B564">
        <v>3.4</v>
      </c>
      <c r="C564" s="2">
        <f t="shared" si="313"/>
        <v>1.2237754316221157</v>
      </c>
    </row>
    <row r="565" spans="1:3" x14ac:dyDescent="0.25">
      <c r="A565">
        <v>7.2</v>
      </c>
      <c r="B565">
        <v>0.96</v>
      </c>
      <c r="C565" s="2">
        <f t="shared" si="313"/>
        <v>-4.0821994520255166E-2</v>
      </c>
    </row>
    <row r="566" spans="1:3" x14ac:dyDescent="0.25">
      <c r="A566">
        <v>6.8</v>
      </c>
      <c r="B566">
        <v>0.21</v>
      </c>
      <c r="C566" s="2">
        <f t="shared" si="313"/>
        <v>-1.5606477482646683</v>
      </c>
    </row>
    <row r="567" spans="1:3" x14ac:dyDescent="0.25">
      <c r="A567">
        <v>13.5</v>
      </c>
      <c r="B567">
        <v>3.5</v>
      </c>
      <c r="C567" s="2">
        <f t="shared" si="313"/>
        <v>1.2527629684953681</v>
      </c>
    </row>
    <row r="568" spans="1:3" x14ac:dyDescent="0.25">
      <c r="A568">
        <v>17.2</v>
      </c>
      <c r="B568">
        <v>6.9</v>
      </c>
      <c r="C568" s="2">
        <f t="shared" si="313"/>
        <v>1.9315214116032138</v>
      </c>
    </row>
    <row r="569" spans="1:3" x14ac:dyDescent="0.25">
      <c r="A569">
        <v>15.4</v>
      </c>
      <c r="B569">
        <v>3.3</v>
      </c>
      <c r="C569" s="2">
        <f t="shared" si="313"/>
        <v>1.1939224684724346</v>
      </c>
    </row>
    <row r="570" spans="1:3" x14ac:dyDescent="0.25">
      <c r="A570">
        <v>16.899999999999999</v>
      </c>
      <c r="B570">
        <v>12</v>
      </c>
      <c r="C570" s="2">
        <f t="shared" si="313"/>
        <v>2.4849066497880004</v>
      </c>
    </row>
    <row r="571" spans="1:3" x14ac:dyDescent="0.25">
      <c r="A571">
        <v>16.399999999999999</v>
      </c>
      <c r="B571">
        <v>8.3000000000000007</v>
      </c>
      <c r="C571" s="2">
        <f t="shared" si="313"/>
        <v>2.1162555148025524</v>
      </c>
    </row>
    <row r="572" spans="1:3" x14ac:dyDescent="0.25">
      <c r="A572">
        <v>15.8</v>
      </c>
      <c r="B572">
        <v>7.5</v>
      </c>
      <c r="C572" s="2">
        <f t="shared" si="313"/>
        <v>2.0149030205422647</v>
      </c>
    </row>
    <row r="573" spans="1:3" x14ac:dyDescent="0.25">
      <c r="A573">
        <v>12.3</v>
      </c>
      <c r="B573">
        <v>4.0999999999999996</v>
      </c>
      <c r="C573" s="2">
        <f t="shared" si="313"/>
        <v>1.410986973710262</v>
      </c>
    </row>
    <row r="574" spans="1:3" x14ac:dyDescent="0.25">
      <c r="A574">
        <v>12</v>
      </c>
      <c r="B574">
        <v>12</v>
      </c>
      <c r="C574" s="2">
        <f t="shared" si="313"/>
        <v>2.4849066497880004</v>
      </c>
    </row>
    <row r="575" spans="1:3" x14ac:dyDescent="0.25">
      <c r="A575">
        <v>4.5999999999999996</v>
      </c>
      <c r="B575">
        <v>0.1</v>
      </c>
      <c r="C575" s="2">
        <f t="shared" si="313"/>
        <v>-2.3025850929940455</v>
      </c>
    </row>
    <row r="576" spans="1:3" x14ac:dyDescent="0.25">
      <c r="A576">
        <v>12.9</v>
      </c>
      <c r="B576">
        <v>8.5</v>
      </c>
      <c r="C576" s="2">
        <f t="shared" si="313"/>
        <v>2.1400661634962708</v>
      </c>
    </row>
    <row r="577" spans="1:3" x14ac:dyDescent="0.25">
      <c r="A577">
        <v>16.2</v>
      </c>
      <c r="B577">
        <v>46</v>
      </c>
      <c r="C577" s="2">
        <f t="shared" si="313"/>
        <v>3.8286413964890951</v>
      </c>
    </row>
    <row r="578" spans="1:3" x14ac:dyDescent="0.25">
      <c r="A578">
        <v>5.3</v>
      </c>
      <c r="B578">
        <v>7.0000000000000007E-2</v>
      </c>
      <c r="C578" s="2">
        <f t="shared" si="313"/>
        <v>-2.6592600369327779</v>
      </c>
    </row>
    <row r="579" spans="1:3" x14ac:dyDescent="0.25">
      <c r="A579">
        <v>8.3000000000000007</v>
      </c>
      <c r="B579">
        <v>0.28000000000000003</v>
      </c>
      <c r="C579" s="2">
        <f t="shared" ref="C579:C642" si="314">LN(B579)</f>
        <v>-1.2729656758128873</v>
      </c>
    </row>
    <row r="580" spans="1:3" x14ac:dyDescent="0.25">
      <c r="A580">
        <v>9.1</v>
      </c>
      <c r="B580">
        <v>0.97</v>
      </c>
      <c r="C580" s="2">
        <f t="shared" si="314"/>
        <v>-3.0459207484708574E-2</v>
      </c>
    </row>
    <row r="581" spans="1:3" x14ac:dyDescent="0.25">
      <c r="A581">
        <v>5.4</v>
      </c>
      <c r="B581">
        <v>0.11</v>
      </c>
      <c r="C581" s="2">
        <f t="shared" si="314"/>
        <v>-2.2072749131897207</v>
      </c>
    </row>
    <row r="582" spans="1:3" x14ac:dyDescent="0.25">
      <c r="A582">
        <v>11.8</v>
      </c>
      <c r="B582">
        <v>2.2999999999999998</v>
      </c>
      <c r="C582" s="2">
        <f t="shared" si="314"/>
        <v>0.83290912293510388</v>
      </c>
    </row>
    <row r="583" spans="1:3" x14ac:dyDescent="0.25">
      <c r="A583">
        <v>11.8</v>
      </c>
      <c r="B583">
        <v>0.18</v>
      </c>
      <c r="C583" s="2">
        <f t="shared" si="314"/>
        <v>-1.7147984280919266</v>
      </c>
    </row>
    <row r="584" spans="1:3" x14ac:dyDescent="0.25">
      <c r="A584">
        <v>10.6</v>
      </c>
      <c r="B584">
        <v>0.13</v>
      </c>
      <c r="C584" s="2">
        <f t="shared" si="314"/>
        <v>-2.0402208285265546</v>
      </c>
    </row>
    <row r="585" spans="1:3" x14ac:dyDescent="0.25">
      <c r="A585">
        <v>11.1</v>
      </c>
      <c r="B585">
        <v>0.18</v>
      </c>
      <c r="C585" s="2">
        <f t="shared" si="314"/>
        <v>-1.7147984280919266</v>
      </c>
    </row>
    <row r="586" spans="1:3" x14ac:dyDescent="0.25">
      <c r="A586">
        <v>13.1</v>
      </c>
      <c r="B586">
        <v>0.56999999999999995</v>
      </c>
      <c r="C586" s="2">
        <f t="shared" si="314"/>
        <v>-0.56211891815354131</v>
      </c>
    </row>
    <row r="587" spans="1:3" x14ac:dyDescent="0.25">
      <c r="A587">
        <v>13.4</v>
      </c>
      <c r="B587">
        <v>0.73</v>
      </c>
      <c r="C587" s="2">
        <f t="shared" si="314"/>
        <v>-0.31471074483970024</v>
      </c>
    </row>
    <row r="588" spans="1:3" x14ac:dyDescent="0.25">
      <c r="A588">
        <v>13</v>
      </c>
      <c r="B588">
        <v>2.6</v>
      </c>
      <c r="C588" s="2">
        <f t="shared" si="314"/>
        <v>0.95551144502743635</v>
      </c>
    </row>
    <row r="589" spans="1:3" x14ac:dyDescent="0.25">
      <c r="A589">
        <v>11.1</v>
      </c>
      <c r="B589">
        <v>0.18</v>
      </c>
      <c r="C589" s="2">
        <f t="shared" si="314"/>
        <v>-1.7147984280919266</v>
      </c>
    </row>
    <row r="590" spans="1:3" x14ac:dyDescent="0.25">
      <c r="A590">
        <v>13.4</v>
      </c>
      <c r="B590">
        <v>0.3</v>
      </c>
      <c r="C590" s="2">
        <f t="shared" si="314"/>
        <v>-1.2039728043259361</v>
      </c>
    </row>
    <row r="591" spans="1:3" x14ac:dyDescent="0.25">
      <c r="A591">
        <v>14.1</v>
      </c>
      <c r="B591">
        <v>2.6</v>
      </c>
      <c r="C591" s="2">
        <f t="shared" si="314"/>
        <v>0.95551144502743635</v>
      </c>
    </row>
    <row r="592" spans="1:3" x14ac:dyDescent="0.25">
      <c r="A592">
        <v>13.9</v>
      </c>
      <c r="B592">
        <v>5.3</v>
      </c>
      <c r="C592" s="2">
        <f t="shared" si="314"/>
        <v>1.6677068205580761</v>
      </c>
    </row>
    <row r="593" spans="1:3" x14ac:dyDescent="0.25">
      <c r="A593">
        <v>14.6</v>
      </c>
      <c r="B593">
        <v>3.1</v>
      </c>
      <c r="C593" s="2">
        <f t="shared" si="314"/>
        <v>1.1314021114911006</v>
      </c>
    </row>
    <row r="594" spans="1:3" x14ac:dyDescent="0.25">
      <c r="A594">
        <v>12.6</v>
      </c>
      <c r="B594">
        <v>0.84</v>
      </c>
      <c r="C594" s="2">
        <f t="shared" si="314"/>
        <v>-0.1743533871447778</v>
      </c>
    </row>
    <row r="595" spans="1:3" x14ac:dyDescent="0.25">
      <c r="A595">
        <v>12.6</v>
      </c>
      <c r="B595">
        <v>3</v>
      </c>
      <c r="C595" s="2">
        <f t="shared" si="314"/>
        <v>1.0986122886681098</v>
      </c>
    </row>
    <row r="596" spans="1:3" x14ac:dyDescent="0.25">
      <c r="A596">
        <v>11.9</v>
      </c>
      <c r="B596">
        <v>0.25</v>
      </c>
      <c r="C596" s="2">
        <f t="shared" si="314"/>
        <v>-1.3862943611198906</v>
      </c>
    </row>
    <row r="597" spans="1:3" x14ac:dyDescent="0.25">
      <c r="A597">
        <v>14.6</v>
      </c>
      <c r="B597">
        <v>1.1000000000000001</v>
      </c>
      <c r="C597" s="2">
        <f t="shared" si="314"/>
        <v>9.5310179804324935E-2</v>
      </c>
    </row>
    <row r="598" spans="1:3" x14ac:dyDescent="0.25">
      <c r="A598">
        <v>14.1</v>
      </c>
      <c r="B598">
        <v>4.3</v>
      </c>
      <c r="C598" s="2">
        <f t="shared" si="314"/>
        <v>1.4586150226995167</v>
      </c>
    </row>
    <row r="599" spans="1:3" x14ac:dyDescent="0.25">
      <c r="A599">
        <v>14.5</v>
      </c>
      <c r="B599">
        <v>13</v>
      </c>
      <c r="C599" s="2">
        <f t="shared" si="314"/>
        <v>2.5649493574615367</v>
      </c>
    </row>
    <row r="600" spans="1:3" x14ac:dyDescent="0.25">
      <c r="A600">
        <v>17.2</v>
      </c>
      <c r="B600">
        <v>9.1</v>
      </c>
      <c r="C600" s="2">
        <f t="shared" si="314"/>
        <v>2.2082744135228043</v>
      </c>
    </row>
    <row r="601" spans="1:3" x14ac:dyDescent="0.25">
      <c r="A601">
        <v>11.1</v>
      </c>
      <c r="B601">
        <v>3.4</v>
      </c>
      <c r="C601" s="2">
        <f t="shared" si="314"/>
        <v>1.2237754316221157</v>
      </c>
    </row>
    <row r="602" spans="1:3" x14ac:dyDescent="0.25">
      <c r="A602">
        <v>10.3</v>
      </c>
      <c r="B602">
        <v>3.8</v>
      </c>
      <c r="C602" s="2">
        <f t="shared" si="314"/>
        <v>1.33500106673234</v>
      </c>
    </row>
    <row r="603" spans="1:3" x14ac:dyDescent="0.25">
      <c r="A603">
        <v>10.1</v>
      </c>
      <c r="B603">
        <v>4.5</v>
      </c>
      <c r="C603" s="2">
        <f t="shared" si="314"/>
        <v>1.5040773967762742</v>
      </c>
    </row>
    <row r="604" spans="1:3" x14ac:dyDescent="0.25">
      <c r="A604">
        <v>8.8000000000000007</v>
      </c>
      <c r="B604">
        <v>0.15</v>
      </c>
      <c r="C604" s="2">
        <f t="shared" si="314"/>
        <v>-1.8971199848858813</v>
      </c>
    </row>
    <row r="605" spans="1:3" x14ac:dyDescent="0.25">
      <c r="A605">
        <v>9.1</v>
      </c>
      <c r="B605">
        <v>0.26</v>
      </c>
      <c r="C605" s="2">
        <f t="shared" si="314"/>
        <v>-1.3470736479666092</v>
      </c>
    </row>
    <row r="606" spans="1:3" x14ac:dyDescent="0.25">
      <c r="A606">
        <v>8</v>
      </c>
      <c r="B606">
        <v>0.09</v>
      </c>
      <c r="C606" s="2">
        <f t="shared" si="314"/>
        <v>-2.4079456086518722</v>
      </c>
    </row>
    <row r="607" spans="1:3" x14ac:dyDescent="0.25">
      <c r="A607">
        <v>8</v>
      </c>
      <c r="B607">
        <v>0.1</v>
      </c>
      <c r="C607" s="2">
        <f t="shared" si="314"/>
        <v>-2.3025850929940455</v>
      </c>
    </row>
    <row r="608" spans="1:3" x14ac:dyDescent="0.25">
      <c r="A608">
        <v>10.5</v>
      </c>
      <c r="B608">
        <v>0.47</v>
      </c>
      <c r="C608" s="2">
        <f t="shared" si="314"/>
        <v>-0.75502258427803282</v>
      </c>
    </row>
    <row r="609" spans="1:3" x14ac:dyDescent="0.25">
      <c r="A609">
        <v>14.1</v>
      </c>
      <c r="B609">
        <v>3.6</v>
      </c>
      <c r="C609" s="2">
        <f t="shared" si="314"/>
        <v>1.2809338454620642</v>
      </c>
    </row>
    <row r="610" spans="1:3" x14ac:dyDescent="0.25">
      <c r="A610">
        <v>13.2</v>
      </c>
      <c r="B610">
        <v>3.7</v>
      </c>
      <c r="C610" s="2">
        <f t="shared" si="314"/>
        <v>1.3083328196501789</v>
      </c>
    </row>
    <row r="611" spans="1:3" x14ac:dyDescent="0.25">
      <c r="A611">
        <v>13.1</v>
      </c>
      <c r="B611">
        <v>3.4</v>
      </c>
      <c r="C611" s="2">
        <f t="shared" si="314"/>
        <v>1.2237754316221157</v>
      </c>
    </row>
    <row r="612" spans="1:3" x14ac:dyDescent="0.25">
      <c r="A612">
        <v>13.8</v>
      </c>
      <c r="B612">
        <v>3.8</v>
      </c>
      <c r="C612" s="2">
        <f t="shared" si="314"/>
        <v>1.33500106673234</v>
      </c>
    </row>
    <row r="613" spans="1:3" x14ac:dyDescent="0.25">
      <c r="A613">
        <v>15</v>
      </c>
      <c r="B613">
        <v>4.4000000000000004</v>
      </c>
      <c r="C613" s="2">
        <f t="shared" si="314"/>
        <v>1.4816045409242156</v>
      </c>
    </row>
    <row r="614" spans="1:3" x14ac:dyDescent="0.25">
      <c r="A614">
        <v>13.3</v>
      </c>
      <c r="B614">
        <v>4.8</v>
      </c>
      <c r="C614" s="2">
        <f t="shared" si="314"/>
        <v>1.5686159179138452</v>
      </c>
    </row>
    <row r="615" spans="1:3" x14ac:dyDescent="0.25">
      <c r="A615">
        <v>17</v>
      </c>
      <c r="B615">
        <v>6.6</v>
      </c>
      <c r="C615" s="2">
        <f t="shared" si="314"/>
        <v>1.8870696490323797</v>
      </c>
    </row>
    <row r="616" spans="1:3" x14ac:dyDescent="0.25">
      <c r="A616">
        <v>6.9</v>
      </c>
      <c r="B616">
        <v>0.08</v>
      </c>
      <c r="C616" s="2">
        <f t="shared" si="314"/>
        <v>-2.5257286443082556</v>
      </c>
    </row>
    <row r="617" spans="1:3" x14ac:dyDescent="0.25">
      <c r="A617">
        <v>14.1</v>
      </c>
      <c r="B617">
        <v>1.7</v>
      </c>
      <c r="C617" s="2">
        <f t="shared" si="314"/>
        <v>0.53062825106217038</v>
      </c>
    </row>
    <row r="618" spans="1:3" x14ac:dyDescent="0.25">
      <c r="A618">
        <v>15.8</v>
      </c>
      <c r="B618">
        <v>1</v>
      </c>
      <c r="C618" s="2">
        <f t="shared" si="314"/>
        <v>0</v>
      </c>
    </row>
    <row r="619" spans="1:3" x14ac:dyDescent="0.25">
      <c r="A619">
        <v>14.8</v>
      </c>
      <c r="B619">
        <v>1</v>
      </c>
      <c r="C619" s="2">
        <f t="shared" si="314"/>
        <v>0</v>
      </c>
    </row>
    <row r="620" spans="1:3" x14ac:dyDescent="0.25">
      <c r="A620">
        <v>14.9</v>
      </c>
      <c r="B620">
        <v>1.9</v>
      </c>
      <c r="C620" s="2">
        <f t="shared" si="314"/>
        <v>0.64185388617239469</v>
      </c>
    </row>
    <row r="621" spans="1:3" x14ac:dyDescent="0.25">
      <c r="A621">
        <v>15.2</v>
      </c>
      <c r="B621">
        <v>2.7</v>
      </c>
      <c r="C621" s="2">
        <f t="shared" si="314"/>
        <v>0.99325177301028345</v>
      </c>
    </row>
    <row r="622" spans="1:3" x14ac:dyDescent="0.25">
      <c r="A622">
        <v>15.8</v>
      </c>
      <c r="B622">
        <v>3.5</v>
      </c>
      <c r="C622" s="2">
        <f t="shared" si="314"/>
        <v>1.2527629684953681</v>
      </c>
    </row>
    <row r="623" spans="1:3" x14ac:dyDescent="0.25">
      <c r="A623">
        <v>15.8</v>
      </c>
      <c r="B623">
        <v>6.4</v>
      </c>
      <c r="C623" s="2">
        <f t="shared" si="314"/>
        <v>1.8562979903656263</v>
      </c>
    </row>
    <row r="624" spans="1:3" x14ac:dyDescent="0.25">
      <c r="A624">
        <v>7.7</v>
      </c>
      <c r="B624">
        <v>0.27</v>
      </c>
      <c r="C624" s="2">
        <f t="shared" si="314"/>
        <v>-1.3093333199837622</v>
      </c>
    </row>
    <row r="625" spans="1:3" x14ac:dyDescent="0.25">
      <c r="A625">
        <v>7.8</v>
      </c>
      <c r="B625">
        <v>0.21</v>
      </c>
      <c r="C625" s="2">
        <f t="shared" si="314"/>
        <v>-1.5606477482646683</v>
      </c>
    </row>
    <row r="626" spans="1:3" x14ac:dyDescent="0.25">
      <c r="A626">
        <v>10.8</v>
      </c>
      <c r="B626">
        <v>0.22</v>
      </c>
      <c r="C626" s="2">
        <f t="shared" si="314"/>
        <v>-1.5141277326297755</v>
      </c>
    </row>
    <row r="627" spans="1:3" x14ac:dyDescent="0.25">
      <c r="A627">
        <v>9.3000000000000007</v>
      </c>
      <c r="B627">
        <v>0.11</v>
      </c>
      <c r="C627" s="2">
        <f t="shared" si="314"/>
        <v>-2.2072749131897207</v>
      </c>
    </row>
    <row r="628" spans="1:3" x14ac:dyDescent="0.25">
      <c r="A628">
        <v>11</v>
      </c>
      <c r="B628">
        <v>0.18</v>
      </c>
      <c r="C628" s="2">
        <f t="shared" si="314"/>
        <v>-1.7147984280919266</v>
      </c>
    </row>
    <row r="629" spans="1:3" x14ac:dyDescent="0.25">
      <c r="A629">
        <v>10.5</v>
      </c>
      <c r="B629">
        <v>0.18</v>
      </c>
      <c r="C629" s="2">
        <f t="shared" si="314"/>
        <v>-1.7147984280919266</v>
      </c>
    </row>
    <row r="630" spans="1:3" x14ac:dyDescent="0.25">
      <c r="A630">
        <v>9.4</v>
      </c>
      <c r="B630">
        <v>0.09</v>
      </c>
      <c r="C630" s="2">
        <f t="shared" si="314"/>
        <v>-2.4079456086518722</v>
      </c>
    </row>
    <row r="631" spans="1:3" x14ac:dyDescent="0.25">
      <c r="A631">
        <v>13.3</v>
      </c>
      <c r="B631">
        <v>0.97</v>
      </c>
      <c r="C631" s="2">
        <f t="shared" si="314"/>
        <v>-3.0459207484708574E-2</v>
      </c>
    </row>
    <row r="632" spans="1:3" x14ac:dyDescent="0.25">
      <c r="A632">
        <v>9.5</v>
      </c>
      <c r="B632">
        <v>0.39</v>
      </c>
      <c r="C632" s="2">
        <f t="shared" si="314"/>
        <v>-0.94160853985844495</v>
      </c>
    </row>
    <row r="633" spans="1:3" x14ac:dyDescent="0.25">
      <c r="A633">
        <v>11.2</v>
      </c>
      <c r="B633">
        <v>0.5</v>
      </c>
      <c r="C633" s="2">
        <f t="shared" si="314"/>
        <v>-0.69314718055994529</v>
      </c>
    </row>
    <row r="634" spans="1:3" x14ac:dyDescent="0.25">
      <c r="A634">
        <v>7</v>
      </c>
      <c r="B634">
        <v>0.06</v>
      </c>
      <c r="C634" s="2">
        <f t="shared" si="314"/>
        <v>-2.8134107167600364</v>
      </c>
    </row>
    <row r="635" spans="1:3" x14ac:dyDescent="0.25">
      <c r="A635">
        <v>3.7</v>
      </c>
      <c r="B635">
        <v>0.02</v>
      </c>
      <c r="C635" s="2">
        <f t="shared" si="314"/>
        <v>-3.912023005428146</v>
      </c>
    </row>
    <row r="636" spans="1:3" x14ac:dyDescent="0.25">
      <c r="A636">
        <v>4.5999999999999996</v>
      </c>
      <c r="B636">
        <v>0.03</v>
      </c>
      <c r="C636" s="2">
        <f t="shared" si="314"/>
        <v>-3.5065578973199818</v>
      </c>
    </row>
    <row r="637" spans="1:3" x14ac:dyDescent="0.25">
      <c r="A637">
        <v>10.1</v>
      </c>
      <c r="B637">
        <v>0.14000000000000001</v>
      </c>
      <c r="C637" s="2">
        <f t="shared" si="314"/>
        <v>-1.9661128563728327</v>
      </c>
    </row>
    <row r="638" spans="1:3" x14ac:dyDescent="0.25">
      <c r="A638">
        <v>9.9</v>
      </c>
      <c r="B638">
        <v>0.28000000000000003</v>
      </c>
      <c r="C638" s="2">
        <f t="shared" si="314"/>
        <v>-1.2729656758128873</v>
      </c>
    </row>
    <row r="639" spans="1:3" x14ac:dyDescent="0.25">
      <c r="A639">
        <v>11.6</v>
      </c>
      <c r="B639">
        <v>0.18</v>
      </c>
      <c r="C639" s="2">
        <f t="shared" si="314"/>
        <v>-1.7147984280919266</v>
      </c>
    </row>
    <row r="640" spans="1:3" x14ac:dyDescent="0.25">
      <c r="A640">
        <v>9.4</v>
      </c>
      <c r="B640">
        <v>0.3</v>
      </c>
      <c r="C640" s="2">
        <f t="shared" si="314"/>
        <v>-1.2039728043259361</v>
      </c>
    </row>
    <row r="641" spans="1:3" x14ac:dyDescent="0.25">
      <c r="A641">
        <v>12.6</v>
      </c>
      <c r="B641">
        <v>1.2</v>
      </c>
      <c r="C641" s="2">
        <f t="shared" si="314"/>
        <v>0.18232155679395459</v>
      </c>
    </row>
    <row r="642" spans="1:3" x14ac:dyDescent="0.25">
      <c r="A642">
        <v>12.7</v>
      </c>
      <c r="B642">
        <v>0.47</v>
      </c>
      <c r="C642" s="2">
        <f t="shared" si="314"/>
        <v>-0.75502258427803282</v>
      </c>
    </row>
    <row r="643" spans="1:3" x14ac:dyDescent="0.25">
      <c r="A643">
        <v>10.1</v>
      </c>
      <c r="B643">
        <v>0.19</v>
      </c>
      <c r="C643" s="2">
        <f t="shared" ref="C643:C706" si="315">LN(B643)</f>
        <v>-1.6607312068216509</v>
      </c>
    </row>
    <row r="644" spans="1:3" x14ac:dyDescent="0.25">
      <c r="A644">
        <v>9</v>
      </c>
      <c r="B644">
        <v>0.22</v>
      </c>
      <c r="C644" s="2">
        <f t="shared" si="315"/>
        <v>-1.5141277326297755</v>
      </c>
    </row>
    <row r="645" spans="1:3" x14ac:dyDescent="0.25">
      <c r="A645">
        <v>4.5</v>
      </c>
      <c r="B645">
        <v>0.03</v>
      </c>
      <c r="C645" s="2">
        <f t="shared" si="315"/>
        <v>-3.5065578973199818</v>
      </c>
    </row>
    <row r="646" spans="1:3" x14ac:dyDescent="0.25">
      <c r="A646">
        <v>7.7</v>
      </c>
      <c r="B646">
        <v>0.04</v>
      </c>
      <c r="C646" s="2">
        <f t="shared" si="315"/>
        <v>-3.2188758248682006</v>
      </c>
    </row>
    <row r="647" spans="1:3" x14ac:dyDescent="0.25">
      <c r="A647">
        <v>6.7</v>
      </c>
      <c r="B647">
        <v>7.0000000000000007E-2</v>
      </c>
      <c r="C647" s="2">
        <f t="shared" si="315"/>
        <v>-2.6592600369327779</v>
      </c>
    </row>
    <row r="648" spans="1:3" x14ac:dyDescent="0.25">
      <c r="A648">
        <v>7.5</v>
      </c>
      <c r="B648">
        <v>0.11</v>
      </c>
      <c r="C648" s="2">
        <f t="shared" si="315"/>
        <v>-2.2072749131897207</v>
      </c>
    </row>
    <row r="649" spans="1:3" x14ac:dyDescent="0.25">
      <c r="A649">
        <v>5.9</v>
      </c>
      <c r="B649">
        <v>0.09</v>
      </c>
      <c r="C649" s="2">
        <f t="shared" si="315"/>
        <v>-2.4079456086518722</v>
      </c>
    </row>
    <row r="650" spans="1:3" x14ac:dyDescent="0.25">
      <c r="A650">
        <v>6</v>
      </c>
      <c r="B650">
        <v>0.08</v>
      </c>
      <c r="C650" s="2">
        <f t="shared" si="315"/>
        <v>-2.5257286443082556</v>
      </c>
    </row>
    <row r="651" spans="1:3" x14ac:dyDescent="0.25">
      <c r="A651">
        <v>6.3</v>
      </c>
      <c r="B651">
        <v>7.0000000000000007E-2</v>
      </c>
      <c r="C651" s="2">
        <f t="shared" si="315"/>
        <v>-2.6592600369327779</v>
      </c>
    </row>
    <row r="652" spans="1:3" x14ac:dyDescent="0.25">
      <c r="A652">
        <v>7.6</v>
      </c>
      <c r="B652">
        <v>0.04</v>
      </c>
      <c r="C652" s="2">
        <f t="shared" si="315"/>
        <v>-3.2188758248682006</v>
      </c>
    </row>
    <row r="653" spans="1:3" x14ac:dyDescent="0.25">
      <c r="A653">
        <v>4.8</v>
      </c>
      <c r="B653">
        <v>0.03</v>
      </c>
      <c r="C653" s="2">
        <f t="shared" si="315"/>
        <v>-3.5065578973199818</v>
      </c>
    </row>
    <row r="654" spans="1:3" x14ac:dyDescent="0.25">
      <c r="A654">
        <v>9</v>
      </c>
      <c r="B654">
        <v>0.1</v>
      </c>
      <c r="C654" s="2">
        <f t="shared" si="315"/>
        <v>-2.3025850929940455</v>
      </c>
    </row>
    <row r="655" spans="1:3" x14ac:dyDescent="0.25">
      <c r="A655">
        <v>10.7</v>
      </c>
      <c r="B655">
        <v>0.25</v>
      </c>
      <c r="C655" s="2">
        <f t="shared" si="315"/>
        <v>-1.3862943611198906</v>
      </c>
    </row>
    <row r="656" spans="1:3" x14ac:dyDescent="0.25">
      <c r="A656">
        <v>9.5</v>
      </c>
      <c r="B656">
        <v>7.0000000000000007E-2</v>
      </c>
      <c r="C656" s="2">
        <f t="shared" si="315"/>
        <v>-2.6592600369327779</v>
      </c>
    </row>
    <row r="657" spans="1:3" x14ac:dyDescent="0.25">
      <c r="A657">
        <v>8.3000000000000007</v>
      </c>
      <c r="B657">
        <v>0.05</v>
      </c>
      <c r="C657" s="2">
        <f t="shared" si="315"/>
        <v>-2.9957322735539909</v>
      </c>
    </row>
    <row r="658" spans="1:3" x14ac:dyDescent="0.25">
      <c r="A658">
        <v>6.7</v>
      </c>
      <c r="B658">
        <v>0.04</v>
      </c>
      <c r="C658" s="2">
        <f t="shared" si="315"/>
        <v>-3.2188758248682006</v>
      </c>
    </row>
    <row r="659" spans="1:3" x14ac:dyDescent="0.25">
      <c r="A659">
        <v>7.2</v>
      </c>
      <c r="B659">
        <v>0.05</v>
      </c>
      <c r="C659" s="2">
        <f t="shared" si="315"/>
        <v>-2.9957322735539909</v>
      </c>
    </row>
    <row r="660" spans="1:3" x14ac:dyDescent="0.25">
      <c r="A660">
        <v>7.2</v>
      </c>
      <c r="B660">
        <v>0.06</v>
      </c>
      <c r="C660" s="2">
        <f t="shared" si="315"/>
        <v>-2.8134107167600364</v>
      </c>
    </row>
    <row r="661" spans="1:3" x14ac:dyDescent="0.25">
      <c r="A661">
        <v>6.9</v>
      </c>
      <c r="B661">
        <v>0.03</v>
      </c>
      <c r="C661" s="2">
        <f t="shared" si="315"/>
        <v>-3.5065578973199818</v>
      </c>
    </row>
    <row r="662" spans="1:3" x14ac:dyDescent="0.25">
      <c r="A662">
        <v>8.3000000000000007</v>
      </c>
      <c r="B662">
        <v>7.0000000000000007E-2</v>
      </c>
      <c r="C662" s="2">
        <f t="shared" si="315"/>
        <v>-2.6592600369327779</v>
      </c>
    </row>
    <row r="663" spans="1:3" x14ac:dyDescent="0.25">
      <c r="A663">
        <v>7.1</v>
      </c>
      <c r="B663">
        <v>7.0000000000000007E-2</v>
      </c>
      <c r="C663" s="2">
        <f t="shared" si="315"/>
        <v>-2.6592600369327779</v>
      </c>
    </row>
    <row r="664" spans="1:3" x14ac:dyDescent="0.25">
      <c r="A664">
        <v>5.9</v>
      </c>
      <c r="B664">
        <v>0.04</v>
      </c>
      <c r="C664" s="2">
        <f t="shared" si="315"/>
        <v>-3.2188758248682006</v>
      </c>
    </row>
    <row r="665" spans="1:3" x14ac:dyDescent="0.25">
      <c r="A665">
        <v>6.3</v>
      </c>
      <c r="B665">
        <v>0.05</v>
      </c>
      <c r="C665" s="2">
        <f t="shared" si="315"/>
        <v>-2.9957322735539909</v>
      </c>
    </row>
    <row r="666" spans="1:3" x14ac:dyDescent="0.25">
      <c r="A666">
        <v>5.6</v>
      </c>
      <c r="B666">
        <v>0.03</v>
      </c>
      <c r="C666" s="2">
        <f t="shared" si="315"/>
        <v>-3.5065578973199818</v>
      </c>
    </row>
    <row r="667" spans="1:3" x14ac:dyDescent="0.25">
      <c r="A667">
        <v>4.5999999999999996</v>
      </c>
      <c r="B667">
        <v>0.02</v>
      </c>
      <c r="C667" s="2">
        <f t="shared" si="315"/>
        <v>-3.912023005428146</v>
      </c>
    </row>
    <row r="668" spans="1:3" x14ac:dyDescent="0.25">
      <c r="A668">
        <v>8.5</v>
      </c>
      <c r="B668">
        <v>0.06</v>
      </c>
      <c r="C668" s="2">
        <f t="shared" si="315"/>
        <v>-2.8134107167600364</v>
      </c>
    </row>
    <row r="669" spans="1:3" x14ac:dyDescent="0.25">
      <c r="A669">
        <v>8.8000000000000007</v>
      </c>
      <c r="B669">
        <v>0.06</v>
      </c>
      <c r="C669" s="2">
        <f t="shared" si="315"/>
        <v>-2.8134107167600364</v>
      </c>
    </row>
    <row r="670" spans="1:3" x14ac:dyDescent="0.25">
      <c r="A670">
        <v>9.6999999999999993</v>
      </c>
      <c r="B670">
        <v>0.41</v>
      </c>
      <c r="C670" s="2">
        <f t="shared" si="315"/>
        <v>-0.89159811928378363</v>
      </c>
    </row>
    <row r="671" spans="1:3" x14ac:dyDescent="0.25">
      <c r="A671">
        <v>8</v>
      </c>
      <c r="B671">
        <v>0.06</v>
      </c>
      <c r="C671" s="2">
        <f t="shared" si="315"/>
        <v>-2.8134107167600364</v>
      </c>
    </row>
    <row r="672" spans="1:3" x14ac:dyDescent="0.25">
      <c r="A672">
        <v>8</v>
      </c>
      <c r="B672">
        <v>0.05</v>
      </c>
      <c r="C672" s="2">
        <f t="shared" si="315"/>
        <v>-2.9957322735539909</v>
      </c>
    </row>
    <row r="673" spans="1:3" x14ac:dyDescent="0.25">
      <c r="A673">
        <v>9.8000000000000007</v>
      </c>
      <c r="B673">
        <v>0.11</v>
      </c>
      <c r="C673" s="2">
        <f t="shared" si="315"/>
        <v>-2.2072749131897207</v>
      </c>
    </row>
    <row r="674" spans="1:3" x14ac:dyDescent="0.25">
      <c r="A674">
        <v>6.2</v>
      </c>
      <c r="B674">
        <v>0.02</v>
      </c>
      <c r="C674" s="2">
        <f t="shared" si="315"/>
        <v>-3.912023005428146</v>
      </c>
    </row>
    <row r="675" spans="1:3" x14ac:dyDescent="0.25">
      <c r="A675">
        <v>5.2</v>
      </c>
      <c r="B675">
        <v>0.04</v>
      </c>
      <c r="C675" s="2">
        <f t="shared" si="315"/>
        <v>-3.2188758248682006</v>
      </c>
    </row>
    <row r="676" spans="1:3" x14ac:dyDescent="0.25">
      <c r="A676">
        <v>5.7</v>
      </c>
      <c r="B676">
        <v>0.04</v>
      </c>
      <c r="C676" s="2">
        <f t="shared" si="315"/>
        <v>-3.2188758248682006</v>
      </c>
    </row>
    <row r="677" spans="1:3" x14ac:dyDescent="0.25">
      <c r="A677">
        <v>5</v>
      </c>
      <c r="B677">
        <v>0.05</v>
      </c>
      <c r="C677" s="2">
        <f t="shared" si="315"/>
        <v>-2.9957322735539909</v>
      </c>
    </row>
    <row r="678" spans="1:3" x14ac:dyDescent="0.25">
      <c r="A678">
        <v>5.6</v>
      </c>
      <c r="B678">
        <v>0.05</v>
      </c>
      <c r="C678" s="2">
        <f t="shared" si="315"/>
        <v>-2.9957322735539909</v>
      </c>
    </row>
    <row r="679" spans="1:3" x14ac:dyDescent="0.25">
      <c r="A679">
        <v>9.1</v>
      </c>
      <c r="B679">
        <v>0.08</v>
      </c>
      <c r="C679" s="2">
        <f t="shared" si="315"/>
        <v>-2.5257286443082556</v>
      </c>
    </row>
    <row r="680" spans="1:3" x14ac:dyDescent="0.25">
      <c r="A680">
        <v>9.3000000000000007</v>
      </c>
      <c r="B680">
        <v>0.1</v>
      </c>
      <c r="C680" s="2">
        <f t="shared" si="315"/>
        <v>-2.3025850929940455</v>
      </c>
    </row>
    <row r="681" spans="1:3" x14ac:dyDescent="0.25">
      <c r="A681">
        <v>9.6999999999999993</v>
      </c>
      <c r="B681">
        <v>0.08</v>
      </c>
      <c r="C681" s="2">
        <f t="shared" si="315"/>
        <v>-2.5257286443082556</v>
      </c>
    </row>
    <row r="682" spans="1:3" x14ac:dyDescent="0.25">
      <c r="A682">
        <v>8.4</v>
      </c>
      <c r="B682">
        <v>7.0000000000000007E-2</v>
      </c>
      <c r="C682" s="2">
        <f t="shared" si="315"/>
        <v>-2.6592600369327779</v>
      </c>
    </row>
    <row r="683" spans="1:3" x14ac:dyDescent="0.25">
      <c r="A683">
        <v>9.6999999999999993</v>
      </c>
      <c r="B683">
        <v>0.1</v>
      </c>
      <c r="C683" s="2">
        <f t="shared" si="315"/>
        <v>-2.3025850929940455</v>
      </c>
    </row>
    <row r="684" spans="1:3" x14ac:dyDescent="0.25">
      <c r="A684">
        <v>8.4</v>
      </c>
      <c r="B684">
        <v>0.19</v>
      </c>
      <c r="C684" s="2">
        <f t="shared" si="315"/>
        <v>-1.6607312068216509</v>
      </c>
    </row>
    <row r="685" spans="1:3" x14ac:dyDescent="0.25">
      <c r="A685">
        <v>10.1</v>
      </c>
      <c r="B685">
        <v>1.6</v>
      </c>
      <c r="C685" s="2">
        <f t="shared" si="315"/>
        <v>0.47000362924573563</v>
      </c>
    </row>
    <row r="686" spans="1:3" x14ac:dyDescent="0.25">
      <c r="A686">
        <v>6.2</v>
      </c>
      <c r="B686">
        <v>0.04</v>
      </c>
      <c r="C686" s="2">
        <f t="shared" si="315"/>
        <v>-3.2188758248682006</v>
      </c>
    </row>
    <row r="687" spans="1:3" x14ac:dyDescent="0.25">
      <c r="A687">
        <v>10.5</v>
      </c>
      <c r="B687">
        <v>0.08</v>
      </c>
      <c r="C687" s="2">
        <f t="shared" si="315"/>
        <v>-2.5257286443082556</v>
      </c>
    </row>
    <row r="688" spans="1:3" x14ac:dyDescent="0.25">
      <c r="A688">
        <v>9</v>
      </c>
      <c r="B688">
        <v>0.09</v>
      </c>
      <c r="C688" s="2">
        <f t="shared" si="315"/>
        <v>-2.4079456086518722</v>
      </c>
    </row>
    <row r="689" spans="1:3" x14ac:dyDescent="0.25">
      <c r="A689">
        <v>8</v>
      </c>
      <c r="B689">
        <v>7.0000000000000007E-2</v>
      </c>
      <c r="C689" s="2">
        <f t="shared" si="315"/>
        <v>-2.6592600369327779</v>
      </c>
    </row>
    <row r="690" spans="1:3" x14ac:dyDescent="0.25">
      <c r="A690">
        <v>6.7</v>
      </c>
      <c r="B690">
        <v>0.03</v>
      </c>
      <c r="C690" s="2">
        <f t="shared" si="315"/>
        <v>-3.5065578973199818</v>
      </c>
    </row>
    <row r="691" spans="1:3" x14ac:dyDescent="0.25">
      <c r="A691">
        <v>5.5</v>
      </c>
      <c r="B691">
        <v>0.05</v>
      </c>
      <c r="C691" s="2">
        <f t="shared" si="315"/>
        <v>-2.9957322735539909</v>
      </c>
    </row>
    <row r="692" spans="1:3" x14ac:dyDescent="0.25">
      <c r="A692">
        <v>4.5999999999999996</v>
      </c>
      <c r="B692">
        <v>0.01</v>
      </c>
      <c r="C692" s="2">
        <f t="shared" si="315"/>
        <v>-4.6051701859880909</v>
      </c>
    </row>
    <row r="693" spans="1:3" x14ac:dyDescent="0.25">
      <c r="A693">
        <v>3</v>
      </c>
      <c r="B693">
        <v>0.03</v>
      </c>
      <c r="C693" s="2">
        <f t="shared" si="315"/>
        <v>-3.5065578973199818</v>
      </c>
    </row>
    <row r="694" spans="1:3" x14ac:dyDescent="0.25">
      <c r="A694">
        <v>4.2</v>
      </c>
      <c r="B694">
        <v>0.04</v>
      </c>
      <c r="C694" s="2">
        <f t="shared" si="315"/>
        <v>-3.2188758248682006</v>
      </c>
    </row>
    <row r="695" spans="1:3" x14ac:dyDescent="0.25">
      <c r="A695">
        <v>3.5</v>
      </c>
      <c r="B695">
        <v>0.05</v>
      </c>
      <c r="C695" s="2">
        <f t="shared" si="315"/>
        <v>-2.9957322735539909</v>
      </c>
    </row>
    <row r="696" spans="1:3" x14ac:dyDescent="0.25">
      <c r="A696">
        <v>6.9</v>
      </c>
      <c r="B696">
        <v>0.06</v>
      </c>
      <c r="C696" s="2">
        <f t="shared" si="315"/>
        <v>-2.8134107167600364</v>
      </c>
    </row>
    <row r="697" spans="1:3" x14ac:dyDescent="0.25">
      <c r="A697">
        <v>6.7</v>
      </c>
      <c r="B697">
        <v>0.03</v>
      </c>
      <c r="C697" s="2">
        <f t="shared" si="315"/>
        <v>-3.5065578973199818</v>
      </c>
    </row>
    <row r="698" spans="1:3" x14ac:dyDescent="0.25">
      <c r="A698">
        <v>5.7</v>
      </c>
      <c r="B698">
        <v>0.02</v>
      </c>
      <c r="C698" s="2">
        <f t="shared" si="315"/>
        <v>-3.912023005428146</v>
      </c>
    </row>
    <row r="699" spans="1:3" x14ac:dyDescent="0.25">
      <c r="A699">
        <v>6.5</v>
      </c>
      <c r="B699">
        <v>0.04</v>
      </c>
      <c r="C699" s="2">
        <f t="shared" si="315"/>
        <v>-3.2188758248682006</v>
      </c>
    </row>
    <row r="700" spans="1:3" x14ac:dyDescent="0.25">
      <c r="A700">
        <v>6.2</v>
      </c>
      <c r="B700">
        <v>0.03</v>
      </c>
      <c r="C700" s="2">
        <f t="shared" si="315"/>
        <v>-3.5065578973199818</v>
      </c>
    </row>
    <row r="701" spans="1:3" x14ac:dyDescent="0.25">
      <c r="A701">
        <v>6.3</v>
      </c>
      <c r="B701">
        <v>0.04</v>
      </c>
      <c r="C701" s="2">
        <f t="shared" si="315"/>
        <v>-3.2188758248682006</v>
      </c>
    </row>
    <row r="702" spans="1:3" x14ac:dyDescent="0.25">
      <c r="A702">
        <v>4.3</v>
      </c>
      <c r="B702">
        <v>0.02</v>
      </c>
      <c r="C702" s="2">
        <f t="shared" si="315"/>
        <v>-3.912023005428146</v>
      </c>
    </row>
    <row r="703" spans="1:3" x14ac:dyDescent="0.25">
      <c r="A703">
        <v>6.8</v>
      </c>
      <c r="B703">
        <v>0.03</v>
      </c>
      <c r="C703" s="2">
        <f t="shared" si="315"/>
        <v>-3.5065578973199818</v>
      </c>
    </row>
    <row r="704" spans="1:3" x14ac:dyDescent="0.25">
      <c r="A704">
        <v>5.9</v>
      </c>
      <c r="B704">
        <v>0.02</v>
      </c>
      <c r="C704" s="2">
        <f t="shared" si="315"/>
        <v>-3.912023005428146</v>
      </c>
    </row>
    <row r="705" spans="1:3" x14ac:dyDescent="0.25">
      <c r="A705">
        <v>6.2</v>
      </c>
      <c r="B705">
        <v>0.03</v>
      </c>
      <c r="C705" s="2">
        <f t="shared" si="315"/>
        <v>-3.5065578973199818</v>
      </c>
    </row>
    <row r="706" spans="1:3" x14ac:dyDescent="0.25">
      <c r="A706">
        <v>8.3000000000000007</v>
      </c>
      <c r="B706">
        <v>0.05</v>
      </c>
      <c r="C706" s="2">
        <f t="shared" si="315"/>
        <v>-2.9957322735539909</v>
      </c>
    </row>
    <row r="707" spans="1:3" x14ac:dyDescent="0.25">
      <c r="A707">
        <v>7.9</v>
      </c>
      <c r="B707">
        <v>0.04</v>
      </c>
      <c r="C707" s="2">
        <f t="shared" ref="C707:C770" si="316">LN(B707)</f>
        <v>-3.2188758248682006</v>
      </c>
    </row>
    <row r="708" spans="1:3" x14ac:dyDescent="0.25">
      <c r="A708">
        <v>0</v>
      </c>
      <c r="B708">
        <v>0.12</v>
      </c>
      <c r="C708" s="2">
        <f t="shared" si="316"/>
        <v>-2.120263536200091</v>
      </c>
    </row>
    <row r="709" spans="1:3" x14ac:dyDescent="0.25">
      <c r="A709">
        <v>6.7</v>
      </c>
      <c r="B709">
        <v>0.04</v>
      </c>
      <c r="C709" s="2">
        <f t="shared" si="316"/>
        <v>-3.2188758248682006</v>
      </c>
    </row>
    <row r="710" spans="1:3" x14ac:dyDescent="0.25">
      <c r="A710">
        <v>7.7</v>
      </c>
      <c r="B710">
        <v>0.04</v>
      </c>
      <c r="C710" s="2">
        <f t="shared" si="316"/>
        <v>-3.2188758248682006</v>
      </c>
    </row>
    <row r="711" spans="1:3" x14ac:dyDescent="0.25">
      <c r="A711">
        <v>7.6</v>
      </c>
      <c r="B711">
        <v>0.05</v>
      </c>
      <c r="C711" s="2">
        <f t="shared" si="316"/>
        <v>-2.9957322735539909</v>
      </c>
    </row>
    <row r="712" spans="1:3" x14ac:dyDescent="0.25">
      <c r="A712">
        <v>7.2</v>
      </c>
      <c r="B712">
        <v>0.03</v>
      </c>
      <c r="C712" s="2">
        <f t="shared" si="316"/>
        <v>-3.5065578973199818</v>
      </c>
    </row>
    <row r="713" spans="1:3" x14ac:dyDescent="0.25">
      <c r="A713">
        <v>5.0999999999999996</v>
      </c>
      <c r="B713">
        <v>0.02</v>
      </c>
      <c r="C713" s="2">
        <f t="shared" si="316"/>
        <v>-3.912023005428146</v>
      </c>
    </row>
    <row r="714" spans="1:3" x14ac:dyDescent="0.25">
      <c r="A714">
        <v>5.9</v>
      </c>
      <c r="B714">
        <v>0.03</v>
      </c>
      <c r="C714" s="2">
        <f t="shared" si="316"/>
        <v>-3.5065578973199818</v>
      </c>
    </row>
    <row r="715" spans="1:3" x14ac:dyDescent="0.25">
      <c r="A715">
        <v>5.7</v>
      </c>
      <c r="B715">
        <v>0.03</v>
      </c>
      <c r="C715" s="2">
        <f t="shared" si="316"/>
        <v>-3.5065578973199818</v>
      </c>
    </row>
    <row r="716" spans="1:3" x14ac:dyDescent="0.25">
      <c r="A716">
        <v>6.9</v>
      </c>
      <c r="B716">
        <v>0.03</v>
      </c>
      <c r="C716" s="2">
        <f t="shared" si="316"/>
        <v>-3.5065578973199818</v>
      </c>
    </row>
    <row r="717" spans="1:3" x14ac:dyDescent="0.25">
      <c r="A717">
        <v>7.1</v>
      </c>
      <c r="B717">
        <v>0.03</v>
      </c>
      <c r="C717" s="2">
        <f t="shared" si="316"/>
        <v>-3.5065578973199818</v>
      </c>
    </row>
    <row r="718" spans="1:3" x14ac:dyDescent="0.25">
      <c r="A718">
        <v>7.8</v>
      </c>
      <c r="B718">
        <v>0.04</v>
      </c>
      <c r="C718" s="2">
        <f t="shared" si="316"/>
        <v>-3.2188758248682006</v>
      </c>
    </row>
    <row r="719" spans="1:3" x14ac:dyDescent="0.25">
      <c r="A719">
        <v>7.9</v>
      </c>
      <c r="B719">
        <v>0.05</v>
      </c>
      <c r="C719" s="2">
        <f t="shared" si="316"/>
        <v>-2.9957322735539909</v>
      </c>
    </row>
    <row r="720" spans="1:3" x14ac:dyDescent="0.25">
      <c r="A720">
        <v>9.1</v>
      </c>
      <c r="B720">
        <v>0.06</v>
      </c>
      <c r="C720" s="2">
        <f t="shared" si="316"/>
        <v>-2.8134107167600364</v>
      </c>
    </row>
    <row r="721" spans="1:3" x14ac:dyDescent="0.25">
      <c r="A721">
        <v>7.1</v>
      </c>
      <c r="B721">
        <v>0.03</v>
      </c>
      <c r="C721" s="2">
        <f t="shared" si="316"/>
        <v>-3.5065578973199818</v>
      </c>
    </row>
    <row r="722" spans="1:3" x14ac:dyDescent="0.25">
      <c r="A722">
        <v>8.6</v>
      </c>
      <c r="B722">
        <v>0.06</v>
      </c>
      <c r="C722" s="2">
        <f t="shared" si="316"/>
        <v>-2.8134107167600364</v>
      </c>
    </row>
    <row r="723" spans="1:3" x14ac:dyDescent="0.25">
      <c r="A723">
        <v>6.1</v>
      </c>
      <c r="B723">
        <v>0.02</v>
      </c>
      <c r="C723" s="2">
        <f t="shared" si="316"/>
        <v>-3.912023005428146</v>
      </c>
    </row>
    <row r="724" spans="1:3" x14ac:dyDescent="0.25">
      <c r="A724">
        <v>8.3000000000000007</v>
      </c>
      <c r="B724">
        <v>0.04</v>
      </c>
      <c r="C724" s="2">
        <f t="shared" si="316"/>
        <v>-3.2188758248682006</v>
      </c>
    </row>
    <row r="725" spans="1:3" x14ac:dyDescent="0.25">
      <c r="A725">
        <v>6</v>
      </c>
      <c r="B725">
        <v>0.03</v>
      </c>
      <c r="C725" s="2">
        <f t="shared" si="316"/>
        <v>-3.5065578973199818</v>
      </c>
    </row>
    <row r="726" spans="1:3" x14ac:dyDescent="0.25">
      <c r="A726">
        <v>8.6999999999999993</v>
      </c>
      <c r="B726">
        <v>0.11</v>
      </c>
      <c r="C726" s="2">
        <f t="shared" si="316"/>
        <v>-2.2072749131897207</v>
      </c>
    </row>
    <row r="727" spans="1:3" x14ac:dyDescent="0.25">
      <c r="A727">
        <v>6.2</v>
      </c>
      <c r="B727">
        <v>0.06</v>
      </c>
      <c r="C727" s="2">
        <f t="shared" si="316"/>
        <v>-2.8134107167600364</v>
      </c>
    </row>
    <row r="728" spans="1:3" x14ac:dyDescent="0.25">
      <c r="A728">
        <v>6.4</v>
      </c>
      <c r="B728">
        <v>0.04</v>
      </c>
      <c r="C728" s="2">
        <f t="shared" si="316"/>
        <v>-3.2188758248682006</v>
      </c>
    </row>
    <row r="729" spans="1:3" x14ac:dyDescent="0.25">
      <c r="A729">
        <v>4</v>
      </c>
      <c r="B729">
        <v>0.04</v>
      </c>
      <c r="C729" s="2">
        <f t="shared" si="316"/>
        <v>-3.2188758248682006</v>
      </c>
    </row>
    <row r="730" spans="1:3" x14ac:dyDescent="0.25">
      <c r="A730">
        <v>5.6</v>
      </c>
      <c r="B730">
        <v>0.03</v>
      </c>
      <c r="C730" s="2">
        <f t="shared" si="316"/>
        <v>-3.5065578973199818</v>
      </c>
    </row>
    <row r="731" spans="1:3" x14ac:dyDescent="0.25">
      <c r="A731">
        <v>13.3</v>
      </c>
      <c r="B731">
        <v>2.6</v>
      </c>
      <c r="C731" s="2">
        <f t="shared" si="316"/>
        <v>0.95551144502743635</v>
      </c>
    </row>
    <row r="732" spans="1:3" x14ac:dyDescent="0.25">
      <c r="A732">
        <v>7.7</v>
      </c>
      <c r="B732">
        <v>0.13</v>
      </c>
      <c r="C732" s="2">
        <f t="shared" si="316"/>
        <v>-2.0402208285265546</v>
      </c>
    </row>
    <row r="733" spans="1:3" x14ac:dyDescent="0.25">
      <c r="A733">
        <v>7.4</v>
      </c>
      <c r="B733">
        <v>0.03</v>
      </c>
      <c r="C733" s="2">
        <f t="shared" si="316"/>
        <v>-3.5065578973199818</v>
      </c>
    </row>
    <row r="734" spans="1:3" x14ac:dyDescent="0.25">
      <c r="A734">
        <v>7.7</v>
      </c>
      <c r="B734">
        <v>0.04</v>
      </c>
      <c r="C734" s="2">
        <f t="shared" si="316"/>
        <v>-3.2188758248682006</v>
      </c>
    </row>
    <row r="735" spans="1:3" x14ac:dyDescent="0.25">
      <c r="A735">
        <v>6.6</v>
      </c>
      <c r="B735">
        <v>0.03</v>
      </c>
      <c r="C735" s="2">
        <f t="shared" si="316"/>
        <v>-3.5065578973199818</v>
      </c>
    </row>
    <row r="736" spans="1:3" x14ac:dyDescent="0.25">
      <c r="A736">
        <v>6.1</v>
      </c>
      <c r="B736">
        <v>0.04</v>
      </c>
      <c r="C736" s="2">
        <f t="shared" si="316"/>
        <v>-3.2188758248682006</v>
      </c>
    </row>
    <row r="737" spans="1:3" x14ac:dyDescent="0.25">
      <c r="A737">
        <v>7.9</v>
      </c>
      <c r="B737">
        <v>0.09</v>
      </c>
      <c r="C737" s="2">
        <f t="shared" si="316"/>
        <v>-2.4079456086518722</v>
      </c>
    </row>
    <row r="738" spans="1:3" x14ac:dyDescent="0.25">
      <c r="A738">
        <v>7.2</v>
      </c>
      <c r="B738">
        <v>0.1</v>
      </c>
      <c r="C738" s="2">
        <f t="shared" si="316"/>
        <v>-2.3025850929940455</v>
      </c>
    </row>
    <row r="739" spans="1:3" x14ac:dyDescent="0.25">
      <c r="A739">
        <v>7.1</v>
      </c>
      <c r="B739">
        <v>0.1</v>
      </c>
      <c r="C739" s="2">
        <f t="shared" si="316"/>
        <v>-2.3025850929940455</v>
      </c>
    </row>
    <row r="740" spans="1:3" x14ac:dyDescent="0.25">
      <c r="A740">
        <v>6.4</v>
      </c>
      <c r="B740">
        <v>0.03</v>
      </c>
      <c r="C740" s="2">
        <f t="shared" si="316"/>
        <v>-3.5065578973199818</v>
      </c>
    </row>
    <row r="741" spans="1:3" x14ac:dyDescent="0.25">
      <c r="A741">
        <v>5.6</v>
      </c>
      <c r="B741">
        <v>0.02</v>
      </c>
      <c r="C741" s="2">
        <f t="shared" si="316"/>
        <v>-3.912023005428146</v>
      </c>
    </row>
    <row r="742" spans="1:3" x14ac:dyDescent="0.25">
      <c r="A742">
        <v>6.3</v>
      </c>
      <c r="B742">
        <v>0.02</v>
      </c>
      <c r="C742" s="2">
        <f t="shared" si="316"/>
        <v>-3.912023005428146</v>
      </c>
    </row>
    <row r="743" spans="1:3" x14ac:dyDescent="0.25">
      <c r="A743">
        <v>6.9</v>
      </c>
      <c r="B743">
        <v>0.05</v>
      </c>
      <c r="C743" s="2">
        <f t="shared" si="316"/>
        <v>-2.9957322735539909</v>
      </c>
    </row>
    <row r="744" spans="1:3" x14ac:dyDescent="0.25">
      <c r="A744">
        <v>8.4</v>
      </c>
      <c r="B744">
        <v>0.08</v>
      </c>
      <c r="C744" s="2">
        <f t="shared" si="316"/>
        <v>-2.5257286443082556</v>
      </c>
    </row>
    <row r="745" spans="1:3" x14ac:dyDescent="0.25">
      <c r="A745">
        <v>9.9</v>
      </c>
      <c r="B745">
        <v>0.21</v>
      </c>
      <c r="C745" s="2">
        <f t="shared" si="316"/>
        <v>-1.5606477482646683</v>
      </c>
    </row>
    <row r="746" spans="1:3" x14ac:dyDescent="0.25">
      <c r="A746">
        <v>9.6</v>
      </c>
      <c r="B746">
        <v>0.25</v>
      </c>
      <c r="C746" s="2">
        <f t="shared" si="316"/>
        <v>-1.3862943611198906</v>
      </c>
    </row>
    <row r="747" spans="1:3" x14ac:dyDescent="0.25">
      <c r="A747">
        <v>10.3</v>
      </c>
      <c r="B747">
        <v>0.24</v>
      </c>
      <c r="C747" s="2">
        <f t="shared" si="316"/>
        <v>-1.4271163556401458</v>
      </c>
    </row>
    <row r="748" spans="1:3" x14ac:dyDescent="0.25">
      <c r="A748">
        <v>10.9</v>
      </c>
      <c r="B748">
        <v>0.38</v>
      </c>
      <c r="C748" s="2">
        <f t="shared" si="316"/>
        <v>-0.96758402626170559</v>
      </c>
    </row>
    <row r="749" spans="1:3" x14ac:dyDescent="0.25">
      <c r="A749">
        <v>11.5</v>
      </c>
      <c r="B749">
        <v>0.54</v>
      </c>
      <c r="C749" s="2">
        <f t="shared" si="316"/>
        <v>-0.61618613942381695</v>
      </c>
    </row>
    <row r="750" spans="1:3" x14ac:dyDescent="0.25">
      <c r="A750">
        <v>10.8</v>
      </c>
      <c r="B750">
        <v>0.42</v>
      </c>
      <c r="C750" s="2">
        <f t="shared" si="316"/>
        <v>-0.86750056770472306</v>
      </c>
    </row>
    <row r="751" spans="1:3" x14ac:dyDescent="0.25">
      <c r="A751">
        <v>9.1999999999999993</v>
      </c>
      <c r="B751">
        <v>0.1</v>
      </c>
      <c r="C751" s="2">
        <f t="shared" si="316"/>
        <v>-2.3025850929940455</v>
      </c>
    </row>
    <row r="752" spans="1:3" x14ac:dyDescent="0.25">
      <c r="A752">
        <v>8.4</v>
      </c>
      <c r="B752">
        <v>0.23</v>
      </c>
      <c r="C752" s="2">
        <f t="shared" si="316"/>
        <v>-1.4696759700589417</v>
      </c>
    </row>
    <row r="753" spans="1:3" x14ac:dyDescent="0.25">
      <c r="A753">
        <v>7</v>
      </c>
      <c r="B753">
        <v>0.1</v>
      </c>
      <c r="C753" s="2">
        <f t="shared" si="316"/>
        <v>-2.3025850929940455</v>
      </c>
    </row>
    <row r="754" spans="1:3" x14ac:dyDescent="0.25">
      <c r="A754">
        <v>9.1</v>
      </c>
      <c r="B754">
        <v>0.08</v>
      </c>
      <c r="C754" s="2">
        <f t="shared" si="316"/>
        <v>-2.5257286443082556</v>
      </c>
    </row>
    <row r="755" spans="1:3" x14ac:dyDescent="0.25">
      <c r="A755">
        <v>4.5999999999999996</v>
      </c>
      <c r="B755">
        <v>0.05</v>
      </c>
      <c r="C755" s="2">
        <f t="shared" si="316"/>
        <v>-2.9957322735539909</v>
      </c>
    </row>
    <row r="756" spans="1:3" x14ac:dyDescent="0.25">
      <c r="A756">
        <v>4.5999999999999996</v>
      </c>
      <c r="B756">
        <v>0.04</v>
      </c>
      <c r="C756" s="2">
        <f t="shared" si="316"/>
        <v>-3.2188758248682006</v>
      </c>
    </row>
    <row r="757" spans="1:3" x14ac:dyDescent="0.25">
      <c r="A757">
        <v>7.7</v>
      </c>
      <c r="B757">
        <v>0.09</v>
      </c>
      <c r="C757" s="2">
        <f t="shared" si="316"/>
        <v>-2.4079456086518722</v>
      </c>
    </row>
    <row r="758" spans="1:3" x14ac:dyDescent="0.25">
      <c r="A758">
        <v>10.5</v>
      </c>
      <c r="B758">
        <v>1.1000000000000001</v>
      </c>
      <c r="C758" s="2">
        <f t="shared" si="316"/>
        <v>9.5310179804324935E-2</v>
      </c>
    </row>
    <row r="759" spans="1:3" x14ac:dyDescent="0.25">
      <c r="A759">
        <v>11.6</v>
      </c>
      <c r="B759">
        <v>3.99</v>
      </c>
      <c r="C759" s="2">
        <f t="shared" si="316"/>
        <v>1.3837912309017721</v>
      </c>
    </row>
    <row r="760" spans="1:3" x14ac:dyDescent="0.25">
      <c r="A760">
        <v>12</v>
      </c>
      <c r="B760">
        <v>33</v>
      </c>
      <c r="C760" s="2">
        <f t="shared" si="316"/>
        <v>3.4965075614664802</v>
      </c>
    </row>
    <row r="761" spans="1:3" x14ac:dyDescent="0.25">
      <c r="A761">
        <v>11.1</v>
      </c>
      <c r="B761">
        <v>3.3</v>
      </c>
      <c r="C761" s="2">
        <f t="shared" si="316"/>
        <v>1.1939224684724346</v>
      </c>
    </row>
    <row r="762" spans="1:3" x14ac:dyDescent="0.25">
      <c r="A762">
        <v>10.7</v>
      </c>
      <c r="B762">
        <v>5.0999999999999996</v>
      </c>
      <c r="C762" s="2">
        <f t="shared" si="316"/>
        <v>1.62924053973028</v>
      </c>
    </row>
    <row r="763" spans="1:3" x14ac:dyDescent="0.25">
      <c r="A763">
        <v>11.6</v>
      </c>
      <c r="B763">
        <v>46</v>
      </c>
      <c r="C763" s="2">
        <f t="shared" si="316"/>
        <v>3.8286413964890951</v>
      </c>
    </row>
    <row r="764" spans="1:3" x14ac:dyDescent="0.25">
      <c r="A764">
        <v>7.6</v>
      </c>
      <c r="B764">
        <v>0.81</v>
      </c>
      <c r="C764" s="2">
        <f t="shared" si="316"/>
        <v>-0.21072103131565253</v>
      </c>
    </row>
    <row r="765" spans="1:3" x14ac:dyDescent="0.25">
      <c r="A765">
        <v>7.3</v>
      </c>
      <c r="B765">
        <v>0.1</v>
      </c>
      <c r="C765" s="2">
        <f t="shared" si="316"/>
        <v>-2.3025850929940455</v>
      </c>
    </row>
    <row r="766" spans="1:3" x14ac:dyDescent="0.25">
      <c r="A766">
        <v>2.1</v>
      </c>
      <c r="B766">
        <v>0.05</v>
      </c>
      <c r="C766" s="2">
        <f t="shared" si="316"/>
        <v>-2.9957322735539909</v>
      </c>
    </row>
    <row r="767" spans="1:3" x14ac:dyDescent="0.25">
      <c r="A767">
        <v>7.5</v>
      </c>
      <c r="B767">
        <v>0.43</v>
      </c>
      <c r="C767" s="2">
        <f t="shared" si="316"/>
        <v>-0.84397007029452897</v>
      </c>
    </row>
    <row r="768" spans="1:3" x14ac:dyDescent="0.25">
      <c r="A768">
        <v>4.9000000000000004</v>
      </c>
      <c r="B768">
        <v>0.04</v>
      </c>
      <c r="C768" s="2">
        <f t="shared" si="316"/>
        <v>-3.2188758248682006</v>
      </c>
    </row>
    <row r="769" spans="1:3" x14ac:dyDescent="0.25">
      <c r="A769">
        <v>4.5999999999999996</v>
      </c>
      <c r="B769">
        <v>0.03</v>
      </c>
      <c r="C769" s="2">
        <f t="shared" si="316"/>
        <v>-3.5065578973199818</v>
      </c>
    </row>
    <row r="770" spans="1:3" x14ac:dyDescent="0.25">
      <c r="A770">
        <v>5.3</v>
      </c>
      <c r="B770">
        <v>0.05</v>
      </c>
      <c r="C770" s="2">
        <f t="shared" si="316"/>
        <v>-2.9957322735539909</v>
      </c>
    </row>
    <row r="771" spans="1:3" x14ac:dyDescent="0.25">
      <c r="A771">
        <v>6.4</v>
      </c>
      <c r="B771">
        <v>0.56000000000000005</v>
      </c>
      <c r="C771" s="2">
        <f t="shared" ref="C771:C834" si="317">LN(B771)</f>
        <v>-0.57981849525294205</v>
      </c>
    </row>
    <row r="772" spans="1:3" x14ac:dyDescent="0.25">
      <c r="A772">
        <v>5.2</v>
      </c>
      <c r="B772">
        <v>0.06</v>
      </c>
      <c r="C772" s="2">
        <f t="shared" si="317"/>
        <v>-2.8134107167600364</v>
      </c>
    </row>
    <row r="773" spans="1:3" x14ac:dyDescent="0.25">
      <c r="A773">
        <v>9.5</v>
      </c>
      <c r="B773">
        <v>0.28000000000000003</v>
      </c>
      <c r="C773" s="2">
        <f t="shared" si="317"/>
        <v>-1.2729656758128873</v>
      </c>
    </row>
    <row r="774" spans="1:3" x14ac:dyDescent="0.25">
      <c r="A774">
        <v>7.6</v>
      </c>
      <c r="B774">
        <v>0.05</v>
      </c>
      <c r="C774" s="2">
        <f t="shared" si="317"/>
        <v>-2.9957322735539909</v>
      </c>
    </row>
    <row r="775" spans="1:3" x14ac:dyDescent="0.25">
      <c r="A775">
        <v>11</v>
      </c>
      <c r="B775">
        <v>0.55000000000000004</v>
      </c>
      <c r="C775" s="2">
        <f t="shared" si="317"/>
        <v>-0.59783700075562041</v>
      </c>
    </row>
    <row r="776" spans="1:3" x14ac:dyDescent="0.25">
      <c r="A776">
        <v>7</v>
      </c>
      <c r="B776">
        <v>0.03</v>
      </c>
      <c r="C776" s="2">
        <f t="shared" si="317"/>
        <v>-3.5065578973199818</v>
      </c>
    </row>
    <row r="777" spans="1:3" x14ac:dyDescent="0.25">
      <c r="A777">
        <v>9</v>
      </c>
      <c r="B777">
        <v>0.12</v>
      </c>
      <c r="C777" s="2">
        <f t="shared" si="317"/>
        <v>-2.120263536200091</v>
      </c>
    </row>
    <row r="778" spans="1:3" x14ac:dyDescent="0.25">
      <c r="A778">
        <v>7.6</v>
      </c>
      <c r="B778">
        <v>0.04</v>
      </c>
      <c r="C778" s="2">
        <f t="shared" si="317"/>
        <v>-3.2188758248682006</v>
      </c>
    </row>
    <row r="779" spans="1:3" x14ac:dyDescent="0.25">
      <c r="A779">
        <v>9.3000000000000007</v>
      </c>
      <c r="B779">
        <v>0.19</v>
      </c>
      <c r="C779" s="2">
        <f t="shared" si="317"/>
        <v>-1.6607312068216509</v>
      </c>
    </row>
    <row r="780" spans="1:3" x14ac:dyDescent="0.25">
      <c r="A780">
        <v>9.8000000000000007</v>
      </c>
      <c r="B780">
        <v>0.12</v>
      </c>
      <c r="C780" s="2">
        <f t="shared" si="317"/>
        <v>-2.120263536200091</v>
      </c>
    </row>
    <row r="781" spans="1:3" x14ac:dyDescent="0.25">
      <c r="A781">
        <v>6.6</v>
      </c>
      <c r="B781">
        <v>7.0000000000000007E-2</v>
      </c>
      <c r="C781" s="2">
        <f t="shared" si="317"/>
        <v>-2.6592600369327779</v>
      </c>
    </row>
    <row r="782" spans="1:3" x14ac:dyDescent="0.25">
      <c r="A782">
        <v>3.4</v>
      </c>
      <c r="B782">
        <v>0.02</v>
      </c>
      <c r="C782" s="2">
        <f t="shared" si="317"/>
        <v>-3.912023005428146</v>
      </c>
    </row>
    <row r="783" spans="1:3" x14ac:dyDescent="0.25">
      <c r="A783">
        <v>8.9</v>
      </c>
      <c r="B783">
        <v>0.08</v>
      </c>
      <c r="C783" s="2">
        <f t="shared" si="317"/>
        <v>-2.5257286443082556</v>
      </c>
    </row>
    <row r="784" spans="1:3" x14ac:dyDescent="0.25">
      <c r="A784">
        <v>10.6</v>
      </c>
      <c r="B784">
        <v>0.18</v>
      </c>
      <c r="C784" s="2">
        <f t="shared" si="317"/>
        <v>-1.7147984280919266</v>
      </c>
    </row>
    <row r="785" spans="1:3" x14ac:dyDescent="0.25">
      <c r="A785">
        <v>10.8</v>
      </c>
      <c r="B785">
        <v>0.63</v>
      </c>
      <c r="C785" s="2">
        <f t="shared" si="317"/>
        <v>-0.46203545959655867</v>
      </c>
    </row>
    <row r="786" spans="1:3" x14ac:dyDescent="0.25">
      <c r="A786">
        <v>7.1</v>
      </c>
      <c r="B786">
        <v>0.09</v>
      </c>
      <c r="C786" s="2">
        <f t="shared" si="317"/>
        <v>-2.4079456086518722</v>
      </c>
    </row>
    <row r="787" spans="1:3" x14ac:dyDescent="0.25">
      <c r="A787">
        <v>7.7</v>
      </c>
      <c r="B787">
        <v>0.05</v>
      </c>
      <c r="C787" s="2">
        <f t="shared" si="317"/>
        <v>-2.9957322735539909</v>
      </c>
    </row>
    <row r="788" spans="1:3" x14ac:dyDescent="0.25">
      <c r="A788">
        <v>9.8000000000000007</v>
      </c>
      <c r="B788">
        <v>0.13</v>
      </c>
      <c r="C788" s="2">
        <f t="shared" si="317"/>
        <v>-2.0402208285265546</v>
      </c>
    </row>
    <row r="789" spans="1:3" x14ac:dyDescent="0.25">
      <c r="A789">
        <v>5.5</v>
      </c>
      <c r="B789">
        <v>0.04</v>
      </c>
      <c r="C789" s="2">
        <f t="shared" si="317"/>
        <v>-3.2188758248682006</v>
      </c>
    </row>
    <row r="790" spans="1:3" x14ac:dyDescent="0.25">
      <c r="A790">
        <v>5.9</v>
      </c>
      <c r="B790">
        <v>0.03</v>
      </c>
      <c r="C790" s="2">
        <f t="shared" si="317"/>
        <v>-3.5065578973199818</v>
      </c>
    </row>
    <row r="791" spans="1:3" x14ac:dyDescent="0.25">
      <c r="A791">
        <v>7</v>
      </c>
      <c r="B791">
        <v>0.05</v>
      </c>
      <c r="C791" s="2">
        <f t="shared" si="317"/>
        <v>-2.9957322735539909</v>
      </c>
    </row>
    <row r="792" spans="1:3" x14ac:dyDescent="0.25">
      <c r="A792">
        <v>7.5</v>
      </c>
      <c r="B792">
        <v>0.05</v>
      </c>
      <c r="C792" s="2">
        <f t="shared" si="317"/>
        <v>-2.9957322735539909</v>
      </c>
    </row>
    <row r="793" spans="1:3" x14ac:dyDescent="0.25">
      <c r="A793">
        <v>5</v>
      </c>
      <c r="B793">
        <v>0.05</v>
      </c>
      <c r="C793" s="2">
        <f t="shared" si="317"/>
        <v>-2.9957322735539909</v>
      </c>
    </row>
    <row r="794" spans="1:3" x14ac:dyDescent="0.25">
      <c r="A794">
        <v>4.3</v>
      </c>
      <c r="B794">
        <v>0.02</v>
      </c>
      <c r="C794" s="2">
        <f t="shared" si="317"/>
        <v>-3.912023005428146</v>
      </c>
    </row>
    <row r="795" spans="1:3" x14ac:dyDescent="0.25">
      <c r="A795">
        <v>4.4000000000000004</v>
      </c>
      <c r="B795">
        <v>0.04</v>
      </c>
      <c r="C795" s="2">
        <f t="shared" si="317"/>
        <v>-3.2188758248682006</v>
      </c>
    </row>
    <row r="796" spans="1:3" x14ac:dyDescent="0.25">
      <c r="A796">
        <v>5.4</v>
      </c>
      <c r="B796">
        <v>0.02</v>
      </c>
      <c r="C796" s="2">
        <f t="shared" si="317"/>
        <v>-3.912023005428146</v>
      </c>
    </row>
    <row r="797" spans="1:3" x14ac:dyDescent="0.25">
      <c r="A797">
        <v>5.0999999999999996</v>
      </c>
      <c r="B797">
        <v>0.02</v>
      </c>
      <c r="C797" s="2">
        <f t="shared" si="317"/>
        <v>-3.912023005428146</v>
      </c>
    </row>
    <row r="798" spans="1:3" x14ac:dyDescent="0.25">
      <c r="A798">
        <v>6.2</v>
      </c>
      <c r="B798">
        <v>0.02</v>
      </c>
      <c r="C798" s="2">
        <f t="shared" si="317"/>
        <v>-3.912023005428146</v>
      </c>
    </row>
    <row r="799" spans="1:3" x14ac:dyDescent="0.25">
      <c r="A799">
        <v>5.8</v>
      </c>
      <c r="B799">
        <v>0.03</v>
      </c>
      <c r="C799" s="2">
        <f t="shared" si="317"/>
        <v>-3.5065578973199818</v>
      </c>
    </row>
    <row r="800" spans="1:3" x14ac:dyDescent="0.25">
      <c r="A800">
        <v>7.1</v>
      </c>
      <c r="B800">
        <v>0.05</v>
      </c>
      <c r="C800" s="2">
        <f t="shared" si="317"/>
        <v>-2.9957322735539909</v>
      </c>
    </row>
    <row r="801" spans="1:3" x14ac:dyDescent="0.25">
      <c r="A801">
        <v>5.4</v>
      </c>
      <c r="B801">
        <v>0.02</v>
      </c>
      <c r="C801" s="2">
        <f t="shared" si="317"/>
        <v>-3.912023005428146</v>
      </c>
    </row>
    <row r="802" spans="1:3" x14ac:dyDescent="0.25">
      <c r="A802">
        <v>4.5</v>
      </c>
      <c r="B802">
        <v>0.02</v>
      </c>
      <c r="C802" s="2">
        <f t="shared" si="317"/>
        <v>-3.912023005428146</v>
      </c>
    </row>
    <row r="803" spans="1:3" x14ac:dyDescent="0.25">
      <c r="A803">
        <v>6</v>
      </c>
      <c r="B803">
        <v>0.04</v>
      </c>
      <c r="C803" s="2">
        <f t="shared" si="317"/>
        <v>-3.2188758248682006</v>
      </c>
    </row>
    <row r="804" spans="1:3" x14ac:dyDescent="0.25">
      <c r="A804">
        <v>6</v>
      </c>
      <c r="B804">
        <v>0.02</v>
      </c>
      <c r="C804" s="2">
        <f t="shared" si="317"/>
        <v>-3.912023005428146</v>
      </c>
    </row>
    <row r="805" spans="1:3" x14ac:dyDescent="0.25">
      <c r="A805">
        <v>9.3000000000000007</v>
      </c>
      <c r="B805">
        <v>0.06</v>
      </c>
      <c r="C805" s="2">
        <f t="shared" si="317"/>
        <v>-2.8134107167600364</v>
      </c>
    </row>
    <row r="806" spans="1:3" x14ac:dyDescent="0.25">
      <c r="A806">
        <v>8.6</v>
      </c>
      <c r="B806">
        <v>0.05</v>
      </c>
      <c r="C806" s="2">
        <f t="shared" si="317"/>
        <v>-2.9957322735539909</v>
      </c>
    </row>
    <row r="807" spans="1:3" x14ac:dyDescent="0.25">
      <c r="A807">
        <v>7.9</v>
      </c>
      <c r="B807">
        <v>0.04</v>
      </c>
      <c r="C807" s="2">
        <f t="shared" si="317"/>
        <v>-3.2188758248682006</v>
      </c>
    </row>
    <row r="808" spans="1:3" x14ac:dyDescent="0.25">
      <c r="A808">
        <v>5.5</v>
      </c>
      <c r="B808">
        <v>0.01</v>
      </c>
      <c r="C808" s="2">
        <f t="shared" si="317"/>
        <v>-4.6051701859880909</v>
      </c>
    </row>
    <row r="809" spans="1:3" x14ac:dyDescent="0.25">
      <c r="A809">
        <v>4.9000000000000004</v>
      </c>
      <c r="B809">
        <v>0.02</v>
      </c>
      <c r="C809" s="2">
        <f t="shared" si="317"/>
        <v>-3.912023005428146</v>
      </c>
    </row>
    <row r="810" spans="1:3" x14ac:dyDescent="0.25">
      <c r="A810">
        <v>7.1</v>
      </c>
      <c r="B810">
        <v>0.03</v>
      </c>
      <c r="C810" s="2">
        <f t="shared" si="317"/>
        <v>-3.5065578973199818</v>
      </c>
    </row>
    <row r="811" spans="1:3" x14ac:dyDescent="0.25">
      <c r="A811">
        <v>12.6</v>
      </c>
      <c r="B811">
        <v>1.7</v>
      </c>
      <c r="C811" s="2">
        <f t="shared" si="317"/>
        <v>0.53062825106217038</v>
      </c>
    </row>
    <row r="812" spans="1:3" x14ac:dyDescent="0.25">
      <c r="A812">
        <v>11.1</v>
      </c>
      <c r="B812">
        <v>2.6</v>
      </c>
      <c r="C812" s="2">
        <f t="shared" si="317"/>
        <v>0.95551144502743635</v>
      </c>
    </row>
    <row r="813" spans="1:3" x14ac:dyDescent="0.25">
      <c r="A813">
        <v>13.8</v>
      </c>
      <c r="B813">
        <v>23</v>
      </c>
      <c r="C813" s="2">
        <f t="shared" si="317"/>
        <v>3.1354942159291497</v>
      </c>
    </row>
    <row r="814" spans="1:3" x14ac:dyDescent="0.25">
      <c r="A814">
        <v>14.7</v>
      </c>
      <c r="B814">
        <v>8.8000000000000007</v>
      </c>
      <c r="C814" s="2">
        <f t="shared" si="317"/>
        <v>2.174751721484161</v>
      </c>
    </row>
    <row r="815" spans="1:3" x14ac:dyDescent="0.25">
      <c r="A815">
        <v>10.9</v>
      </c>
      <c r="B815">
        <v>0.92</v>
      </c>
      <c r="C815" s="2">
        <f t="shared" si="317"/>
        <v>-8.3381608939051013E-2</v>
      </c>
    </row>
    <row r="816" spans="1:3" x14ac:dyDescent="0.25">
      <c r="A816">
        <v>9</v>
      </c>
      <c r="B816">
        <v>0.57999999999999996</v>
      </c>
      <c r="C816" s="2">
        <f t="shared" si="317"/>
        <v>-0.54472717544167215</v>
      </c>
    </row>
    <row r="817" spans="1:3" x14ac:dyDescent="0.25">
      <c r="A817">
        <v>7.2</v>
      </c>
      <c r="B817">
        <v>1.4</v>
      </c>
      <c r="C817" s="2">
        <f t="shared" si="317"/>
        <v>0.33647223662121289</v>
      </c>
    </row>
    <row r="818" spans="1:3" x14ac:dyDescent="0.25">
      <c r="A818">
        <v>8.9</v>
      </c>
      <c r="B818">
        <v>19</v>
      </c>
      <c r="C818" s="2">
        <f t="shared" si="317"/>
        <v>2.9444389791664403</v>
      </c>
    </row>
    <row r="819" spans="1:3" x14ac:dyDescent="0.25">
      <c r="A819">
        <v>8.1999999999999993</v>
      </c>
      <c r="B819">
        <v>21</v>
      </c>
      <c r="C819" s="2">
        <f t="shared" si="317"/>
        <v>3.044522437723423</v>
      </c>
    </row>
    <row r="820" spans="1:3" x14ac:dyDescent="0.25">
      <c r="A820">
        <v>3.7</v>
      </c>
      <c r="B820">
        <v>0.04</v>
      </c>
      <c r="C820" s="2">
        <f t="shared" si="317"/>
        <v>-3.2188758248682006</v>
      </c>
    </row>
    <row r="821" spans="1:3" x14ac:dyDescent="0.25">
      <c r="A821">
        <v>11.8</v>
      </c>
      <c r="B821">
        <v>3.6</v>
      </c>
      <c r="C821" s="2">
        <f t="shared" si="317"/>
        <v>1.2809338454620642</v>
      </c>
    </row>
    <row r="822" spans="1:3" x14ac:dyDescent="0.25">
      <c r="A822">
        <v>8.4</v>
      </c>
      <c r="B822">
        <v>0.82</v>
      </c>
      <c r="C822" s="2">
        <f t="shared" si="317"/>
        <v>-0.19845093872383832</v>
      </c>
    </row>
    <row r="823" spans="1:3" x14ac:dyDescent="0.25">
      <c r="A823">
        <v>12.3</v>
      </c>
      <c r="B823">
        <v>2.2999999999999998</v>
      </c>
      <c r="C823" s="2">
        <f t="shared" si="317"/>
        <v>0.83290912293510388</v>
      </c>
    </row>
    <row r="824" spans="1:3" x14ac:dyDescent="0.25">
      <c r="A824">
        <v>13.5</v>
      </c>
      <c r="B824">
        <v>7.2</v>
      </c>
      <c r="C824" s="2">
        <f t="shared" si="317"/>
        <v>1.9740810260220096</v>
      </c>
    </row>
    <row r="825" spans="1:3" x14ac:dyDescent="0.25">
      <c r="A825">
        <v>13.4</v>
      </c>
      <c r="B825">
        <v>5</v>
      </c>
      <c r="C825" s="2">
        <f t="shared" si="317"/>
        <v>1.6094379124341003</v>
      </c>
    </row>
    <row r="826" spans="1:3" x14ac:dyDescent="0.25">
      <c r="A826">
        <v>10.199999999999999</v>
      </c>
      <c r="B826">
        <v>7.2</v>
      </c>
      <c r="C826" s="2">
        <f t="shared" si="317"/>
        <v>1.9740810260220096</v>
      </c>
    </row>
    <row r="827" spans="1:3" x14ac:dyDescent="0.25">
      <c r="A827">
        <v>10.6</v>
      </c>
      <c r="B827">
        <v>5.7</v>
      </c>
      <c r="C827" s="2">
        <f t="shared" si="317"/>
        <v>1.7404661748405046</v>
      </c>
    </row>
    <row r="828" spans="1:3" x14ac:dyDescent="0.25">
      <c r="A828">
        <v>7.9</v>
      </c>
      <c r="B828">
        <v>0.13</v>
      </c>
      <c r="C828" s="2">
        <f t="shared" si="317"/>
        <v>-2.0402208285265546</v>
      </c>
    </row>
    <row r="829" spans="1:3" x14ac:dyDescent="0.25">
      <c r="A829">
        <v>11.1</v>
      </c>
      <c r="B829">
        <v>0.65</v>
      </c>
      <c r="C829" s="2">
        <f t="shared" si="317"/>
        <v>-0.43078291609245423</v>
      </c>
    </row>
    <row r="830" spans="1:3" x14ac:dyDescent="0.25">
      <c r="A830">
        <v>11.9</v>
      </c>
      <c r="B830">
        <v>0.61</v>
      </c>
      <c r="C830" s="2">
        <f t="shared" si="317"/>
        <v>-0.49429632181478012</v>
      </c>
    </row>
    <row r="831" spans="1:3" x14ac:dyDescent="0.25">
      <c r="A831">
        <v>11.6</v>
      </c>
      <c r="B831">
        <v>1.8</v>
      </c>
      <c r="C831" s="2">
        <f t="shared" si="317"/>
        <v>0.58778666490211906</v>
      </c>
    </row>
    <row r="832" spans="1:3" x14ac:dyDescent="0.25">
      <c r="A832">
        <v>10.8</v>
      </c>
      <c r="B832">
        <v>0.35</v>
      </c>
      <c r="C832" s="2">
        <f t="shared" si="317"/>
        <v>-1.0498221244986778</v>
      </c>
    </row>
    <row r="833" spans="1:3" x14ac:dyDescent="0.25">
      <c r="A833">
        <v>10.6</v>
      </c>
      <c r="B833">
        <v>1.6</v>
      </c>
      <c r="C833" s="2">
        <f t="shared" si="317"/>
        <v>0.47000362924573563</v>
      </c>
    </row>
    <row r="834" spans="1:3" x14ac:dyDescent="0.25">
      <c r="A834">
        <v>12.5</v>
      </c>
      <c r="B834">
        <v>1.2</v>
      </c>
      <c r="C834" s="2">
        <f t="shared" si="317"/>
        <v>0.18232155679395459</v>
      </c>
    </row>
    <row r="835" spans="1:3" x14ac:dyDescent="0.25">
      <c r="A835">
        <v>13.2</v>
      </c>
      <c r="B835">
        <v>3.6</v>
      </c>
      <c r="C835" s="2">
        <f t="shared" ref="C835:C898" si="318">LN(B835)</f>
        <v>1.2809338454620642</v>
      </c>
    </row>
    <row r="836" spans="1:3" x14ac:dyDescent="0.25">
      <c r="A836">
        <v>13.8</v>
      </c>
      <c r="B836">
        <v>2.7</v>
      </c>
      <c r="C836" s="2">
        <f t="shared" si="318"/>
        <v>0.99325177301028345</v>
      </c>
    </row>
    <row r="837" spans="1:3" x14ac:dyDescent="0.25">
      <c r="A837">
        <v>13.1</v>
      </c>
      <c r="B837">
        <v>3.5</v>
      </c>
      <c r="C837" s="2">
        <f t="shared" si="318"/>
        <v>1.2527629684953681</v>
      </c>
    </row>
    <row r="838" spans="1:3" x14ac:dyDescent="0.25">
      <c r="A838">
        <v>12.6</v>
      </c>
      <c r="B838">
        <v>1.7</v>
      </c>
      <c r="C838" s="2">
        <f t="shared" si="318"/>
        <v>0.53062825106217038</v>
      </c>
    </row>
    <row r="839" spans="1:3" x14ac:dyDescent="0.25">
      <c r="A839">
        <v>13.1</v>
      </c>
      <c r="B839">
        <v>2.5</v>
      </c>
      <c r="C839" s="2">
        <f t="shared" si="318"/>
        <v>0.91629073187415511</v>
      </c>
    </row>
    <row r="840" spans="1:3" x14ac:dyDescent="0.25">
      <c r="A840">
        <v>12.6</v>
      </c>
      <c r="B840">
        <v>2.1</v>
      </c>
      <c r="C840" s="2">
        <f t="shared" si="318"/>
        <v>0.74193734472937733</v>
      </c>
    </row>
    <row r="841" spans="1:3" x14ac:dyDescent="0.25">
      <c r="A841">
        <v>12.3</v>
      </c>
      <c r="B841">
        <v>1.7</v>
      </c>
      <c r="C841" s="2">
        <f t="shared" si="318"/>
        <v>0.53062825106217038</v>
      </c>
    </row>
    <row r="842" spans="1:3" x14ac:dyDescent="0.25">
      <c r="A842">
        <v>12.7</v>
      </c>
      <c r="B842">
        <v>3.4</v>
      </c>
      <c r="C842" s="2">
        <f t="shared" si="318"/>
        <v>1.2237754316221157</v>
      </c>
    </row>
    <row r="843" spans="1:3" x14ac:dyDescent="0.25">
      <c r="A843">
        <v>12.9</v>
      </c>
      <c r="B843">
        <v>3.7</v>
      </c>
      <c r="C843" s="2">
        <f t="shared" si="318"/>
        <v>1.3083328196501789</v>
      </c>
    </row>
    <row r="844" spans="1:3" x14ac:dyDescent="0.25">
      <c r="A844">
        <v>12.5</v>
      </c>
      <c r="B844">
        <v>2.6</v>
      </c>
      <c r="C844" s="2">
        <f t="shared" si="318"/>
        <v>0.95551144502743635</v>
      </c>
    </row>
    <row r="845" spans="1:3" x14ac:dyDescent="0.25">
      <c r="A845">
        <v>14</v>
      </c>
      <c r="B845">
        <v>4.3</v>
      </c>
      <c r="C845" s="2">
        <f t="shared" si="318"/>
        <v>1.4586150226995167</v>
      </c>
    </row>
    <row r="846" spans="1:3" x14ac:dyDescent="0.25">
      <c r="A846">
        <v>12.1</v>
      </c>
      <c r="B846">
        <v>2.2999999999999998</v>
      </c>
      <c r="C846" s="2">
        <f t="shared" si="318"/>
        <v>0.83290912293510388</v>
      </c>
    </row>
    <row r="847" spans="1:3" x14ac:dyDescent="0.25">
      <c r="A847">
        <v>13.7</v>
      </c>
      <c r="B847">
        <v>2.5</v>
      </c>
      <c r="C847" s="2">
        <f t="shared" si="318"/>
        <v>0.91629073187415511</v>
      </c>
    </row>
    <row r="848" spans="1:3" x14ac:dyDescent="0.25">
      <c r="A848">
        <v>13.7</v>
      </c>
      <c r="B848">
        <v>2.1</v>
      </c>
      <c r="C848" s="2">
        <f t="shared" si="318"/>
        <v>0.74193734472937733</v>
      </c>
    </row>
    <row r="849" spans="1:3" x14ac:dyDescent="0.25">
      <c r="A849">
        <v>13.3</v>
      </c>
      <c r="B849">
        <v>7.8</v>
      </c>
      <c r="C849" s="2">
        <f t="shared" si="318"/>
        <v>2.0541237336955462</v>
      </c>
    </row>
    <row r="850" spans="1:3" x14ac:dyDescent="0.25">
      <c r="A850">
        <v>13</v>
      </c>
      <c r="B850">
        <v>2.2000000000000002</v>
      </c>
      <c r="C850" s="2">
        <f t="shared" si="318"/>
        <v>0.78845736036427028</v>
      </c>
    </row>
    <row r="851" spans="1:3" x14ac:dyDescent="0.25">
      <c r="A851">
        <v>14.9</v>
      </c>
      <c r="B851">
        <v>5.3</v>
      </c>
      <c r="C851" s="2">
        <f t="shared" si="318"/>
        <v>1.6677068205580761</v>
      </c>
    </row>
    <row r="852" spans="1:3" x14ac:dyDescent="0.25">
      <c r="A852">
        <v>12.9</v>
      </c>
      <c r="B852">
        <v>2.9</v>
      </c>
      <c r="C852" s="2">
        <f t="shared" si="318"/>
        <v>1.0647107369924282</v>
      </c>
    </row>
    <row r="853" spans="1:3" x14ac:dyDescent="0.25">
      <c r="A853">
        <v>13.5</v>
      </c>
      <c r="B853">
        <v>3.2</v>
      </c>
      <c r="C853" s="2">
        <f t="shared" si="318"/>
        <v>1.1631508098056809</v>
      </c>
    </row>
    <row r="854" spans="1:3" x14ac:dyDescent="0.25">
      <c r="A854">
        <v>14.5</v>
      </c>
      <c r="B854">
        <v>50</v>
      </c>
      <c r="C854" s="2">
        <f t="shared" si="318"/>
        <v>3.912023005428146</v>
      </c>
    </row>
    <row r="855" spans="1:3" x14ac:dyDescent="0.25">
      <c r="A855">
        <v>13.7</v>
      </c>
      <c r="B855">
        <v>12</v>
      </c>
      <c r="C855" s="2">
        <f t="shared" si="318"/>
        <v>2.4849066497880004</v>
      </c>
    </row>
    <row r="856" spans="1:3" x14ac:dyDescent="0.25">
      <c r="A856">
        <v>9.1999999999999993</v>
      </c>
      <c r="B856">
        <v>1</v>
      </c>
      <c r="C856" s="2">
        <f t="shared" si="318"/>
        <v>0</v>
      </c>
    </row>
    <row r="857" spans="1:3" x14ac:dyDescent="0.25">
      <c r="A857">
        <v>6.8</v>
      </c>
      <c r="B857">
        <v>0.24</v>
      </c>
      <c r="C857" s="2">
        <f t="shared" si="318"/>
        <v>-1.4271163556401458</v>
      </c>
    </row>
    <row r="858" spans="1:3" x14ac:dyDescent="0.25">
      <c r="A858">
        <v>6.4</v>
      </c>
      <c r="B858">
        <v>0.16</v>
      </c>
      <c r="C858" s="2">
        <f t="shared" si="318"/>
        <v>-1.8325814637483102</v>
      </c>
    </row>
    <row r="859" spans="1:3" x14ac:dyDescent="0.25">
      <c r="A859">
        <v>10.199999999999999</v>
      </c>
      <c r="B859">
        <v>0.27</v>
      </c>
      <c r="C859" s="2">
        <f t="shared" si="318"/>
        <v>-1.3093333199837622</v>
      </c>
    </row>
    <row r="860" spans="1:3" x14ac:dyDescent="0.25">
      <c r="A860">
        <v>9.9</v>
      </c>
      <c r="B860">
        <v>0.19</v>
      </c>
      <c r="C860" s="2">
        <f t="shared" si="318"/>
        <v>-1.6607312068216509</v>
      </c>
    </row>
    <row r="861" spans="1:3" x14ac:dyDescent="0.25">
      <c r="A861">
        <v>9.8000000000000007</v>
      </c>
      <c r="B861">
        <v>0.2</v>
      </c>
      <c r="C861" s="2">
        <f t="shared" si="318"/>
        <v>-1.6094379124341003</v>
      </c>
    </row>
    <row r="862" spans="1:3" x14ac:dyDescent="0.25">
      <c r="A862">
        <v>7.3</v>
      </c>
      <c r="B862">
        <v>7.0000000000000007E-2</v>
      </c>
      <c r="C862" s="2">
        <f t="shared" si="318"/>
        <v>-2.6592600369327779</v>
      </c>
    </row>
    <row r="863" spans="1:3" x14ac:dyDescent="0.25">
      <c r="A863">
        <v>7.1</v>
      </c>
      <c r="B863">
        <v>0.1</v>
      </c>
      <c r="C863" s="2">
        <f t="shared" si="318"/>
        <v>-2.3025850929940455</v>
      </c>
    </row>
    <row r="864" spans="1:3" x14ac:dyDescent="0.25">
      <c r="A864">
        <v>7</v>
      </c>
      <c r="B864">
        <v>0.14000000000000001</v>
      </c>
      <c r="C864" s="2">
        <f t="shared" si="318"/>
        <v>-1.9661128563728327</v>
      </c>
    </row>
    <row r="865" spans="1:3" x14ac:dyDescent="0.25">
      <c r="A865">
        <v>8.6</v>
      </c>
      <c r="B865">
        <v>0.16</v>
      </c>
      <c r="C865" s="2">
        <f t="shared" si="318"/>
        <v>-1.8325814637483102</v>
      </c>
    </row>
    <row r="866" spans="1:3" x14ac:dyDescent="0.25">
      <c r="A866">
        <v>8</v>
      </c>
      <c r="B866">
        <v>0.13</v>
      </c>
      <c r="C866" s="2">
        <f t="shared" si="318"/>
        <v>-2.0402208285265546</v>
      </c>
    </row>
    <row r="867" spans="1:3" x14ac:dyDescent="0.25">
      <c r="A867">
        <v>6</v>
      </c>
      <c r="B867">
        <v>0.06</v>
      </c>
      <c r="C867" s="2">
        <f t="shared" si="318"/>
        <v>-2.8134107167600364</v>
      </c>
    </row>
    <row r="868" spans="1:3" x14ac:dyDescent="0.25">
      <c r="A868">
        <v>5.0999999999999996</v>
      </c>
      <c r="B868">
        <v>0.06</v>
      </c>
      <c r="C868" s="2">
        <f t="shared" si="318"/>
        <v>-2.8134107167600364</v>
      </c>
    </row>
    <row r="869" spans="1:3" x14ac:dyDescent="0.25">
      <c r="A869">
        <v>4.8</v>
      </c>
      <c r="B869">
        <v>0.06</v>
      </c>
      <c r="C869" s="2">
        <f t="shared" si="318"/>
        <v>-2.8134107167600364</v>
      </c>
    </row>
    <row r="870" spans="1:3" x14ac:dyDescent="0.25">
      <c r="A870">
        <v>4.7</v>
      </c>
      <c r="B870">
        <v>0.03</v>
      </c>
      <c r="C870" s="2">
        <f t="shared" si="318"/>
        <v>-3.5065578973199818</v>
      </c>
    </row>
    <row r="871" spans="1:3" x14ac:dyDescent="0.25">
      <c r="A871">
        <v>5.4</v>
      </c>
      <c r="B871">
        <v>0.03</v>
      </c>
      <c r="C871" s="2">
        <f t="shared" si="318"/>
        <v>-3.5065578973199818</v>
      </c>
    </row>
    <row r="872" spans="1:3" x14ac:dyDescent="0.25">
      <c r="A872">
        <v>6</v>
      </c>
      <c r="B872">
        <v>0.08</v>
      </c>
      <c r="C872" s="2">
        <f t="shared" si="318"/>
        <v>-2.5257286443082556</v>
      </c>
    </row>
    <row r="873" spans="1:3" x14ac:dyDescent="0.25">
      <c r="A873">
        <v>5.0999999999999996</v>
      </c>
      <c r="B873">
        <v>0.04</v>
      </c>
      <c r="C873" s="2">
        <f t="shared" si="318"/>
        <v>-3.2188758248682006</v>
      </c>
    </row>
    <row r="874" spans="1:3" x14ac:dyDescent="0.25">
      <c r="A874">
        <v>8.6</v>
      </c>
      <c r="B874">
        <v>0.26</v>
      </c>
      <c r="C874" s="2">
        <f t="shared" si="318"/>
        <v>-1.3470736479666092</v>
      </c>
    </row>
    <row r="875" spans="1:3" x14ac:dyDescent="0.25">
      <c r="A875">
        <v>7.7</v>
      </c>
      <c r="B875">
        <v>0.17</v>
      </c>
      <c r="C875" s="2">
        <f t="shared" si="318"/>
        <v>-1.7719568419318752</v>
      </c>
    </row>
    <row r="876" spans="1:3" x14ac:dyDescent="0.25">
      <c r="A876">
        <v>9.1999999999999993</v>
      </c>
      <c r="B876">
        <v>0.42</v>
      </c>
      <c r="C876" s="2">
        <f t="shared" si="318"/>
        <v>-0.86750056770472306</v>
      </c>
    </row>
    <row r="877" spans="1:3" x14ac:dyDescent="0.25">
      <c r="A877">
        <v>9.1</v>
      </c>
      <c r="B877">
        <v>0.12</v>
      </c>
      <c r="C877" s="2">
        <f t="shared" si="318"/>
        <v>-2.120263536200091</v>
      </c>
    </row>
    <row r="878" spans="1:3" x14ac:dyDescent="0.25">
      <c r="A878">
        <v>11.6</v>
      </c>
      <c r="B878">
        <v>10</v>
      </c>
      <c r="C878" s="2">
        <f t="shared" si="318"/>
        <v>2.3025850929940459</v>
      </c>
    </row>
    <row r="879" spans="1:3" x14ac:dyDescent="0.25">
      <c r="A879">
        <v>9.3000000000000007</v>
      </c>
      <c r="B879">
        <v>3.1</v>
      </c>
      <c r="C879" s="2">
        <f t="shared" si="318"/>
        <v>1.1314021114911006</v>
      </c>
    </row>
    <row r="880" spans="1:3" x14ac:dyDescent="0.25">
      <c r="A880">
        <v>11</v>
      </c>
      <c r="B880">
        <v>0.15</v>
      </c>
      <c r="C880" s="2">
        <f t="shared" si="318"/>
        <v>-1.8971199848858813</v>
      </c>
    </row>
    <row r="881" spans="1:3" x14ac:dyDescent="0.25">
      <c r="A881">
        <v>11</v>
      </c>
      <c r="B881">
        <v>0.24</v>
      </c>
      <c r="C881" s="2">
        <f t="shared" si="318"/>
        <v>-1.4271163556401458</v>
      </c>
    </row>
    <row r="882" spans="1:3" x14ac:dyDescent="0.25">
      <c r="A882">
        <v>11.6</v>
      </c>
      <c r="B882">
        <v>6.6</v>
      </c>
      <c r="C882" s="2">
        <f t="shared" si="318"/>
        <v>1.8870696490323797</v>
      </c>
    </row>
    <row r="883" spans="1:3" x14ac:dyDescent="0.25">
      <c r="A883">
        <v>11</v>
      </c>
      <c r="B883">
        <v>6.4</v>
      </c>
      <c r="C883" s="2">
        <f t="shared" si="318"/>
        <v>1.8562979903656263</v>
      </c>
    </row>
    <row r="884" spans="1:3" x14ac:dyDescent="0.25">
      <c r="A884">
        <v>8.8000000000000007</v>
      </c>
      <c r="B884">
        <v>1.2</v>
      </c>
      <c r="C884" s="2">
        <f t="shared" si="318"/>
        <v>0.18232155679395459</v>
      </c>
    </row>
    <row r="885" spans="1:3" x14ac:dyDescent="0.25">
      <c r="A885">
        <v>13.4</v>
      </c>
      <c r="B885">
        <v>0.72</v>
      </c>
      <c r="C885" s="2">
        <f t="shared" si="318"/>
        <v>-0.3285040669720361</v>
      </c>
    </row>
    <row r="886" spans="1:3" x14ac:dyDescent="0.25">
      <c r="A886">
        <v>14.7</v>
      </c>
      <c r="B886">
        <v>2.8</v>
      </c>
      <c r="C886" s="2">
        <f t="shared" si="318"/>
        <v>1.0296194171811581</v>
      </c>
    </row>
    <row r="887" spans="1:3" x14ac:dyDescent="0.25">
      <c r="A887">
        <v>13</v>
      </c>
      <c r="B887">
        <v>0.43</v>
      </c>
      <c r="C887" s="2">
        <f t="shared" si="318"/>
        <v>-0.84397007029452897</v>
      </c>
    </row>
    <row r="888" spans="1:3" x14ac:dyDescent="0.25">
      <c r="A888">
        <v>15</v>
      </c>
      <c r="B888">
        <v>2.2999999999999998</v>
      </c>
      <c r="C888" s="2">
        <f t="shared" si="318"/>
        <v>0.83290912293510388</v>
      </c>
    </row>
    <row r="889" spans="1:3" x14ac:dyDescent="0.25">
      <c r="A889">
        <v>11.7</v>
      </c>
      <c r="B889">
        <v>7</v>
      </c>
      <c r="C889" s="2">
        <f t="shared" si="318"/>
        <v>1.9459101490553132</v>
      </c>
    </row>
    <row r="890" spans="1:3" x14ac:dyDescent="0.25">
      <c r="A890">
        <v>10.9</v>
      </c>
      <c r="B890">
        <v>0.72</v>
      </c>
      <c r="C890" s="2">
        <f t="shared" si="318"/>
        <v>-0.3285040669720361</v>
      </c>
    </row>
    <row r="891" spans="1:3" x14ac:dyDescent="0.25">
      <c r="A891">
        <v>12.9</v>
      </c>
      <c r="B891">
        <v>2.2999999999999998</v>
      </c>
      <c r="C891" s="2">
        <f t="shared" si="318"/>
        <v>0.83290912293510388</v>
      </c>
    </row>
    <row r="892" spans="1:3" x14ac:dyDescent="0.25">
      <c r="A892">
        <v>11.6</v>
      </c>
      <c r="B892">
        <v>1.1000000000000001</v>
      </c>
      <c r="C892" s="2">
        <f t="shared" si="318"/>
        <v>9.5310179804324935E-2</v>
      </c>
    </row>
    <row r="893" spans="1:3" x14ac:dyDescent="0.25">
      <c r="A893">
        <v>5.0999999999999996</v>
      </c>
      <c r="B893">
        <v>0.04</v>
      </c>
      <c r="C893" s="2">
        <f t="shared" si="318"/>
        <v>-3.2188758248682006</v>
      </c>
    </row>
    <row r="894" spans="1:3" x14ac:dyDescent="0.25">
      <c r="A894">
        <v>10.8</v>
      </c>
      <c r="B894">
        <v>0.86</v>
      </c>
      <c r="C894" s="2">
        <f t="shared" si="318"/>
        <v>-0.15082288973458366</v>
      </c>
    </row>
    <row r="895" spans="1:3" x14ac:dyDescent="0.25">
      <c r="A895">
        <v>11</v>
      </c>
      <c r="B895">
        <v>1.3</v>
      </c>
      <c r="C895" s="2">
        <f t="shared" si="318"/>
        <v>0.26236426446749106</v>
      </c>
    </row>
    <row r="896" spans="1:3" x14ac:dyDescent="0.25">
      <c r="A896">
        <v>10.7</v>
      </c>
      <c r="B896">
        <v>0.08</v>
      </c>
      <c r="C896" s="2">
        <f t="shared" si="318"/>
        <v>-2.5257286443082556</v>
      </c>
    </row>
    <row r="897" spans="1:3" x14ac:dyDescent="0.25">
      <c r="A897">
        <v>12.9</v>
      </c>
      <c r="B897">
        <v>0.08</v>
      </c>
      <c r="C897" s="2">
        <f t="shared" si="318"/>
        <v>-2.5257286443082556</v>
      </c>
    </row>
    <row r="898" spans="1:3" x14ac:dyDescent="0.25">
      <c r="A898">
        <v>12.7</v>
      </c>
      <c r="B898">
        <v>1.1000000000000001</v>
      </c>
      <c r="C898" s="2">
        <f t="shared" si="318"/>
        <v>9.5310179804324935E-2</v>
      </c>
    </row>
    <row r="899" spans="1:3" x14ac:dyDescent="0.25">
      <c r="A899">
        <v>13.4</v>
      </c>
      <c r="B899">
        <v>0.5</v>
      </c>
      <c r="C899" s="2">
        <f t="shared" ref="C899:C962" si="319">LN(B899)</f>
        <v>-0.69314718055994529</v>
      </c>
    </row>
    <row r="900" spans="1:3" x14ac:dyDescent="0.25">
      <c r="A900">
        <v>14.2</v>
      </c>
      <c r="B900">
        <v>2.8</v>
      </c>
      <c r="C900" s="2">
        <f t="shared" si="319"/>
        <v>1.0296194171811581</v>
      </c>
    </row>
    <row r="901" spans="1:3" x14ac:dyDescent="0.25">
      <c r="A901">
        <v>12.7</v>
      </c>
      <c r="B901">
        <v>1.8</v>
      </c>
      <c r="C901" s="2">
        <f t="shared" si="319"/>
        <v>0.58778666490211906</v>
      </c>
    </row>
    <row r="902" spans="1:3" x14ac:dyDescent="0.25">
      <c r="A902">
        <v>13.1</v>
      </c>
      <c r="B902">
        <v>3.6</v>
      </c>
      <c r="C902" s="2">
        <f t="shared" si="319"/>
        <v>1.2809338454620642</v>
      </c>
    </row>
    <row r="903" spans="1:3" x14ac:dyDescent="0.25">
      <c r="A903">
        <v>14</v>
      </c>
      <c r="B903">
        <v>6.7</v>
      </c>
      <c r="C903" s="2">
        <f t="shared" si="319"/>
        <v>1.9021075263969205</v>
      </c>
    </row>
    <row r="904" spans="1:3" x14ac:dyDescent="0.25">
      <c r="A904">
        <v>12.9</v>
      </c>
      <c r="B904">
        <v>2.4</v>
      </c>
      <c r="C904" s="2">
        <f t="shared" si="319"/>
        <v>0.87546873735389985</v>
      </c>
    </row>
    <row r="905" spans="1:3" x14ac:dyDescent="0.25">
      <c r="A905">
        <v>15.1</v>
      </c>
      <c r="B905">
        <v>8.6999999999999993</v>
      </c>
      <c r="C905" s="2">
        <f t="shared" si="319"/>
        <v>2.1633230256605378</v>
      </c>
    </row>
    <row r="906" spans="1:3" x14ac:dyDescent="0.25">
      <c r="A906">
        <v>15.2</v>
      </c>
      <c r="B906">
        <v>18</v>
      </c>
      <c r="C906" s="2">
        <f t="shared" si="319"/>
        <v>2.8903717578961645</v>
      </c>
    </row>
    <row r="907" spans="1:3" x14ac:dyDescent="0.25">
      <c r="A907">
        <v>7.6</v>
      </c>
      <c r="B907">
        <v>11</v>
      </c>
      <c r="C907" s="2">
        <f t="shared" si="319"/>
        <v>2.3978952727983707</v>
      </c>
    </row>
    <row r="908" spans="1:3" x14ac:dyDescent="0.25">
      <c r="A908">
        <v>7.3</v>
      </c>
      <c r="B908">
        <v>0.26</v>
      </c>
      <c r="C908" s="2">
        <f t="shared" si="319"/>
        <v>-1.3470736479666092</v>
      </c>
    </row>
    <row r="909" spans="1:3" x14ac:dyDescent="0.25">
      <c r="A909">
        <v>8</v>
      </c>
      <c r="B909">
        <v>0.05</v>
      </c>
      <c r="C909" s="2">
        <f t="shared" si="319"/>
        <v>-2.9957322735539909</v>
      </c>
    </row>
    <row r="910" spans="1:3" x14ac:dyDescent="0.25">
      <c r="A910">
        <v>10.8</v>
      </c>
      <c r="B910">
        <v>0.08</v>
      </c>
      <c r="C910" s="2">
        <f t="shared" si="319"/>
        <v>-2.5257286443082556</v>
      </c>
    </row>
    <row r="911" spans="1:3" x14ac:dyDescent="0.25">
      <c r="A911">
        <v>10.9</v>
      </c>
      <c r="B911">
        <v>0.12</v>
      </c>
      <c r="C911" s="2">
        <f t="shared" si="319"/>
        <v>-2.120263536200091</v>
      </c>
    </row>
    <row r="912" spans="1:3" x14ac:dyDescent="0.25">
      <c r="A912">
        <v>10</v>
      </c>
      <c r="B912">
        <v>0.1</v>
      </c>
      <c r="C912" s="2">
        <f t="shared" si="319"/>
        <v>-2.3025850929940455</v>
      </c>
    </row>
    <row r="913" spans="1:3" x14ac:dyDescent="0.25">
      <c r="A913">
        <v>10.3</v>
      </c>
      <c r="B913">
        <v>0.09</v>
      </c>
      <c r="C913" s="2">
        <f t="shared" si="319"/>
        <v>-2.4079456086518722</v>
      </c>
    </row>
    <row r="914" spans="1:3" x14ac:dyDescent="0.25">
      <c r="A914">
        <v>11.5</v>
      </c>
      <c r="B914">
        <v>0.21</v>
      </c>
      <c r="C914" s="2">
        <f t="shared" si="319"/>
        <v>-1.5606477482646683</v>
      </c>
    </row>
    <row r="915" spans="1:3" x14ac:dyDescent="0.25">
      <c r="A915">
        <v>10.3</v>
      </c>
      <c r="B915">
        <v>0.13</v>
      </c>
      <c r="C915" s="2">
        <f t="shared" si="319"/>
        <v>-2.0402208285265546</v>
      </c>
    </row>
    <row r="916" spans="1:3" x14ac:dyDescent="0.25">
      <c r="A916">
        <v>11.1</v>
      </c>
      <c r="B916">
        <v>0.19</v>
      </c>
      <c r="C916" s="2">
        <f t="shared" si="319"/>
        <v>-1.6607312068216509</v>
      </c>
    </row>
    <row r="917" spans="1:3" x14ac:dyDescent="0.25">
      <c r="A917">
        <v>9.6</v>
      </c>
      <c r="B917">
        <v>0.51</v>
      </c>
      <c r="C917" s="2">
        <f t="shared" si="319"/>
        <v>-0.67334455326376563</v>
      </c>
    </row>
    <row r="918" spans="1:3" x14ac:dyDescent="0.25">
      <c r="A918">
        <v>9.1</v>
      </c>
      <c r="B918">
        <v>0.1</v>
      </c>
      <c r="C918" s="2">
        <f t="shared" si="319"/>
        <v>-2.3025850929940455</v>
      </c>
    </row>
    <row r="919" spans="1:3" x14ac:dyDescent="0.25">
      <c r="A919">
        <v>9.6</v>
      </c>
      <c r="B919">
        <v>0.08</v>
      </c>
      <c r="C919" s="2">
        <f t="shared" si="319"/>
        <v>-2.5257286443082556</v>
      </c>
    </row>
    <row r="920" spans="1:3" x14ac:dyDescent="0.25">
      <c r="A920">
        <v>9</v>
      </c>
      <c r="B920">
        <v>0.09</v>
      </c>
      <c r="C920" s="2">
        <f t="shared" si="319"/>
        <v>-2.4079456086518722</v>
      </c>
    </row>
    <row r="921" spans="1:3" x14ac:dyDescent="0.25">
      <c r="A921">
        <v>8.9</v>
      </c>
      <c r="B921">
        <v>0.13</v>
      </c>
      <c r="C921" s="2">
        <f t="shared" si="319"/>
        <v>-2.0402208285265546</v>
      </c>
    </row>
    <row r="922" spans="1:3" x14ac:dyDescent="0.25">
      <c r="A922">
        <v>9.1999999999999993</v>
      </c>
      <c r="B922">
        <v>0.18</v>
      </c>
      <c r="C922" s="2">
        <f t="shared" si="319"/>
        <v>-1.7147984280919266</v>
      </c>
    </row>
    <row r="923" spans="1:3" x14ac:dyDescent="0.25">
      <c r="A923">
        <v>10.199999999999999</v>
      </c>
      <c r="B923">
        <v>0.46</v>
      </c>
      <c r="C923" s="2">
        <f t="shared" si="319"/>
        <v>-0.77652878949899629</v>
      </c>
    </row>
    <row r="924" spans="1:3" x14ac:dyDescent="0.25">
      <c r="A924">
        <v>9.5</v>
      </c>
      <c r="B924">
        <v>0.52</v>
      </c>
      <c r="C924" s="2">
        <f t="shared" si="319"/>
        <v>-0.65392646740666394</v>
      </c>
    </row>
    <row r="925" spans="1:3" x14ac:dyDescent="0.25">
      <c r="A925">
        <v>9.8000000000000007</v>
      </c>
      <c r="B925">
        <v>0.12</v>
      </c>
      <c r="C925" s="2">
        <f t="shared" si="319"/>
        <v>-2.120263536200091</v>
      </c>
    </row>
    <row r="926" spans="1:3" x14ac:dyDescent="0.25">
      <c r="A926">
        <v>9.3000000000000007</v>
      </c>
      <c r="B926">
        <v>1</v>
      </c>
      <c r="C926" s="2">
        <f t="shared" si="319"/>
        <v>0</v>
      </c>
    </row>
    <row r="927" spans="1:3" x14ac:dyDescent="0.25">
      <c r="A927">
        <v>3.6</v>
      </c>
      <c r="B927">
        <v>0.05</v>
      </c>
      <c r="C927" s="2">
        <f t="shared" si="319"/>
        <v>-2.9957322735539909</v>
      </c>
    </row>
    <row r="928" spans="1:3" x14ac:dyDescent="0.25">
      <c r="A928">
        <v>4.4000000000000004</v>
      </c>
      <c r="B928">
        <v>7.0000000000000007E-2</v>
      </c>
      <c r="C928" s="2">
        <f t="shared" si="319"/>
        <v>-2.6592600369327779</v>
      </c>
    </row>
    <row r="929" spans="1:3" x14ac:dyDescent="0.25">
      <c r="A929">
        <v>6.7</v>
      </c>
      <c r="B929">
        <v>0.05</v>
      </c>
      <c r="C929" s="2">
        <f t="shared" si="319"/>
        <v>-2.9957322735539909</v>
      </c>
    </row>
    <row r="930" spans="1:3" x14ac:dyDescent="0.25">
      <c r="A930">
        <v>14.5</v>
      </c>
      <c r="B930">
        <v>0.32</v>
      </c>
      <c r="C930" s="2">
        <f t="shared" si="319"/>
        <v>-1.1394342831883648</v>
      </c>
    </row>
    <row r="931" spans="1:3" x14ac:dyDescent="0.25">
      <c r="A931">
        <v>10.4</v>
      </c>
      <c r="B931">
        <v>0.18</v>
      </c>
      <c r="C931" s="2">
        <f t="shared" si="319"/>
        <v>-1.7147984280919266</v>
      </c>
    </row>
    <row r="932" spans="1:3" x14ac:dyDescent="0.25">
      <c r="A932">
        <v>11.6</v>
      </c>
      <c r="B932">
        <v>0.1</v>
      </c>
      <c r="C932" s="2">
        <f t="shared" si="319"/>
        <v>-2.3025850929940455</v>
      </c>
    </row>
    <row r="933" spans="1:3" x14ac:dyDescent="0.25">
      <c r="A933">
        <v>12.8</v>
      </c>
      <c r="B933">
        <v>0.22</v>
      </c>
      <c r="C933" s="2">
        <f t="shared" si="319"/>
        <v>-1.5141277326297755</v>
      </c>
    </row>
    <row r="934" spans="1:3" x14ac:dyDescent="0.25">
      <c r="A934">
        <v>14.6</v>
      </c>
      <c r="B934">
        <v>1</v>
      </c>
      <c r="C934" s="2">
        <f t="shared" si="319"/>
        <v>0</v>
      </c>
    </row>
    <row r="935" spans="1:3" x14ac:dyDescent="0.25">
      <c r="A935">
        <v>14.7</v>
      </c>
      <c r="B935">
        <v>0.68</v>
      </c>
      <c r="C935" s="2">
        <f t="shared" si="319"/>
        <v>-0.38566248081198462</v>
      </c>
    </row>
    <row r="936" spans="1:3" x14ac:dyDescent="0.25">
      <c r="A936">
        <v>13.2</v>
      </c>
      <c r="B936">
        <v>0.84</v>
      </c>
      <c r="C936" s="2">
        <f t="shared" si="319"/>
        <v>-0.1743533871447778</v>
      </c>
    </row>
    <row r="937" spans="1:3" x14ac:dyDescent="0.25">
      <c r="A937">
        <v>8.9</v>
      </c>
      <c r="B937">
        <v>0.12</v>
      </c>
      <c r="C937" s="2">
        <f t="shared" si="319"/>
        <v>-2.120263536200091</v>
      </c>
    </row>
    <row r="938" spans="1:3" x14ac:dyDescent="0.25">
      <c r="A938">
        <v>7.7</v>
      </c>
      <c r="B938">
        <v>0.08</v>
      </c>
      <c r="C938" s="2">
        <f t="shared" si="319"/>
        <v>-2.5257286443082556</v>
      </c>
    </row>
    <row r="939" spans="1:3" x14ac:dyDescent="0.25">
      <c r="A939">
        <v>13.1</v>
      </c>
      <c r="B939">
        <v>1.6</v>
      </c>
      <c r="C939" s="2">
        <f t="shared" si="319"/>
        <v>0.47000362924573563</v>
      </c>
    </row>
    <row r="940" spans="1:3" x14ac:dyDescent="0.25">
      <c r="A940">
        <v>12.3</v>
      </c>
      <c r="B940">
        <v>2.5</v>
      </c>
      <c r="C940" s="2">
        <f t="shared" si="319"/>
        <v>0.91629073187415511</v>
      </c>
    </row>
    <row r="941" spans="1:3" x14ac:dyDescent="0.25">
      <c r="A941">
        <v>13.7</v>
      </c>
      <c r="B941">
        <v>1.4</v>
      </c>
      <c r="C941" s="2">
        <f t="shared" si="319"/>
        <v>0.33647223662121289</v>
      </c>
    </row>
    <row r="942" spans="1:3" x14ac:dyDescent="0.25">
      <c r="A942">
        <v>8.1999999999999993</v>
      </c>
      <c r="B942">
        <v>0.13</v>
      </c>
      <c r="C942" s="2">
        <f t="shared" si="319"/>
        <v>-2.0402208285265546</v>
      </c>
    </row>
    <row r="943" spans="1:3" x14ac:dyDescent="0.25">
      <c r="A943">
        <v>11</v>
      </c>
      <c r="B943">
        <v>0.78</v>
      </c>
      <c r="C943" s="2">
        <f t="shared" si="319"/>
        <v>-0.24846135929849961</v>
      </c>
    </row>
    <row r="944" spans="1:3" x14ac:dyDescent="0.25">
      <c r="A944">
        <v>7.5</v>
      </c>
      <c r="B944">
        <v>0.14000000000000001</v>
      </c>
      <c r="C944" s="2">
        <f t="shared" si="319"/>
        <v>-1.9661128563728327</v>
      </c>
    </row>
    <row r="945" spans="1:3" x14ac:dyDescent="0.25">
      <c r="A945">
        <v>4.5999999999999996</v>
      </c>
      <c r="B945">
        <v>0.08</v>
      </c>
      <c r="C945" s="2">
        <f t="shared" si="319"/>
        <v>-2.5257286443082556</v>
      </c>
    </row>
    <row r="946" spans="1:3" x14ac:dyDescent="0.25">
      <c r="A946">
        <v>6.5</v>
      </c>
      <c r="B946">
        <v>0.08</v>
      </c>
      <c r="C946" s="2">
        <f t="shared" si="319"/>
        <v>-2.5257286443082556</v>
      </c>
    </row>
    <row r="947" spans="1:3" x14ac:dyDescent="0.25">
      <c r="A947">
        <v>10.3</v>
      </c>
      <c r="B947">
        <v>0.21</v>
      </c>
      <c r="C947" s="2">
        <f t="shared" si="319"/>
        <v>-1.5606477482646683</v>
      </c>
    </row>
    <row r="948" spans="1:3" x14ac:dyDescent="0.25">
      <c r="A948">
        <v>11.4</v>
      </c>
      <c r="B948">
        <v>0.36</v>
      </c>
      <c r="C948" s="2">
        <f t="shared" si="319"/>
        <v>-1.0216512475319814</v>
      </c>
    </row>
    <row r="949" spans="1:3" x14ac:dyDescent="0.25">
      <c r="A949">
        <v>11.3</v>
      </c>
      <c r="B949">
        <v>0.15</v>
      </c>
      <c r="C949" s="2">
        <f t="shared" si="319"/>
        <v>-1.8971199848858813</v>
      </c>
    </row>
    <row r="950" spans="1:3" x14ac:dyDescent="0.25">
      <c r="A950">
        <v>6.1</v>
      </c>
      <c r="B950">
        <v>0.21</v>
      </c>
      <c r="C950" s="2">
        <f t="shared" si="319"/>
        <v>-1.5606477482646683</v>
      </c>
    </row>
    <row r="951" spans="1:3" x14ac:dyDescent="0.25">
      <c r="A951">
        <v>9.6</v>
      </c>
      <c r="B951">
        <v>0.02</v>
      </c>
      <c r="C951" s="2">
        <f t="shared" si="319"/>
        <v>-3.912023005428146</v>
      </c>
    </row>
    <row r="952" spans="1:3" x14ac:dyDescent="0.25">
      <c r="A952">
        <v>9.1999999999999993</v>
      </c>
      <c r="B952">
        <v>0.12</v>
      </c>
      <c r="C952" s="2">
        <f t="shared" si="319"/>
        <v>-2.120263536200091</v>
      </c>
    </row>
    <row r="953" spans="1:3" x14ac:dyDescent="0.25">
      <c r="A953">
        <v>2.8</v>
      </c>
      <c r="B953">
        <v>0.06</v>
      </c>
      <c r="C953" s="2">
        <f t="shared" si="319"/>
        <v>-2.8134107167600364</v>
      </c>
    </row>
    <row r="954" spans="1:3" x14ac:dyDescent="0.25">
      <c r="A954">
        <v>3.8</v>
      </c>
      <c r="B954">
        <v>0.02</v>
      </c>
      <c r="C954" s="2">
        <f t="shared" si="319"/>
        <v>-3.912023005428146</v>
      </c>
    </row>
    <row r="955" spans="1:3" x14ac:dyDescent="0.25">
      <c r="A955">
        <v>4.9000000000000004</v>
      </c>
      <c r="B955">
        <v>0.02</v>
      </c>
      <c r="C955" s="2">
        <f t="shared" si="319"/>
        <v>-3.912023005428146</v>
      </c>
    </row>
    <row r="956" spans="1:3" x14ac:dyDescent="0.25">
      <c r="A956">
        <v>4.5999999999999996</v>
      </c>
      <c r="B956">
        <v>0.02</v>
      </c>
      <c r="C956" s="2">
        <f t="shared" si="319"/>
        <v>-3.912023005428146</v>
      </c>
    </row>
    <row r="957" spans="1:3" x14ac:dyDescent="0.25">
      <c r="A957">
        <v>4.0999999999999996</v>
      </c>
      <c r="B957">
        <v>0.02</v>
      </c>
      <c r="C957" s="2">
        <f t="shared" si="319"/>
        <v>-3.912023005428146</v>
      </c>
    </row>
    <row r="958" spans="1:3" x14ac:dyDescent="0.25">
      <c r="A958">
        <v>8.1</v>
      </c>
      <c r="B958">
        <v>0.08</v>
      </c>
      <c r="C958" s="2">
        <f t="shared" si="319"/>
        <v>-2.5257286443082556</v>
      </c>
    </row>
    <row r="959" spans="1:3" x14ac:dyDescent="0.25">
      <c r="A959">
        <v>7</v>
      </c>
      <c r="B959">
        <v>0.06</v>
      </c>
      <c r="C959" s="2">
        <f t="shared" si="319"/>
        <v>-2.8134107167600364</v>
      </c>
    </row>
    <row r="960" spans="1:3" x14ac:dyDescent="0.25">
      <c r="A960">
        <v>6.1</v>
      </c>
      <c r="B960">
        <v>0.04</v>
      </c>
      <c r="C960" s="2">
        <f t="shared" si="319"/>
        <v>-3.2188758248682006</v>
      </c>
    </row>
    <row r="961" spans="1:3" x14ac:dyDescent="0.25">
      <c r="A961">
        <v>6.6</v>
      </c>
      <c r="B961">
        <v>7.0000000000000007E-2</v>
      </c>
      <c r="C961" s="2">
        <f t="shared" si="319"/>
        <v>-2.6592600369327779</v>
      </c>
    </row>
    <row r="962" spans="1:3" x14ac:dyDescent="0.25">
      <c r="A962">
        <v>6.3</v>
      </c>
      <c r="B962">
        <v>0.05</v>
      </c>
      <c r="C962" s="2">
        <f t="shared" si="319"/>
        <v>-2.9957322735539909</v>
      </c>
    </row>
    <row r="963" spans="1:3" x14ac:dyDescent="0.25">
      <c r="A963">
        <v>9.1999999999999993</v>
      </c>
      <c r="B963">
        <v>0.11</v>
      </c>
      <c r="C963" s="2">
        <f t="shared" ref="C963:C1026" si="320">LN(B963)</f>
        <v>-2.2072749131897207</v>
      </c>
    </row>
    <row r="964" spans="1:3" x14ac:dyDescent="0.25">
      <c r="A964">
        <v>12</v>
      </c>
      <c r="B964">
        <v>0.81</v>
      </c>
      <c r="C964" s="2">
        <f t="shared" si="320"/>
        <v>-0.21072103131565253</v>
      </c>
    </row>
    <row r="965" spans="1:3" x14ac:dyDescent="0.25">
      <c r="A965">
        <v>14</v>
      </c>
      <c r="B965">
        <v>1.8</v>
      </c>
      <c r="C965" s="2">
        <f t="shared" si="320"/>
        <v>0.58778666490211906</v>
      </c>
    </row>
    <row r="966" spans="1:3" x14ac:dyDescent="0.25">
      <c r="A966">
        <v>13.1</v>
      </c>
      <c r="B966">
        <v>8.8000000000000007</v>
      </c>
      <c r="C966" s="2">
        <f t="shared" si="320"/>
        <v>2.174751721484161</v>
      </c>
    </row>
    <row r="967" spans="1:3" x14ac:dyDescent="0.25">
      <c r="A967">
        <v>10.1</v>
      </c>
      <c r="B967">
        <v>0.21</v>
      </c>
      <c r="C967" s="2">
        <f t="shared" si="320"/>
        <v>-1.5606477482646683</v>
      </c>
    </row>
    <row r="968" spans="1:3" x14ac:dyDescent="0.25">
      <c r="A968">
        <v>6.2</v>
      </c>
      <c r="B968">
        <v>7.0000000000000007E-2</v>
      </c>
      <c r="C968" s="2">
        <f t="shared" si="320"/>
        <v>-2.6592600369327779</v>
      </c>
    </row>
    <row r="969" spans="1:3" x14ac:dyDescent="0.25">
      <c r="A969">
        <v>5.2</v>
      </c>
      <c r="B969">
        <v>0.03</v>
      </c>
      <c r="C969" s="2">
        <f t="shared" si="320"/>
        <v>-3.5065578973199818</v>
      </c>
    </row>
    <row r="970" spans="1:3" x14ac:dyDescent="0.25">
      <c r="A970">
        <v>4.5</v>
      </c>
      <c r="B970">
        <v>0.01</v>
      </c>
      <c r="C970" s="2">
        <f t="shared" si="320"/>
        <v>-4.6051701859880909</v>
      </c>
    </row>
    <row r="971" spans="1:3" x14ac:dyDescent="0.25">
      <c r="A971">
        <v>6.9</v>
      </c>
      <c r="B971">
        <v>0.04</v>
      </c>
      <c r="C971" s="2">
        <f t="shared" si="320"/>
        <v>-3.2188758248682006</v>
      </c>
    </row>
    <row r="972" spans="1:3" x14ac:dyDescent="0.25">
      <c r="A972">
        <v>6.1</v>
      </c>
      <c r="B972">
        <v>0.04</v>
      </c>
      <c r="C972" s="2">
        <f t="shared" si="320"/>
        <v>-3.2188758248682006</v>
      </c>
    </row>
    <row r="973" spans="1:3" x14ac:dyDescent="0.25">
      <c r="A973">
        <v>4.5</v>
      </c>
      <c r="B973">
        <v>0.03</v>
      </c>
      <c r="C973" s="2">
        <f t="shared" si="320"/>
        <v>-3.5065578973199818</v>
      </c>
    </row>
    <row r="974" spans="1:3" x14ac:dyDescent="0.25">
      <c r="A974">
        <v>3.5</v>
      </c>
      <c r="B974">
        <v>0.02</v>
      </c>
      <c r="C974" s="2">
        <f t="shared" si="320"/>
        <v>-3.912023005428146</v>
      </c>
    </row>
    <row r="975" spans="1:3" x14ac:dyDescent="0.25">
      <c r="A975">
        <v>5.7</v>
      </c>
      <c r="B975">
        <v>0.02</v>
      </c>
      <c r="C975" s="2">
        <f t="shared" si="320"/>
        <v>-3.912023005428146</v>
      </c>
    </row>
    <row r="976" spans="1:3" x14ac:dyDescent="0.25">
      <c r="A976">
        <v>6.1</v>
      </c>
      <c r="B976">
        <v>0.02</v>
      </c>
      <c r="C976" s="2">
        <f t="shared" si="320"/>
        <v>-3.912023005428146</v>
      </c>
    </row>
    <row r="977" spans="1:3" x14ac:dyDescent="0.25">
      <c r="A977">
        <v>3.2</v>
      </c>
      <c r="B977">
        <v>0.01</v>
      </c>
      <c r="C977" s="2">
        <f t="shared" si="320"/>
        <v>-4.6051701859880909</v>
      </c>
    </row>
    <row r="978" spans="1:3" x14ac:dyDescent="0.25">
      <c r="A978">
        <v>8.3000000000000007</v>
      </c>
      <c r="B978">
        <v>0.04</v>
      </c>
      <c r="C978" s="2">
        <f t="shared" si="320"/>
        <v>-3.2188758248682006</v>
      </c>
    </row>
    <row r="979" spans="1:3" x14ac:dyDescent="0.25">
      <c r="A979">
        <v>6</v>
      </c>
      <c r="B979">
        <v>0.02</v>
      </c>
      <c r="C979" s="2">
        <f t="shared" si="320"/>
        <v>-3.912023005428146</v>
      </c>
    </row>
    <row r="980" spans="1:3" x14ac:dyDescent="0.25">
      <c r="A980">
        <v>6.9</v>
      </c>
      <c r="B980">
        <v>0.03</v>
      </c>
      <c r="C980" s="2">
        <f t="shared" si="320"/>
        <v>-3.5065578973199818</v>
      </c>
    </row>
    <row r="981" spans="1:3" x14ac:dyDescent="0.25">
      <c r="A981">
        <v>6.2</v>
      </c>
      <c r="B981">
        <v>0.04</v>
      </c>
      <c r="C981" s="2">
        <f t="shared" si="320"/>
        <v>-3.2188758248682006</v>
      </c>
    </row>
    <row r="982" spans="1:3" x14ac:dyDescent="0.25">
      <c r="A982">
        <v>7.2</v>
      </c>
      <c r="B982">
        <v>0.04</v>
      </c>
      <c r="C982" s="2">
        <f t="shared" si="320"/>
        <v>-3.2188758248682006</v>
      </c>
    </row>
    <row r="983" spans="1:3" x14ac:dyDescent="0.25">
      <c r="A983">
        <v>8.6999999999999993</v>
      </c>
      <c r="B983">
        <v>0.05</v>
      </c>
      <c r="C983" s="2">
        <f t="shared" si="320"/>
        <v>-2.9957322735539909</v>
      </c>
    </row>
    <row r="984" spans="1:3" x14ac:dyDescent="0.25">
      <c r="A984">
        <v>9.1</v>
      </c>
      <c r="B984">
        <v>7.0000000000000007E-2</v>
      </c>
      <c r="C984" s="2">
        <f t="shared" si="320"/>
        <v>-2.6592600369327779</v>
      </c>
    </row>
    <row r="985" spans="1:3" x14ac:dyDescent="0.25">
      <c r="A985">
        <v>8.6999999999999993</v>
      </c>
      <c r="B985">
        <v>0.24</v>
      </c>
      <c r="C985" s="2">
        <f t="shared" si="320"/>
        <v>-1.4271163556401458</v>
      </c>
    </row>
    <row r="986" spans="1:3" x14ac:dyDescent="0.25">
      <c r="A986">
        <v>7.8</v>
      </c>
      <c r="B986">
        <v>0.13</v>
      </c>
      <c r="C986" s="2">
        <f t="shared" si="320"/>
        <v>-2.0402208285265546</v>
      </c>
    </row>
    <row r="987" spans="1:3" x14ac:dyDescent="0.25">
      <c r="A987">
        <v>6.7</v>
      </c>
      <c r="B987">
        <v>0.17</v>
      </c>
      <c r="C987" s="2">
        <f t="shared" si="320"/>
        <v>-1.7719568419318752</v>
      </c>
    </row>
    <row r="988" spans="1:3" x14ac:dyDescent="0.25">
      <c r="A988">
        <v>11.8</v>
      </c>
      <c r="B988">
        <v>112</v>
      </c>
      <c r="C988" s="2">
        <f t="shared" si="320"/>
        <v>4.7184988712950942</v>
      </c>
    </row>
    <row r="989" spans="1:3" x14ac:dyDescent="0.25">
      <c r="A989">
        <v>5.6</v>
      </c>
      <c r="B989">
        <v>0.17</v>
      </c>
      <c r="C989" s="2">
        <f t="shared" si="320"/>
        <v>-1.7719568419318752</v>
      </c>
    </row>
    <row r="990" spans="1:3" x14ac:dyDescent="0.25">
      <c r="A990">
        <v>6</v>
      </c>
      <c r="B990">
        <v>0.34</v>
      </c>
      <c r="C990" s="2">
        <f t="shared" si="320"/>
        <v>-1.0788096613719298</v>
      </c>
    </row>
    <row r="991" spans="1:3" x14ac:dyDescent="0.25">
      <c r="A991">
        <v>7.2</v>
      </c>
      <c r="B991">
        <v>0.14000000000000001</v>
      </c>
      <c r="C991" s="2">
        <f t="shared" si="320"/>
        <v>-1.9661128563728327</v>
      </c>
    </row>
    <row r="992" spans="1:3" x14ac:dyDescent="0.25">
      <c r="A992">
        <v>5.8</v>
      </c>
      <c r="B992">
        <v>0.12</v>
      </c>
      <c r="C992" s="2">
        <f t="shared" si="320"/>
        <v>-2.120263536200091</v>
      </c>
    </row>
    <row r="993" spans="1:3" x14ac:dyDescent="0.25">
      <c r="A993">
        <v>11.9</v>
      </c>
      <c r="B993">
        <v>13</v>
      </c>
      <c r="C993" s="2">
        <f t="shared" si="320"/>
        <v>2.5649493574615367</v>
      </c>
    </row>
    <row r="994" spans="1:3" x14ac:dyDescent="0.25">
      <c r="A994">
        <v>11.7</v>
      </c>
      <c r="B994">
        <v>4.2</v>
      </c>
      <c r="C994" s="2">
        <f t="shared" si="320"/>
        <v>1.4350845252893227</v>
      </c>
    </row>
    <row r="995" spans="1:3" x14ac:dyDescent="0.25">
      <c r="A995">
        <v>5.0999999999999996</v>
      </c>
      <c r="B995">
        <v>0.05</v>
      </c>
      <c r="C995" s="2">
        <f t="shared" si="320"/>
        <v>-2.9957322735539909</v>
      </c>
    </row>
    <row r="996" spans="1:3" x14ac:dyDescent="0.25">
      <c r="A996">
        <v>4.7</v>
      </c>
      <c r="B996">
        <v>0.05</v>
      </c>
      <c r="C996" s="2">
        <f t="shared" si="320"/>
        <v>-2.9957322735539909</v>
      </c>
    </row>
    <row r="997" spans="1:3" x14ac:dyDescent="0.25">
      <c r="A997">
        <v>5.5</v>
      </c>
      <c r="B997">
        <v>7.0000000000000007E-2</v>
      </c>
      <c r="C997" s="2">
        <f t="shared" si="320"/>
        <v>-2.6592600369327779</v>
      </c>
    </row>
    <row r="998" spans="1:3" x14ac:dyDescent="0.25">
      <c r="A998">
        <v>6.1</v>
      </c>
      <c r="B998">
        <v>7.0000000000000007E-2</v>
      </c>
      <c r="C998" s="2">
        <f t="shared" si="320"/>
        <v>-2.6592600369327779</v>
      </c>
    </row>
    <row r="999" spans="1:3" x14ac:dyDescent="0.25">
      <c r="A999">
        <v>6.6</v>
      </c>
      <c r="B999">
        <v>0.17</v>
      </c>
      <c r="C999" s="2">
        <f t="shared" si="320"/>
        <v>-1.7719568419318752</v>
      </c>
    </row>
    <row r="1000" spans="1:3" x14ac:dyDescent="0.25">
      <c r="A1000">
        <v>7.9</v>
      </c>
      <c r="B1000">
        <v>0.17</v>
      </c>
      <c r="C1000" s="2">
        <f t="shared" si="320"/>
        <v>-1.7719568419318752</v>
      </c>
    </row>
    <row r="1001" spans="1:3" x14ac:dyDescent="0.25">
      <c r="A1001">
        <v>5</v>
      </c>
      <c r="B1001">
        <v>0.06</v>
      </c>
      <c r="C1001" s="2">
        <f t="shared" si="320"/>
        <v>-2.8134107167600364</v>
      </c>
    </row>
    <row r="1002" spans="1:3" x14ac:dyDescent="0.25">
      <c r="A1002">
        <v>5.5</v>
      </c>
      <c r="B1002">
        <v>7.0000000000000007E-2</v>
      </c>
      <c r="C1002" s="2">
        <f t="shared" si="320"/>
        <v>-2.6592600369327779</v>
      </c>
    </row>
    <row r="1003" spans="1:3" x14ac:dyDescent="0.25">
      <c r="A1003">
        <v>9.4</v>
      </c>
      <c r="B1003">
        <v>1.8</v>
      </c>
      <c r="C1003" s="2">
        <f t="shared" si="320"/>
        <v>0.58778666490211906</v>
      </c>
    </row>
    <row r="1004" spans="1:3" x14ac:dyDescent="0.25">
      <c r="A1004">
        <v>7</v>
      </c>
      <c r="B1004">
        <v>0.3</v>
      </c>
      <c r="C1004" s="2">
        <f t="shared" si="320"/>
        <v>-1.2039728043259361</v>
      </c>
    </row>
    <row r="1005" spans="1:3" x14ac:dyDescent="0.25">
      <c r="A1005">
        <v>6.1</v>
      </c>
      <c r="B1005">
        <v>0.16</v>
      </c>
      <c r="C1005" s="2">
        <f t="shared" si="320"/>
        <v>-1.8325814637483102</v>
      </c>
    </row>
    <row r="1006" spans="1:3" x14ac:dyDescent="0.25">
      <c r="A1006">
        <v>3.7</v>
      </c>
      <c r="B1006">
        <v>0.05</v>
      </c>
      <c r="C1006" s="2">
        <f t="shared" si="320"/>
        <v>-2.9957322735539909</v>
      </c>
    </row>
    <row r="1007" spans="1:3" x14ac:dyDescent="0.25">
      <c r="A1007">
        <v>7.3</v>
      </c>
      <c r="B1007">
        <v>0.31</v>
      </c>
      <c r="C1007" s="2">
        <f t="shared" si="320"/>
        <v>-1.1711829815029451</v>
      </c>
    </row>
    <row r="1008" spans="1:3" x14ac:dyDescent="0.25">
      <c r="A1008">
        <v>4.5999999999999996</v>
      </c>
      <c r="B1008">
        <v>0.05</v>
      </c>
      <c r="C1008" s="2">
        <f t="shared" si="320"/>
        <v>-2.9957322735539909</v>
      </c>
    </row>
    <row r="1009" spans="1:3" x14ac:dyDescent="0.25">
      <c r="A1009">
        <v>9.5</v>
      </c>
      <c r="B1009">
        <v>0.28000000000000003</v>
      </c>
      <c r="C1009" s="2">
        <f t="shared" si="320"/>
        <v>-1.2729656758128873</v>
      </c>
    </row>
    <row r="1010" spans="1:3" x14ac:dyDescent="0.25">
      <c r="A1010">
        <v>9.9</v>
      </c>
      <c r="B1010">
        <v>0.2</v>
      </c>
      <c r="C1010" s="2">
        <f t="shared" si="320"/>
        <v>-1.6094379124341003</v>
      </c>
    </row>
    <row r="1011" spans="1:3" x14ac:dyDescent="0.25">
      <c r="A1011">
        <v>9.1</v>
      </c>
      <c r="B1011">
        <v>0.18</v>
      </c>
      <c r="C1011" s="2">
        <f t="shared" si="320"/>
        <v>-1.7147984280919266</v>
      </c>
    </row>
    <row r="1012" spans="1:3" x14ac:dyDescent="0.25">
      <c r="A1012">
        <v>10.7</v>
      </c>
      <c r="B1012">
        <v>0.77</v>
      </c>
      <c r="C1012" s="2">
        <f t="shared" si="320"/>
        <v>-0.26136476413440751</v>
      </c>
    </row>
    <row r="1013" spans="1:3" x14ac:dyDescent="0.25">
      <c r="A1013">
        <v>8.4</v>
      </c>
      <c r="B1013">
        <v>0.75</v>
      </c>
      <c r="C1013" s="2">
        <f t="shared" si="320"/>
        <v>-0.2876820724517809</v>
      </c>
    </row>
    <row r="1014" spans="1:3" x14ac:dyDescent="0.25">
      <c r="A1014">
        <v>10.1</v>
      </c>
      <c r="B1014">
        <v>0.49</v>
      </c>
      <c r="C1014" s="2">
        <f t="shared" si="320"/>
        <v>-0.71334988787746478</v>
      </c>
    </row>
    <row r="1015" spans="1:3" x14ac:dyDescent="0.25">
      <c r="A1015">
        <v>8.6999999999999993</v>
      </c>
      <c r="B1015">
        <v>1.6</v>
      </c>
      <c r="C1015" s="2">
        <f t="shared" si="320"/>
        <v>0.47000362924573563</v>
      </c>
    </row>
    <row r="1016" spans="1:3" x14ac:dyDescent="0.25">
      <c r="A1016">
        <v>4.7</v>
      </c>
      <c r="B1016">
        <v>0.08</v>
      </c>
      <c r="C1016" s="2">
        <f t="shared" si="320"/>
        <v>-2.5257286443082556</v>
      </c>
    </row>
    <row r="1017" spans="1:3" x14ac:dyDescent="0.25">
      <c r="A1017">
        <v>5.5</v>
      </c>
      <c r="B1017">
        <v>0.05</v>
      </c>
      <c r="C1017" s="2">
        <f t="shared" si="320"/>
        <v>-2.9957322735539909</v>
      </c>
    </row>
    <row r="1018" spans="1:3" x14ac:dyDescent="0.25">
      <c r="A1018">
        <v>6.2</v>
      </c>
      <c r="B1018">
        <v>0.05</v>
      </c>
      <c r="C1018" s="2">
        <f t="shared" si="320"/>
        <v>-2.9957322735539909</v>
      </c>
    </row>
    <row r="1019" spans="1:3" x14ac:dyDescent="0.25">
      <c r="A1019">
        <v>2.6</v>
      </c>
      <c r="B1019">
        <v>0.03</v>
      </c>
      <c r="C1019" s="2">
        <f t="shared" si="320"/>
        <v>-3.5065578973199818</v>
      </c>
    </row>
    <row r="1020" spans="1:3" x14ac:dyDescent="0.25">
      <c r="A1020">
        <v>7.2</v>
      </c>
      <c r="B1020">
        <v>0.09</v>
      </c>
      <c r="C1020" s="2">
        <f t="shared" si="320"/>
        <v>-2.4079456086518722</v>
      </c>
    </row>
    <row r="1021" spans="1:3" x14ac:dyDescent="0.25">
      <c r="A1021">
        <v>9.9</v>
      </c>
      <c r="B1021">
        <v>0.14000000000000001</v>
      </c>
      <c r="C1021" s="2">
        <f t="shared" si="320"/>
        <v>-1.9661128563728327</v>
      </c>
    </row>
    <row r="1022" spans="1:3" x14ac:dyDescent="0.25">
      <c r="A1022">
        <v>11.3</v>
      </c>
      <c r="B1022">
        <v>0.77</v>
      </c>
      <c r="C1022" s="2">
        <f t="shared" si="320"/>
        <v>-0.26136476413440751</v>
      </c>
    </row>
    <row r="1023" spans="1:3" x14ac:dyDescent="0.25">
      <c r="A1023">
        <v>10.4</v>
      </c>
      <c r="B1023">
        <v>0.53</v>
      </c>
      <c r="C1023" s="2">
        <f t="shared" si="320"/>
        <v>-0.6348782724359695</v>
      </c>
    </row>
    <row r="1024" spans="1:3" x14ac:dyDescent="0.25">
      <c r="A1024">
        <v>11.7</v>
      </c>
      <c r="B1024">
        <v>0.55000000000000004</v>
      </c>
      <c r="C1024" s="2">
        <f t="shared" si="320"/>
        <v>-0.59783700075562041</v>
      </c>
    </row>
    <row r="1025" spans="1:3" x14ac:dyDescent="0.25">
      <c r="A1025">
        <v>10.4</v>
      </c>
      <c r="B1025">
        <v>0.33</v>
      </c>
      <c r="C1025" s="2">
        <f t="shared" si="320"/>
        <v>-1.1086626245216111</v>
      </c>
    </row>
    <row r="1026" spans="1:3" x14ac:dyDescent="0.25">
      <c r="A1026">
        <v>10.5</v>
      </c>
      <c r="B1026">
        <v>0.54</v>
      </c>
      <c r="C1026" s="2">
        <f t="shared" si="320"/>
        <v>-0.61618613942381695</v>
      </c>
    </row>
    <row r="1027" spans="1:3" x14ac:dyDescent="0.25">
      <c r="A1027">
        <v>9.5</v>
      </c>
      <c r="B1027">
        <v>0.21</v>
      </c>
      <c r="C1027" s="2">
        <f t="shared" ref="C1027:C1090" si="321">LN(B1027)</f>
        <v>-1.5606477482646683</v>
      </c>
    </row>
    <row r="1028" spans="1:3" x14ac:dyDescent="0.25">
      <c r="A1028">
        <v>9.6</v>
      </c>
      <c r="B1028">
        <v>0.46</v>
      </c>
      <c r="C1028" s="2">
        <f t="shared" si="321"/>
        <v>-0.77652878949899629</v>
      </c>
    </row>
    <row r="1029" spans="1:3" x14ac:dyDescent="0.25">
      <c r="A1029">
        <v>8.9</v>
      </c>
      <c r="B1029">
        <v>0.19</v>
      </c>
      <c r="C1029" s="2">
        <f t="shared" si="321"/>
        <v>-1.6607312068216509</v>
      </c>
    </row>
    <row r="1030" spans="1:3" x14ac:dyDescent="0.25">
      <c r="A1030">
        <v>8.6</v>
      </c>
      <c r="B1030">
        <v>0.09</v>
      </c>
      <c r="C1030" s="2">
        <f t="shared" si="321"/>
        <v>-2.4079456086518722</v>
      </c>
    </row>
    <row r="1031" spans="1:3" x14ac:dyDescent="0.25">
      <c r="A1031">
        <v>11.6</v>
      </c>
      <c r="B1031">
        <v>6.8</v>
      </c>
      <c r="C1031" s="2">
        <f t="shared" si="321"/>
        <v>1.9169226121820611</v>
      </c>
    </row>
    <row r="1032" spans="1:3" x14ac:dyDescent="0.25">
      <c r="A1032">
        <v>7.6</v>
      </c>
      <c r="B1032">
        <v>0.45</v>
      </c>
      <c r="C1032" s="2">
        <f t="shared" si="321"/>
        <v>-0.79850769621777162</v>
      </c>
    </row>
    <row r="1033" spans="1:3" x14ac:dyDescent="0.25">
      <c r="A1033">
        <v>9.3000000000000007</v>
      </c>
      <c r="B1033">
        <v>14</v>
      </c>
      <c r="C1033" s="2">
        <f t="shared" si="321"/>
        <v>2.6390573296152584</v>
      </c>
    </row>
    <row r="1034" spans="1:3" x14ac:dyDescent="0.25">
      <c r="A1034">
        <v>3.3</v>
      </c>
      <c r="B1034">
        <v>0.03</v>
      </c>
      <c r="C1034" s="2">
        <f t="shared" si="321"/>
        <v>-3.5065578973199818</v>
      </c>
    </row>
    <row r="1035" spans="1:3" x14ac:dyDescent="0.25">
      <c r="A1035">
        <v>5.4</v>
      </c>
      <c r="B1035">
        <v>0.04</v>
      </c>
      <c r="C1035" s="2">
        <f t="shared" si="321"/>
        <v>-3.2188758248682006</v>
      </c>
    </row>
    <row r="1036" spans="1:3" x14ac:dyDescent="0.25">
      <c r="A1036">
        <v>4.0999999999999996</v>
      </c>
      <c r="B1036">
        <v>0.03</v>
      </c>
      <c r="C1036" s="2">
        <f t="shared" si="321"/>
        <v>-3.5065578973199818</v>
      </c>
    </row>
    <row r="1037" spans="1:3" x14ac:dyDescent="0.25">
      <c r="A1037">
        <v>8.1999999999999993</v>
      </c>
      <c r="B1037">
        <v>0.15</v>
      </c>
      <c r="C1037" s="2">
        <f t="shared" si="321"/>
        <v>-1.8971199848858813</v>
      </c>
    </row>
    <row r="1038" spans="1:3" x14ac:dyDescent="0.25">
      <c r="A1038">
        <v>5.2</v>
      </c>
      <c r="B1038">
        <v>0.1</v>
      </c>
      <c r="C1038" s="2">
        <f t="shared" si="321"/>
        <v>-2.3025850929940455</v>
      </c>
    </row>
    <row r="1039" spans="1:3" x14ac:dyDescent="0.25">
      <c r="A1039">
        <v>7.7</v>
      </c>
      <c r="B1039">
        <v>0.1</v>
      </c>
      <c r="C1039" s="2">
        <f t="shared" si="321"/>
        <v>-2.3025850929940455</v>
      </c>
    </row>
    <row r="1040" spans="1:3" x14ac:dyDescent="0.25">
      <c r="A1040">
        <v>7.9</v>
      </c>
      <c r="B1040">
        <v>0.09</v>
      </c>
      <c r="C1040" s="2">
        <f t="shared" si="321"/>
        <v>-2.4079456086518722</v>
      </c>
    </row>
    <row r="1041" spans="1:3" x14ac:dyDescent="0.25">
      <c r="A1041">
        <v>6.8</v>
      </c>
      <c r="B1041">
        <v>0.14000000000000001</v>
      </c>
      <c r="C1041" s="2">
        <f t="shared" si="321"/>
        <v>-1.9661128563728327</v>
      </c>
    </row>
    <row r="1042" spans="1:3" x14ac:dyDescent="0.25">
      <c r="A1042">
        <v>10.7</v>
      </c>
      <c r="B1042">
        <v>0.89</v>
      </c>
      <c r="C1042" s="2">
        <f t="shared" si="321"/>
        <v>-0.11653381625595151</v>
      </c>
    </row>
    <row r="1043" spans="1:3" x14ac:dyDescent="0.25">
      <c r="A1043">
        <v>14.7</v>
      </c>
      <c r="B1043">
        <v>16</v>
      </c>
      <c r="C1043" s="2">
        <f t="shared" si="321"/>
        <v>2.7725887222397811</v>
      </c>
    </row>
    <row r="1044" spans="1:3" x14ac:dyDescent="0.25">
      <c r="A1044">
        <v>13.8</v>
      </c>
      <c r="B1044">
        <v>4</v>
      </c>
      <c r="C1044" s="2">
        <f t="shared" si="321"/>
        <v>1.3862943611198906</v>
      </c>
    </row>
    <row r="1045" spans="1:3" x14ac:dyDescent="0.25">
      <c r="A1045">
        <v>14</v>
      </c>
      <c r="B1045">
        <v>7</v>
      </c>
      <c r="C1045" s="2">
        <f t="shared" si="321"/>
        <v>1.9459101490553132</v>
      </c>
    </row>
    <row r="1046" spans="1:3" x14ac:dyDescent="0.25">
      <c r="A1046">
        <v>14.4</v>
      </c>
      <c r="B1046">
        <v>17</v>
      </c>
      <c r="C1046" s="2">
        <f t="shared" si="321"/>
        <v>2.8332133440562162</v>
      </c>
    </row>
    <row r="1047" spans="1:3" x14ac:dyDescent="0.25">
      <c r="A1047">
        <v>6.6</v>
      </c>
      <c r="B1047">
        <v>0.05</v>
      </c>
      <c r="C1047" s="2">
        <f t="shared" si="321"/>
        <v>-2.9957322735539909</v>
      </c>
    </row>
    <row r="1048" spans="1:3" x14ac:dyDescent="0.25">
      <c r="A1048">
        <v>6.9</v>
      </c>
      <c r="B1048">
        <v>0.3</v>
      </c>
      <c r="C1048" s="2">
        <f t="shared" si="321"/>
        <v>-1.2039728043259361</v>
      </c>
    </row>
    <row r="1049" spans="1:3" x14ac:dyDescent="0.25">
      <c r="A1049">
        <v>7</v>
      </c>
      <c r="B1049">
        <v>0.69</v>
      </c>
      <c r="C1049" s="2">
        <f t="shared" si="321"/>
        <v>-0.37106368139083207</v>
      </c>
    </row>
    <row r="1050" spans="1:3" x14ac:dyDescent="0.25">
      <c r="A1050">
        <v>13.7</v>
      </c>
      <c r="B1050">
        <v>0.54</v>
      </c>
      <c r="C1050" s="2">
        <f t="shared" si="321"/>
        <v>-0.61618613942381695</v>
      </c>
    </row>
    <row r="1051" spans="1:3" x14ac:dyDescent="0.25">
      <c r="A1051">
        <v>9.3000000000000007</v>
      </c>
      <c r="B1051">
        <v>0.09</v>
      </c>
      <c r="C1051" s="2">
        <f t="shared" si="321"/>
        <v>-2.4079456086518722</v>
      </c>
    </row>
    <row r="1052" spans="1:3" x14ac:dyDescent="0.25">
      <c r="A1052">
        <v>6.3</v>
      </c>
      <c r="B1052">
        <v>0.04</v>
      </c>
      <c r="C1052" s="2">
        <f t="shared" si="321"/>
        <v>-3.2188758248682006</v>
      </c>
    </row>
    <row r="1053" spans="1:3" x14ac:dyDescent="0.25">
      <c r="A1053">
        <v>6.3</v>
      </c>
      <c r="B1053">
        <v>0.05</v>
      </c>
      <c r="C1053" s="2">
        <f t="shared" si="321"/>
        <v>-2.9957322735539909</v>
      </c>
    </row>
    <row r="1054" spans="1:3" x14ac:dyDescent="0.25">
      <c r="A1054">
        <v>3.9</v>
      </c>
      <c r="B1054">
        <v>0.02</v>
      </c>
      <c r="C1054" s="2">
        <f t="shared" si="321"/>
        <v>-3.912023005428146</v>
      </c>
    </row>
    <row r="1055" spans="1:3" x14ac:dyDescent="0.25">
      <c r="A1055">
        <v>4.7</v>
      </c>
      <c r="B1055">
        <v>0.05</v>
      </c>
      <c r="C1055" s="2">
        <f t="shared" si="321"/>
        <v>-2.9957322735539909</v>
      </c>
    </row>
    <row r="1056" spans="1:3" x14ac:dyDescent="0.25">
      <c r="A1056">
        <v>7.3</v>
      </c>
      <c r="B1056">
        <v>0.06</v>
      </c>
      <c r="C1056" s="2">
        <f t="shared" si="321"/>
        <v>-2.8134107167600364</v>
      </c>
    </row>
    <row r="1057" spans="1:3" x14ac:dyDescent="0.25">
      <c r="A1057">
        <v>7.3</v>
      </c>
      <c r="B1057">
        <v>0.06</v>
      </c>
      <c r="C1057" s="2">
        <f t="shared" si="321"/>
        <v>-2.8134107167600364</v>
      </c>
    </row>
    <row r="1058" spans="1:3" x14ac:dyDescent="0.25">
      <c r="A1058">
        <v>6.4</v>
      </c>
      <c r="B1058">
        <v>7.0000000000000007E-2</v>
      </c>
      <c r="C1058" s="2">
        <f t="shared" si="321"/>
        <v>-2.6592600369327779</v>
      </c>
    </row>
    <row r="1059" spans="1:3" x14ac:dyDescent="0.25">
      <c r="A1059">
        <v>5.8</v>
      </c>
      <c r="B1059">
        <v>0.04</v>
      </c>
      <c r="C1059" s="2">
        <f t="shared" si="321"/>
        <v>-3.2188758248682006</v>
      </c>
    </row>
    <row r="1060" spans="1:3" x14ac:dyDescent="0.25">
      <c r="A1060">
        <v>5.8</v>
      </c>
      <c r="B1060">
        <v>0.04</v>
      </c>
      <c r="C1060" s="2">
        <f t="shared" si="321"/>
        <v>-3.2188758248682006</v>
      </c>
    </row>
    <row r="1061" spans="1:3" x14ac:dyDescent="0.25">
      <c r="A1061">
        <v>4.5</v>
      </c>
      <c r="B1061">
        <v>0.03</v>
      </c>
      <c r="C1061" s="2">
        <f t="shared" si="321"/>
        <v>-3.5065578973199818</v>
      </c>
    </row>
    <row r="1062" spans="1:3" x14ac:dyDescent="0.25">
      <c r="A1062">
        <v>5.7</v>
      </c>
      <c r="B1062">
        <v>0.04</v>
      </c>
      <c r="C1062" s="2">
        <f t="shared" si="321"/>
        <v>-3.2188758248682006</v>
      </c>
    </row>
    <row r="1063" spans="1:3" x14ac:dyDescent="0.25">
      <c r="A1063">
        <v>6.8</v>
      </c>
      <c r="B1063">
        <v>0.13</v>
      </c>
      <c r="C1063" s="2">
        <f t="shared" si="321"/>
        <v>-2.0402208285265546</v>
      </c>
    </row>
    <row r="1064" spans="1:3" x14ac:dyDescent="0.25">
      <c r="A1064">
        <v>10.9</v>
      </c>
      <c r="B1064">
        <v>33</v>
      </c>
      <c r="C1064" s="2">
        <f t="shared" si="321"/>
        <v>3.4965075614664802</v>
      </c>
    </row>
    <row r="1065" spans="1:3" x14ac:dyDescent="0.25">
      <c r="A1065">
        <v>12.1</v>
      </c>
      <c r="B1065">
        <v>20</v>
      </c>
      <c r="C1065" s="2">
        <f t="shared" si="321"/>
        <v>2.9957322735539909</v>
      </c>
    </row>
    <row r="1066" spans="1:3" x14ac:dyDescent="0.25">
      <c r="A1066">
        <v>14.1</v>
      </c>
      <c r="B1066">
        <v>7.5</v>
      </c>
      <c r="C1066" s="2">
        <f t="shared" si="321"/>
        <v>2.0149030205422647</v>
      </c>
    </row>
    <row r="1067" spans="1:3" x14ac:dyDescent="0.25">
      <c r="A1067">
        <v>13.9</v>
      </c>
      <c r="B1067">
        <v>12</v>
      </c>
      <c r="C1067" s="2">
        <f t="shared" si="321"/>
        <v>2.4849066497880004</v>
      </c>
    </row>
    <row r="1068" spans="1:3" x14ac:dyDescent="0.25">
      <c r="A1068">
        <v>15.4</v>
      </c>
      <c r="B1068">
        <v>12</v>
      </c>
      <c r="C1068" s="2">
        <f t="shared" si="321"/>
        <v>2.4849066497880004</v>
      </c>
    </row>
    <row r="1069" spans="1:3" x14ac:dyDescent="0.25">
      <c r="A1069">
        <v>14</v>
      </c>
      <c r="B1069">
        <v>15</v>
      </c>
      <c r="C1069" s="2">
        <f t="shared" si="321"/>
        <v>2.7080502011022101</v>
      </c>
    </row>
    <row r="1070" spans="1:3" x14ac:dyDescent="0.25">
      <c r="A1070">
        <v>12.1</v>
      </c>
      <c r="B1070">
        <v>11</v>
      </c>
      <c r="C1070" s="2">
        <f t="shared" si="321"/>
        <v>2.3978952727983707</v>
      </c>
    </row>
    <row r="1071" spans="1:3" x14ac:dyDescent="0.25">
      <c r="A1071">
        <v>9.4</v>
      </c>
      <c r="B1071">
        <v>17</v>
      </c>
      <c r="C1071" s="2">
        <f t="shared" si="321"/>
        <v>2.8332133440562162</v>
      </c>
    </row>
    <row r="1072" spans="1:3" x14ac:dyDescent="0.25">
      <c r="A1072">
        <v>8.4</v>
      </c>
      <c r="B1072">
        <v>1.3</v>
      </c>
      <c r="C1072" s="2">
        <f t="shared" si="321"/>
        <v>0.26236426446749106</v>
      </c>
    </row>
    <row r="1073" spans="1:3" x14ac:dyDescent="0.25">
      <c r="A1073">
        <v>9.5</v>
      </c>
      <c r="B1073">
        <v>0.59</v>
      </c>
      <c r="C1073" s="2">
        <f t="shared" si="321"/>
        <v>-0.52763274208237199</v>
      </c>
    </row>
    <row r="1074" spans="1:3" x14ac:dyDescent="0.25">
      <c r="A1074">
        <v>6.4</v>
      </c>
      <c r="B1074">
        <v>1</v>
      </c>
      <c r="C1074" s="2">
        <f t="shared" si="321"/>
        <v>0</v>
      </c>
    </row>
    <row r="1075" spans="1:3" x14ac:dyDescent="0.25">
      <c r="A1075">
        <v>11.3</v>
      </c>
      <c r="B1075">
        <v>0.65</v>
      </c>
      <c r="C1075" s="2">
        <f t="shared" si="321"/>
        <v>-0.43078291609245423</v>
      </c>
    </row>
    <row r="1076" spans="1:3" x14ac:dyDescent="0.25">
      <c r="A1076">
        <v>7</v>
      </c>
      <c r="B1076">
        <v>0.08</v>
      </c>
      <c r="C1076" s="2">
        <f t="shared" si="321"/>
        <v>-2.5257286443082556</v>
      </c>
    </row>
    <row r="1077" spans="1:3" x14ac:dyDescent="0.25">
      <c r="A1077">
        <v>10.4</v>
      </c>
      <c r="B1077">
        <v>2.2999999999999998</v>
      </c>
      <c r="C1077" s="2">
        <f t="shared" si="321"/>
        <v>0.83290912293510388</v>
      </c>
    </row>
    <row r="1078" spans="1:3" x14ac:dyDescent="0.25">
      <c r="A1078">
        <v>12.7</v>
      </c>
      <c r="B1078">
        <v>5</v>
      </c>
      <c r="C1078" s="2">
        <f t="shared" si="321"/>
        <v>1.6094379124341003</v>
      </c>
    </row>
    <row r="1079" spans="1:3" x14ac:dyDescent="0.25">
      <c r="A1079">
        <v>16.100000000000001</v>
      </c>
      <c r="B1079">
        <v>51</v>
      </c>
      <c r="C1079" s="2">
        <f t="shared" si="321"/>
        <v>3.9318256327243257</v>
      </c>
    </row>
    <row r="1080" spans="1:3" x14ac:dyDescent="0.25">
      <c r="A1080">
        <v>13.7</v>
      </c>
      <c r="B1080">
        <v>20</v>
      </c>
      <c r="C1080" s="2">
        <f t="shared" si="321"/>
        <v>2.9957322735539909</v>
      </c>
    </row>
    <row r="1081" spans="1:3" x14ac:dyDescent="0.25">
      <c r="A1081">
        <v>13.1</v>
      </c>
      <c r="B1081">
        <v>27</v>
      </c>
      <c r="C1081" s="2">
        <f t="shared" si="321"/>
        <v>3.2958368660043291</v>
      </c>
    </row>
    <row r="1082" spans="1:3" x14ac:dyDescent="0.25">
      <c r="A1082">
        <v>6.5</v>
      </c>
      <c r="B1082">
        <v>0.31</v>
      </c>
      <c r="C1082" s="2">
        <f t="shared" si="321"/>
        <v>-1.1711829815029451</v>
      </c>
    </row>
    <row r="1083" spans="1:3" x14ac:dyDescent="0.25">
      <c r="A1083">
        <v>10.6</v>
      </c>
      <c r="B1083">
        <v>4.2</v>
      </c>
      <c r="C1083" s="2">
        <f t="shared" si="321"/>
        <v>1.4350845252893227</v>
      </c>
    </row>
    <row r="1084" spans="1:3" x14ac:dyDescent="0.25">
      <c r="A1084">
        <v>4.2</v>
      </c>
      <c r="B1084">
        <v>0.06</v>
      </c>
      <c r="C1084" s="2">
        <f t="shared" si="321"/>
        <v>-2.8134107167600364</v>
      </c>
    </row>
    <row r="1085" spans="1:3" x14ac:dyDescent="0.25">
      <c r="A1085">
        <v>9.9</v>
      </c>
      <c r="B1085">
        <v>0.45</v>
      </c>
      <c r="C1085" s="2">
        <f t="shared" si="321"/>
        <v>-0.79850769621777162</v>
      </c>
    </row>
    <row r="1086" spans="1:3" x14ac:dyDescent="0.25">
      <c r="A1086">
        <v>8.4</v>
      </c>
      <c r="B1086">
        <v>2.8</v>
      </c>
      <c r="C1086" s="2">
        <f t="shared" si="321"/>
        <v>1.0296194171811581</v>
      </c>
    </row>
    <row r="1087" spans="1:3" x14ac:dyDescent="0.25">
      <c r="A1087">
        <v>10.1</v>
      </c>
      <c r="B1087">
        <v>0.95</v>
      </c>
      <c r="C1087" s="2">
        <f t="shared" si="321"/>
        <v>-5.1293294387550578E-2</v>
      </c>
    </row>
    <row r="1088" spans="1:3" x14ac:dyDescent="0.25">
      <c r="A1088">
        <v>10.8</v>
      </c>
      <c r="B1088">
        <v>0.57999999999999996</v>
      </c>
      <c r="C1088" s="2">
        <f t="shared" si="321"/>
        <v>-0.54472717544167215</v>
      </c>
    </row>
    <row r="1089" spans="1:3" x14ac:dyDescent="0.25">
      <c r="A1089">
        <v>10.7</v>
      </c>
      <c r="B1089">
        <v>0.94</v>
      </c>
      <c r="C1089" s="2">
        <f t="shared" si="321"/>
        <v>-6.1875403718087529E-2</v>
      </c>
    </row>
    <row r="1090" spans="1:3" x14ac:dyDescent="0.25">
      <c r="A1090">
        <v>9.3000000000000007</v>
      </c>
      <c r="B1090">
        <v>2.2000000000000002</v>
      </c>
      <c r="C1090" s="2">
        <f t="shared" si="321"/>
        <v>0.78845736036427028</v>
      </c>
    </row>
    <row r="1091" spans="1:3" x14ac:dyDescent="0.25">
      <c r="A1091">
        <v>9.8000000000000007</v>
      </c>
      <c r="B1091">
        <v>1.5</v>
      </c>
      <c r="C1091" s="2">
        <f t="shared" ref="C1091:C1154" si="322">LN(B1091)</f>
        <v>0.40546510810816438</v>
      </c>
    </row>
    <row r="1092" spans="1:3" x14ac:dyDescent="0.25">
      <c r="A1092">
        <v>7.8</v>
      </c>
      <c r="B1092">
        <v>0.21</v>
      </c>
      <c r="C1092" s="2">
        <f t="shared" si="322"/>
        <v>-1.5606477482646683</v>
      </c>
    </row>
    <row r="1093" spans="1:3" x14ac:dyDescent="0.25">
      <c r="A1093">
        <v>11.7</v>
      </c>
      <c r="B1093">
        <v>8.6999999999999993</v>
      </c>
      <c r="C1093" s="2">
        <f t="shared" si="322"/>
        <v>2.1633230256605378</v>
      </c>
    </row>
    <row r="1094" spans="1:3" x14ac:dyDescent="0.25">
      <c r="A1094">
        <v>8.3000000000000007</v>
      </c>
      <c r="B1094">
        <v>3.9</v>
      </c>
      <c r="C1094" s="2">
        <f t="shared" si="322"/>
        <v>1.3609765531356006</v>
      </c>
    </row>
    <row r="1095" spans="1:3" x14ac:dyDescent="0.25">
      <c r="A1095">
        <v>6.8</v>
      </c>
      <c r="B1095">
        <v>0.72</v>
      </c>
      <c r="C1095" s="2">
        <f t="shared" si="322"/>
        <v>-0.3285040669720361</v>
      </c>
    </row>
    <row r="1096" spans="1:3" x14ac:dyDescent="0.25">
      <c r="A1096">
        <v>4.7</v>
      </c>
      <c r="B1096">
        <v>0.05</v>
      </c>
      <c r="C1096" s="2">
        <f t="shared" si="322"/>
        <v>-2.9957322735539909</v>
      </c>
    </row>
    <row r="1097" spans="1:3" x14ac:dyDescent="0.25">
      <c r="A1097">
        <v>5.4</v>
      </c>
      <c r="B1097">
        <v>7.0000000000000007E-2</v>
      </c>
      <c r="C1097" s="2">
        <f t="shared" si="322"/>
        <v>-2.6592600369327779</v>
      </c>
    </row>
    <row r="1098" spans="1:3" x14ac:dyDescent="0.25">
      <c r="A1098">
        <v>8.8000000000000007</v>
      </c>
      <c r="B1098">
        <v>0.13</v>
      </c>
      <c r="C1098" s="2">
        <f t="shared" si="322"/>
        <v>-2.0402208285265546</v>
      </c>
    </row>
    <row r="1099" spans="1:3" x14ac:dyDescent="0.25">
      <c r="A1099">
        <v>11.1</v>
      </c>
      <c r="B1099">
        <v>1.9</v>
      </c>
      <c r="C1099" s="2">
        <f t="shared" si="322"/>
        <v>0.64185388617239469</v>
      </c>
    </row>
    <row r="1100" spans="1:3" x14ac:dyDescent="0.25">
      <c r="A1100">
        <v>12.7</v>
      </c>
      <c r="B1100">
        <v>15</v>
      </c>
      <c r="C1100" s="2">
        <f t="shared" si="322"/>
        <v>2.7080502011022101</v>
      </c>
    </row>
    <row r="1101" spans="1:3" x14ac:dyDescent="0.25">
      <c r="A1101">
        <v>10.3</v>
      </c>
      <c r="B1101">
        <v>4.2</v>
      </c>
      <c r="C1101" s="2">
        <f t="shared" si="322"/>
        <v>1.4350845252893227</v>
      </c>
    </row>
    <row r="1102" spans="1:3" x14ac:dyDescent="0.25">
      <c r="A1102">
        <v>9.6</v>
      </c>
      <c r="B1102">
        <v>1.4</v>
      </c>
      <c r="C1102" s="2">
        <f t="shared" si="322"/>
        <v>0.33647223662121289</v>
      </c>
    </row>
    <row r="1103" spans="1:3" x14ac:dyDescent="0.25">
      <c r="A1103">
        <v>9.5</v>
      </c>
      <c r="B1103">
        <v>1.7</v>
      </c>
      <c r="C1103" s="2">
        <f t="shared" si="322"/>
        <v>0.53062825106217038</v>
      </c>
    </row>
    <row r="1104" spans="1:3" x14ac:dyDescent="0.25">
      <c r="A1104">
        <v>4.0999999999999996</v>
      </c>
      <c r="B1104">
        <v>0.05</v>
      </c>
      <c r="C1104" s="2">
        <f t="shared" si="322"/>
        <v>-2.9957322735539909</v>
      </c>
    </row>
    <row r="1105" spans="1:3" x14ac:dyDescent="0.25">
      <c r="A1105">
        <v>10.199999999999999</v>
      </c>
      <c r="B1105">
        <v>1.4</v>
      </c>
      <c r="C1105" s="2">
        <f t="shared" si="322"/>
        <v>0.33647223662121289</v>
      </c>
    </row>
    <row r="1106" spans="1:3" x14ac:dyDescent="0.25">
      <c r="A1106">
        <v>10.7</v>
      </c>
      <c r="B1106">
        <v>0.86</v>
      </c>
      <c r="C1106" s="2">
        <f t="shared" si="322"/>
        <v>-0.15082288973458366</v>
      </c>
    </row>
    <row r="1107" spans="1:3" x14ac:dyDescent="0.25">
      <c r="A1107">
        <v>8.1</v>
      </c>
      <c r="B1107">
        <v>0.44</v>
      </c>
      <c r="C1107" s="2">
        <f t="shared" si="322"/>
        <v>-0.82098055206983023</v>
      </c>
    </row>
    <row r="1108" spans="1:3" x14ac:dyDescent="0.25">
      <c r="A1108">
        <v>6.9</v>
      </c>
      <c r="B1108">
        <v>0.05</v>
      </c>
      <c r="C1108" s="2">
        <f t="shared" si="322"/>
        <v>-2.9957322735539909</v>
      </c>
    </row>
    <row r="1109" spans="1:3" x14ac:dyDescent="0.25">
      <c r="A1109">
        <v>6.4</v>
      </c>
      <c r="B1109">
        <v>0.06</v>
      </c>
      <c r="C1109" s="2">
        <f t="shared" si="322"/>
        <v>-2.8134107167600364</v>
      </c>
    </row>
    <row r="1110" spans="1:3" x14ac:dyDescent="0.25">
      <c r="A1110">
        <v>6.7</v>
      </c>
      <c r="B1110">
        <v>0.09</v>
      </c>
      <c r="C1110" s="2">
        <f t="shared" si="322"/>
        <v>-2.4079456086518722</v>
      </c>
    </row>
    <row r="1111" spans="1:3" x14ac:dyDescent="0.25">
      <c r="A1111">
        <v>6.9</v>
      </c>
      <c r="B1111">
        <v>0.14000000000000001</v>
      </c>
      <c r="C1111" s="2">
        <f t="shared" si="322"/>
        <v>-1.9661128563728327</v>
      </c>
    </row>
    <row r="1112" spans="1:3" x14ac:dyDescent="0.25">
      <c r="A1112">
        <v>5.8</v>
      </c>
      <c r="B1112">
        <v>7.0000000000000007E-2</v>
      </c>
      <c r="C1112" s="2">
        <f t="shared" si="322"/>
        <v>-2.6592600369327779</v>
      </c>
    </row>
    <row r="1113" spans="1:3" x14ac:dyDescent="0.25">
      <c r="A1113">
        <v>7.4</v>
      </c>
      <c r="B1113">
        <v>0.11</v>
      </c>
      <c r="C1113" s="2">
        <f t="shared" si="322"/>
        <v>-2.2072749131897207</v>
      </c>
    </row>
    <row r="1114" spans="1:3" x14ac:dyDescent="0.25">
      <c r="A1114">
        <v>8.5</v>
      </c>
      <c r="B1114">
        <v>7.0000000000000007E-2</v>
      </c>
      <c r="C1114" s="2">
        <f t="shared" si="322"/>
        <v>-2.6592600369327779</v>
      </c>
    </row>
    <row r="1115" spans="1:3" x14ac:dyDescent="0.25">
      <c r="A1115">
        <v>7.5</v>
      </c>
      <c r="B1115">
        <v>0.05</v>
      </c>
      <c r="C1115" s="2">
        <f t="shared" si="322"/>
        <v>-2.9957322735539909</v>
      </c>
    </row>
    <row r="1116" spans="1:3" x14ac:dyDescent="0.25">
      <c r="A1116">
        <v>6</v>
      </c>
      <c r="B1116">
        <v>0.08</v>
      </c>
      <c r="C1116" s="2">
        <f t="shared" si="322"/>
        <v>-2.5257286443082556</v>
      </c>
    </row>
    <row r="1117" spans="1:3" x14ac:dyDescent="0.25">
      <c r="A1117">
        <v>7.7</v>
      </c>
      <c r="B1117">
        <v>7.0000000000000007E-2</v>
      </c>
      <c r="C1117" s="2">
        <f t="shared" si="322"/>
        <v>-2.6592600369327779</v>
      </c>
    </row>
    <row r="1118" spans="1:3" x14ac:dyDescent="0.25">
      <c r="A1118">
        <v>11</v>
      </c>
      <c r="B1118">
        <v>3.8</v>
      </c>
      <c r="C1118" s="2">
        <f t="shared" si="322"/>
        <v>1.33500106673234</v>
      </c>
    </row>
    <row r="1119" spans="1:3" x14ac:dyDescent="0.25">
      <c r="A1119">
        <v>15.8</v>
      </c>
      <c r="B1119">
        <v>11</v>
      </c>
      <c r="C1119" s="2">
        <f t="shared" si="322"/>
        <v>2.3978952727983707</v>
      </c>
    </row>
    <row r="1120" spans="1:3" x14ac:dyDescent="0.25">
      <c r="A1120">
        <v>17.600000000000001</v>
      </c>
      <c r="B1120">
        <v>10</v>
      </c>
      <c r="C1120" s="2">
        <f t="shared" si="322"/>
        <v>2.3025850929940459</v>
      </c>
    </row>
    <row r="1121" spans="1:3" x14ac:dyDescent="0.25">
      <c r="A1121">
        <v>18.5</v>
      </c>
      <c r="B1121">
        <v>17</v>
      </c>
      <c r="C1121" s="2">
        <f t="shared" si="322"/>
        <v>2.8332133440562162</v>
      </c>
    </row>
    <row r="1122" spans="1:3" x14ac:dyDescent="0.25">
      <c r="A1122">
        <v>18.5</v>
      </c>
      <c r="B1122">
        <v>15</v>
      </c>
      <c r="C1122" s="2">
        <f t="shared" si="322"/>
        <v>2.7080502011022101</v>
      </c>
    </row>
    <row r="1123" spans="1:3" x14ac:dyDescent="0.25">
      <c r="A1123">
        <v>15.6</v>
      </c>
      <c r="B1123">
        <v>11</v>
      </c>
      <c r="C1123" s="2">
        <f t="shared" si="322"/>
        <v>2.3978952727983707</v>
      </c>
    </row>
    <row r="1124" spans="1:3" x14ac:dyDescent="0.25">
      <c r="A1124">
        <v>18.100000000000001</v>
      </c>
      <c r="B1124">
        <v>18</v>
      </c>
      <c r="C1124" s="2">
        <f t="shared" si="322"/>
        <v>2.8903717578961645</v>
      </c>
    </row>
    <row r="1125" spans="1:3" x14ac:dyDescent="0.25">
      <c r="A1125">
        <v>18.2</v>
      </c>
      <c r="B1125">
        <v>23</v>
      </c>
      <c r="C1125" s="2">
        <f t="shared" si="322"/>
        <v>3.1354942159291497</v>
      </c>
    </row>
    <row r="1126" spans="1:3" x14ac:dyDescent="0.25">
      <c r="A1126">
        <v>17.8</v>
      </c>
      <c r="B1126">
        <v>20</v>
      </c>
      <c r="C1126" s="2">
        <f t="shared" si="322"/>
        <v>2.9957322735539909</v>
      </c>
    </row>
    <row r="1127" spans="1:3" x14ac:dyDescent="0.25">
      <c r="A1127">
        <v>17.3</v>
      </c>
      <c r="B1127">
        <v>45</v>
      </c>
      <c r="C1127" s="2">
        <f t="shared" si="322"/>
        <v>3.8066624897703196</v>
      </c>
    </row>
    <row r="1128" spans="1:3" x14ac:dyDescent="0.25">
      <c r="A1128">
        <v>16.399999999999999</v>
      </c>
      <c r="B1128">
        <v>20</v>
      </c>
      <c r="C1128" s="2">
        <f t="shared" si="322"/>
        <v>2.9957322735539909</v>
      </c>
    </row>
    <row r="1129" spans="1:3" x14ac:dyDescent="0.25">
      <c r="A1129">
        <v>18.399999999999999</v>
      </c>
      <c r="B1129">
        <v>296</v>
      </c>
      <c r="C1129" s="2">
        <f t="shared" si="322"/>
        <v>5.6903594543240601</v>
      </c>
    </row>
    <row r="1130" spans="1:3" x14ac:dyDescent="0.25">
      <c r="A1130">
        <v>17.899999999999999</v>
      </c>
      <c r="B1130">
        <v>206</v>
      </c>
      <c r="C1130" s="2">
        <f t="shared" si="322"/>
        <v>5.3278761687895813</v>
      </c>
    </row>
    <row r="1131" spans="1:3" x14ac:dyDescent="0.25">
      <c r="A1131">
        <v>19</v>
      </c>
      <c r="B1131">
        <v>549</v>
      </c>
      <c r="C1131" s="2">
        <f t="shared" si="322"/>
        <v>6.3080984415095305</v>
      </c>
    </row>
    <row r="1132" spans="1:3" x14ac:dyDescent="0.25">
      <c r="A1132">
        <v>16.7</v>
      </c>
      <c r="B1132">
        <v>232</v>
      </c>
      <c r="C1132" s="2">
        <f t="shared" si="322"/>
        <v>5.4467373716663099</v>
      </c>
    </row>
    <row r="1133" spans="1:3" x14ac:dyDescent="0.25">
      <c r="A1133">
        <v>18.100000000000001</v>
      </c>
      <c r="B1133">
        <v>269</v>
      </c>
      <c r="C1133" s="2">
        <f t="shared" si="322"/>
        <v>5.5947113796018391</v>
      </c>
    </row>
    <row r="1134" spans="1:3" x14ac:dyDescent="0.25">
      <c r="A1134">
        <v>6.9</v>
      </c>
      <c r="B1134">
        <v>0.27</v>
      </c>
      <c r="C1134" s="2">
        <f t="shared" si="322"/>
        <v>-1.3093333199837622</v>
      </c>
    </row>
    <row r="1135" spans="1:3" x14ac:dyDescent="0.25">
      <c r="A1135">
        <v>8.8000000000000007</v>
      </c>
      <c r="B1135">
        <v>0.97</v>
      </c>
      <c r="C1135" s="2">
        <f t="shared" si="322"/>
        <v>-3.0459207484708574E-2</v>
      </c>
    </row>
    <row r="1136" spans="1:3" x14ac:dyDescent="0.25">
      <c r="A1136">
        <v>16.100000000000001</v>
      </c>
      <c r="B1136">
        <v>7</v>
      </c>
      <c r="C1136" s="2">
        <f t="shared" si="322"/>
        <v>1.9459101490553132</v>
      </c>
    </row>
    <row r="1137" spans="1:3" x14ac:dyDescent="0.25">
      <c r="A1137">
        <v>17.600000000000001</v>
      </c>
      <c r="B1137">
        <v>9</v>
      </c>
      <c r="C1137" s="2">
        <f t="shared" si="322"/>
        <v>2.1972245773362196</v>
      </c>
    </row>
    <row r="1138" spans="1:3" x14ac:dyDescent="0.25">
      <c r="A1138">
        <v>16.7</v>
      </c>
      <c r="B1138">
        <v>16</v>
      </c>
      <c r="C1138" s="2">
        <f t="shared" si="322"/>
        <v>2.7725887222397811</v>
      </c>
    </row>
    <row r="1139" spans="1:3" x14ac:dyDescent="0.25">
      <c r="A1139">
        <v>17.100000000000001</v>
      </c>
      <c r="B1139">
        <v>25</v>
      </c>
      <c r="C1139" s="2">
        <f t="shared" si="322"/>
        <v>3.2188758248682006</v>
      </c>
    </row>
    <row r="1140" spans="1:3" x14ac:dyDescent="0.25">
      <c r="A1140">
        <v>19.5</v>
      </c>
      <c r="B1140">
        <v>23</v>
      </c>
      <c r="C1140" s="2">
        <f t="shared" si="322"/>
        <v>3.1354942159291497</v>
      </c>
    </row>
    <row r="1141" spans="1:3" x14ac:dyDescent="0.25">
      <c r="A1141">
        <v>19.3</v>
      </c>
      <c r="B1141">
        <v>288</v>
      </c>
      <c r="C1141" s="2">
        <f t="shared" si="322"/>
        <v>5.6629604801359461</v>
      </c>
    </row>
    <row r="1142" spans="1:3" x14ac:dyDescent="0.25">
      <c r="A1142">
        <v>15.9</v>
      </c>
      <c r="B1142">
        <v>58</v>
      </c>
      <c r="C1142" s="2">
        <f t="shared" si="322"/>
        <v>4.0604430105464191</v>
      </c>
    </row>
    <row r="1143" spans="1:3" x14ac:dyDescent="0.25">
      <c r="A1143">
        <v>11.2</v>
      </c>
      <c r="B1143">
        <v>8</v>
      </c>
      <c r="C1143" s="2">
        <f t="shared" si="322"/>
        <v>2.0794415416798357</v>
      </c>
    </row>
    <row r="1144" spans="1:3" x14ac:dyDescent="0.25">
      <c r="A1144">
        <v>16.5</v>
      </c>
      <c r="B1144">
        <v>15</v>
      </c>
      <c r="C1144" s="2">
        <f t="shared" si="322"/>
        <v>2.7080502011022101</v>
      </c>
    </row>
    <row r="1145" spans="1:3" x14ac:dyDescent="0.25">
      <c r="A1145">
        <v>16.2</v>
      </c>
      <c r="B1145">
        <v>13</v>
      </c>
      <c r="C1145" s="2">
        <f t="shared" si="322"/>
        <v>2.5649493574615367</v>
      </c>
    </row>
    <row r="1146" spans="1:3" x14ac:dyDescent="0.25">
      <c r="A1146">
        <v>16.2</v>
      </c>
      <c r="B1146">
        <v>21</v>
      </c>
      <c r="C1146" s="2">
        <f t="shared" si="322"/>
        <v>3.044522437723423</v>
      </c>
    </row>
    <row r="1147" spans="1:3" x14ac:dyDescent="0.25">
      <c r="A1147">
        <v>15.8</v>
      </c>
      <c r="B1147">
        <v>26</v>
      </c>
      <c r="C1147" s="2">
        <f t="shared" si="322"/>
        <v>3.2580965380214821</v>
      </c>
    </row>
    <row r="1148" spans="1:3" x14ac:dyDescent="0.25">
      <c r="A1148">
        <v>15.9</v>
      </c>
      <c r="B1148">
        <v>30</v>
      </c>
      <c r="C1148" s="2">
        <f t="shared" si="322"/>
        <v>3.4011973816621555</v>
      </c>
    </row>
    <row r="1149" spans="1:3" x14ac:dyDescent="0.25">
      <c r="A1149">
        <v>15.7</v>
      </c>
      <c r="B1149">
        <v>196</v>
      </c>
      <c r="C1149" s="2">
        <f t="shared" si="322"/>
        <v>5.2781146592305168</v>
      </c>
    </row>
    <row r="1150" spans="1:3" x14ac:dyDescent="0.25">
      <c r="A1150">
        <v>14.8</v>
      </c>
      <c r="B1150">
        <v>204</v>
      </c>
      <c r="C1150" s="2">
        <f t="shared" si="322"/>
        <v>5.3181199938442161</v>
      </c>
    </row>
    <row r="1151" spans="1:3" x14ac:dyDescent="0.25">
      <c r="A1151">
        <v>15.2</v>
      </c>
      <c r="B1151">
        <v>810</v>
      </c>
      <c r="C1151" s="2">
        <f t="shared" si="322"/>
        <v>6.6970342476664841</v>
      </c>
    </row>
    <row r="1152" spans="1:3" x14ac:dyDescent="0.25">
      <c r="A1152">
        <v>15.3</v>
      </c>
      <c r="B1152">
        <v>402</v>
      </c>
      <c r="C1152" s="2">
        <f t="shared" si="322"/>
        <v>5.9964520886190211</v>
      </c>
    </row>
    <row r="1153" spans="1:3" x14ac:dyDescent="0.25">
      <c r="A1153">
        <v>8.3000000000000007</v>
      </c>
      <c r="B1153">
        <v>0.67</v>
      </c>
      <c r="C1153" s="2">
        <f t="shared" si="322"/>
        <v>-0.40047756659712525</v>
      </c>
    </row>
    <row r="1154" spans="1:3" x14ac:dyDescent="0.25">
      <c r="A1154">
        <v>8.6</v>
      </c>
      <c r="B1154">
        <v>0.13</v>
      </c>
      <c r="C1154" s="2">
        <f t="shared" si="322"/>
        <v>-2.0402208285265546</v>
      </c>
    </row>
    <row r="1155" spans="1:3" x14ac:dyDescent="0.25">
      <c r="A1155">
        <v>10.8</v>
      </c>
      <c r="B1155">
        <v>1.7</v>
      </c>
      <c r="C1155" s="2">
        <f t="shared" ref="C1155:C1218" si="323">LN(B1155)</f>
        <v>0.53062825106217038</v>
      </c>
    </row>
    <row r="1156" spans="1:3" x14ac:dyDescent="0.25">
      <c r="A1156">
        <v>10.199999999999999</v>
      </c>
      <c r="B1156">
        <v>0.18</v>
      </c>
      <c r="C1156" s="2">
        <f t="shared" si="323"/>
        <v>-1.7147984280919266</v>
      </c>
    </row>
    <row r="1157" spans="1:3" x14ac:dyDescent="0.25">
      <c r="A1157">
        <v>11</v>
      </c>
      <c r="B1157">
        <v>0.71</v>
      </c>
      <c r="C1157" s="2">
        <f t="shared" si="323"/>
        <v>-0.34249030894677601</v>
      </c>
    </row>
    <row r="1158" spans="1:3" x14ac:dyDescent="0.25">
      <c r="A1158">
        <v>8.6999999999999993</v>
      </c>
      <c r="B1158">
        <v>0.87</v>
      </c>
      <c r="C1158" s="2">
        <f t="shared" si="323"/>
        <v>-0.13926206733350766</v>
      </c>
    </row>
    <row r="1159" spans="1:3" x14ac:dyDescent="0.25">
      <c r="A1159">
        <v>10.3</v>
      </c>
      <c r="B1159">
        <v>0.82</v>
      </c>
      <c r="C1159" s="2">
        <f t="shared" si="323"/>
        <v>-0.19845093872383832</v>
      </c>
    </row>
    <row r="1160" spans="1:3" x14ac:dyDescent="0.25">
      <c r="A1160">
        <v>10.6</v>
      </c>
      <c r="B1160">
        <v>0.79</v>
      </c>
      <c r="C1160" s="2">
        <f t="shared" si="323"/>
        <v>-0.23572233352106983</v>
      </c>
    </row>
    <row r="1161" spans="1:3" x14ac:dyDescent="0.25">
      <c r="A1161">
        <v>12.5</v>
      </c>
      <c r="B1161">
        <v>1.1000000000000001</v>
      </c>
      <c r="C1161" s="2">
        <f t="shared" si="323"/>
        <v>9.5310179804324935E-2</v>
      </c>
    </row>
    <row r="1162" spans="1:3" x14ac:dyDescent="0.25">
      <c r="A1162">
        <v>12.6</v>
      </c>
      <c r="B1162">
        <v>1.2</v>
      </c>
      <c r="C1162" s="2">
        <f t="shared" si="323"/>
        <v>0.18232155679395459</v>
      </c>
    </row>
    <row r="1163" spans="1:3" x14ac:dyDescent="0.25">
      <c r="A1163">
        <v>12.7</v>
      </c>
      <c r="B1163">
        <v>0.92</v>
      </c>
      <c r="C1163" s="2">
        <f t="shared" si="323"/>
        <v>-8.3381608939051013E-2</v>
      </c>
    </row>
    <row r="1164" spans="1:3" x14ac:dyDescent="0.25">
      <c r="A1164">
        <v>7.5</v>
      </c>
      <c r="B1164">
        <v>0.05</v>
      </c>
      <c r="C1164" s="2">
        <f t="shared" si="323"/>
        <v>-2.9957322735539909</v>
      </c>
    </row>
    <row r="1165" spans="1:3" x14ac:dyDescent="0.25">
      <c r="A1165">
        <v>8.6999999999999993</v>
      </c>
      <c r="B1165">
        <v>0.3</v>
      </c>
      <c r="C1165" s="2">
        <f t="shared" si="323"/>
        <v>-1.2039728043259361</v>
      </c>
    </row>
    <row r="1166" spans="1:3" x14ac:dyDescent="0.25">
      <c r="A1166">
        <v>10.4</v>
      </c>
      <c r="B1166">
        <v>0.46</v>
      </c>
      <c r="C1166" s="2">
        <f t="shared" si="323"/>
        <v>-0.77652878949899629</v>
      </c>
    </row>
    <row r="1167" spans="1:3" x14ac:dyDescent="0.25">
      <c r="A1167">
        <v>11</v>
      </c>
      <c r="B1167">
        <v>1.3</v>
      </c>
      <c r="C1167" s="2">
        <f t="shared" si="323"/>
        <v>0.26236426446749106</v>
      </c>
    </row>
    <row r="1168" spans="1:3" x14ac:dyDescent="0.25">
      <c r="A1168">
        <v>7</v>
      </c>
      <c r="B1168">
        <v>1.1000000000000001</v>
      </c>
      <c r="C1168" s="2">
        <f t="shared" si="323"/>
        <v>9.5310179804324935E-2</v>
      </c>
    </row>
    <row r="1169" spans="1:3" x14ac:dyDescent="0.25">
      <c r="A1169">
        <v>9.9</v>
      </c>
      <c r="B1169">
        <v>0.08</v>
      </c>
      <c r="C1169" s="2">
        <f t="shared" si="323"/>
        <v>-2.5257286443082556</v>
      </c>
    </row>
    <row r="1170" spans="1:3" x14ac:dyDescent="0.25">
      <c r="A1170">
        <v>8.6999999999999993</v>
      </c>
      <c r="B1170">
        <v>0.06</v>
      </c>
      <c r="C1170" s="2">
        <f t="shared" si="323"/>
        <v>-2.8134107167600364</v>
      </c>
    </row>
    <row r="1171" spans="1:3" x14ac:dyDescent="0.25">
      <c r="A1171">
        <v>9.5</v>
      </c>
      <c r="B1171">
        <v>0.12</v>
      </c>
      <c r="C1171" s="2">
        <f t="shared" si="323"/>
        <v>-2.120263536200091</v>
      </c>
    </row>
    <row r="1172" spans="1:3" x14ac:dyDescent="0.25">
      <c r="A1172">
        <v>14.6</v>
      </c>
      <c r="B1172">
        <v>2.5</v>
      </c>
      <c r="C1172" s="2">
        <f t="shared" si="323"/>
        <v>0.91629073187415511</v>
      </c>
    </row>
    <row r="1173" spans="1:3" x14ac:dyDescent="0.25">
      <c r="A1173">
        <v>15.1</v>
      </c>
      <c r="B1173">
        <v>1.9</v>
      </c>
      <c r="C1173" s="2">
        <f t="shared" si="323"/>
        <v>0.64185388617239469</v>
      </c>
    </row>
    <row r="1174" spans="1:3" x14ac:dyDescent="0.25">
      <c r="A1174">
        <v>15.2</v>
      </c>
      <c r="B1174">
        <v>2.8</v>
      </c>
      <c r="C1174" s="2">
        <f t="shared" si="323"/>
        <v>1.0296194171811581</v>
      </c>
    </row>
    <row r="1175" spans="1:3" x14ac:dyDescent="0.25">
      <c r="A1175">
        <v>9.1999999999999993</v>
      </c>
      <c r="B1175">
        <v>0.09</v>
      </c>
      <c r="C1175" s="2">
        <f t="shared" si="323"/>
        <v>-2.4079456086518722</v>
      </c>
    </row>
    <row r="1176" spans="1:3" x14ac:dyDescent="0.25">
      <c r="A1176">
        <v>9.1</v>
      </c>
      <c r="B1176">
        <v>0.11</v>
      </c>
      <c r="C1176" s="2">
        <f t="shared" si="323"/>
        <v>-2.2072749131897207</v>
      </c>
    </row>
    <row r="1177" spans="1:3" x14ac:dyDescent="0.25">
      <c r="A1177">
        <v>12.7</v>
      </c>
      <c r="B1177">
        <v>0.24</v>
      </c>
      <c r="C1177" s="2">
        <f t="shared" si="323"/>
        <v>-1.4271163556401458</v>
      </c>
    </row>
    <row r="1178" spans="1:3" x14ac:dyDescent="0.25">
      <c r="A1178">
        <v>13.9</v>
      </c>
      <c r="B1178">
        <v>0.45</v>
      </c>
      <c r="C1178" s="2">
        <f t="shared" si="323"/>
        <v>-0.79850769621777162</v>
      </c>
    </row>
    <row r="1179" spans="1:3" x14ac:dyDescent="0.25">
      <c r="A1179">
        <v>12.9</v>
      </c>
      <c r="B1179">
        <v>0.43</v>
      </c>
      <c r="C1179" s="2">
        <f t="shared" si="323"/>
        <v>-0.84397007029452897</v>
      </c>
    </row>
    <row r="1180" spans="1:3" x14ac:dyDescent="0.25">
      <c r="A1180">
        <v>10</v>
      </c>
      <c r="B1180">
        <v>0.15</v>
      </c>
      <c r="C1180" s="2">
        <f t="shared" si="323"/>
        <v>-1.8971199848858813</v>
      </c>
    </row>
    <row r="1181" spans="1:3" x14ac:dyDescent="0.25">
      <c r="A1181">
        <v>14.6</v>
      </c>
      <c r="B1181">
        <v>0.97</v>
      </c>
      <c r="C1181" s="2">
        <f t="shared" si="323"/>
        <v>-3.0459207484708574E-2</v>
      </c>
    </row>
    <row r="1182" spans="1:3" x14ac:dyDescent="0.25">
      <c r="A1182">
        <v>8.9</v>
      </c>
      <c r="B1182">
        <v>0.12</v>
      </c>
      <c r="C1182" s="2">
        <f t="shared" si="323"/>
        <v>-2.120263536200091</v>
      </c>
    </row>
    <row r="1183" spans="1:3" x14ac:dyDescent="0.25">
      <c r="A1183">
        <v>5.7</v>
      </c>
      <c r="B1183">
        <v>0.03</v>
      </c>
      <c r="C1183" s="2">
        <f t="shared" si="323"/>
        <v>-3.5065578973199818</v>
      </c>
    </row>
    <row r="1184" spans="1:3" x14ac:dyDescent="0.25">
      <c r="A1184">
        <v>9.9</v>
      </c>
      <c r="B1184">
        <v>0.13</v>
      </c>
      <c r="C1184" s="2">
        <f t="shared" si="323"/>
        <v>-2.0402208285265546</v>
      </c>
    </row>
    <row r="1185" spans="1:3" x14ac:dyDescent="0.25">
      <c r="A1185">
        <v>9</v>
      </c>
      <c r="B1185">
        <v>0.17</v>
      </c>
      <c r="C1185" s="2">
        <f t="shared" si="323"/>
        <v>-1.7719568419318752</v>
      </c>
    </row>
    <row r="1186" spans="1:3" x14ac:dyDescent="0.25">
      <c r="A1186">
        <v>7.3</v>
      </c>
      <c r="B1186">
        <v>0.1</v>
      </c>
      <c r="C1186" s="2">
        <f t="shared" si="323"/>
        <v>-2.3025850929940455</v>
      </c>
    </row>
    <row r="1187" spans="1:3" x14ac:dyDescent="0.25">
      <c r="A1187">
        <v>10.5</v>
      </c>
      <c r="B1187">
        <v>0.25</v>
      </c>
      <c r="C1187" s="2">
        <f t="shared" si="323"/>
        <v>-1.3862943611198906</v>
      </c>
    </row>
    <row r="1188" spans="1:3" x14ac:dyDescent="0.25">
      <c r="A1188">
        <v>10.7</v>
      </c>
      <c r="B1188">
        <v>0.14000000000000001</v>
      </c>
      <c r="C1188" s="2">
        <f t="shared" si="323"/>
        <v>-1.9661128563728327</v>
      </c>
    </row>
    <row r="1189" spans="1:3" x14ac:dyDescent="0.25">
      <c r="A1189">
        <v>10.8</v>
      </c>
      <c r="B1189">
        <v>0.35</v>
      </c>
      <c r="C1189" s="2">
        <f t="shared" si="323"/>
        <v>-1.0498221244986778</v>
      </c>
    </row>
    <row r="1190" spans="1:3" x14ac:dyDescent="0.25">
      <c r="A1190">
        <v>11.9</v>
      </c>
      <c r="B1190">
        <v>0.47</v>
      </c>
      <c r="C1190" s="2">
        <f t="shared" si="323"/>
        <v>-0.75502258427803282</v>
      </c>
    </row>
    <row r="1191" spans="1:3" x14ac:dyDescent="0.25">
      <c r="A1191">
        <v>10.9</v>
      </c>
      <c r="B1191">
        <v>1.4</v>
      </c>
      <c r="C1191" s="2">
        <f t="shared" si="323"/>
        <v>0.33647223662121289</v>
      </c>
    </row>
    <row r="1192" spans="1:3" x14ac:dyDescent="0.25">
      <c r="A1192">
        <v>8.6</v>
      </c>
      <c r="B1192">
        <v>0.08</v>
      </c>
      <c r="C1192" s="2">
        <f t="shared" si="323"/>
        <v>-2.5257286443082556</v>
      </c>
    </row>
    <row r="1193" spans="1:3" x14ac:dyDescent="0.25">
      <c r="A1193">
        <v>6.8</v>
      </c>
      <c r="B1193">
        <v>0.04</v>
      </c>
      <c r="C1193" s="2">
        <f t="shared" si="323"/>
        <v>-3.2188758248682006</v>
      </c>
    </row>
    <row r="1194" spans="1:3" x14ac:dyDescent="0.25">
      <c r="A1194">
        <v>7.3</v>
      </c>
      <c r="B1194">
        <v>0.03</v>
      </c>
      <c r="C1194" s="2">
        <f t="shared" si="323"/>
        <v>-3.5065578973199818</v>
      </c>
    </row>
    <row r="1195" spans="1:3" x14ac:dyDescent="0.25">
      <c r="A1195">
        <v>8.5</v>
      </c>
      <c r="B1195">
        <v>7.0000000000000007E-2</v>
      </c>
      <c r="C1195" s="2">
        <f t="shared" si="323"/>
        <v>-2.6592600369327779</v>
      </c>
    </row>
    <row r="1196" spans="1:3" x14ac:dyDescent="0.25">
      <c r="A1196">
        <v>8.9</v>
      </c>
      <c r="B1196">
        <v>0.08</v>
      </c>
      <c r="C1196" s="2">
        <f t="shared" si="323"/>
        <v>-2.5257286443082556</v>
      </c>
    </row>
    <row r="1197" spans="1:3" x14ac:dyDescent="0.25">
      <c r="A1197">
        <v>8.1999999999999993</v>
      </c>
      <c r="B1197">
        <v>0.1</v>
      </c>
      <c r="C1197" s="2">
        <f t="shared" si="323"/>
        <v>-2.3025850929940455</v>
      </c>
    </row>
    <row r="1198" spans="1:3" x14ac:dyDescent="0.25">
      <c r="A1198">
        <v>8.3000000000000007</v>
      </c>
      <c r="B1198">
        <v>0.08</v>
      </c>
      <c r="C1198" s="2">
        <f t="shared" si="323"/>
        <v>-2.5257286443082556</v>
      </c>
    </row>
    <row r="1199" spans="1:3" x14ac:dyDescent="0.25">
      <c r="A1199">
        <v>6.8</v>
      </c>
      <c r="B1199">
        <v>0.05</v>
      </c>
      <c r="C1199" s="2">
        <f t="shared" si="323"/>
        <v>-2.9957322735539909</v>
      </c>
    </row>
    <row r="1200" spans="1:3" x14ac:dyDescent="0.25">
      <c r="A1200">
        <v>5.0999999999999996</v>
      </c>
      <c r="B1200">
        <v>0.03</v>
      </c>
      <c r="C1200" s="2">
        <f t="shared" si="323"/>
        <v>-3.5065578973199818</v>
      </c>
    </row>
    <row r="1201" spans="1:3" x14ac:dyDescent="0.25">
      <c r="A1201">
        <v>6.3</v>
      </c>
      <c r="B1201">
        <v>0.02</v>
      </c>
      <c r="C1201" s="2">
        <f t="shared" si="323"/>
        <v>-3.912023005428146</v>
      </c>
    </row>
    <row r="1202" spans="1:3" x14ac:dyDescent="0.25">
      <c r="A1202">
        <v>6</v>
      </c>
      <c r="B1202">
        <v>0.02</v>
      </c>
      <c r="C1202" s="2">
        <f t="shared" si="323"/>
        <v>-3.912023005428146</v>
      </c>
    </row>
    <row r="1203" spans="1:3" x14ac:dyDescent="0.25">
      <c r="A1203">
        <v>6.8</v>
      </c>
      <c r="B1203">
        <v>0.03</v>
      </c>
      <c r="C1203" s="2">
        <f t="shared" si="323"/>
        <v>-3.5065578973199818</v>
      </c>
    </row>
    <row r="1204" spans="1:3" x14ac:dyDescent="0.25">
      <c r="A1204">
        <v>6.2</v>
      </c>
      <c r="B1204">
        <v>0.03</v>
      </c>
      <c r="C1204" s="2">
        <f t="shared" si="323"/>
        <v>-3.5065578973199818</v>
      </c>
    </row>
    <row r="1205" spans="1:3" x14ac:dyDescent="0.25">
      <c r="A1205">
        <v>8.5</v>
      </c>
      <c r="B1205">
        <v>0.04</v>
      </c>
      <c r="C1205" s="2">
        <f t="shared" si="323"/>
        <v>-3.2188758248682006</v>
      </c>
    </row>
    <row r="1206" spans="1:3" x14ac:dyDescent="0.25">
      <c r="A1206">
        <v>7.9</v>
      </c>
      <c r="B1206">
        <v>0.04</v>
      </c>
      <c r="C1206" s="2">
        <f t="shared" si="323"/>
        <v>-3.2188758248682006</v>
      </c>
    </row>
    <row r="1207" spans="1:3" x14ac:dyDescent="0.25">
      <c r="A1207">
        <v>6.6</v>
      </c>
      <c r="B1207">
        <v>0.03</v>
      </c>
      <c r="C1207" s="2">
        <f t="shared" si="323"/>
        <v>-3.5065578973199818</v>
      </c>
    </row>
    <row r="1208" spans="1:3" x14ac:dyDescent="0.25">
      <c r="A1208">
        <v>8.6999999999999993</v>
      </c>
      <c r="B1208">
        <v>0.04</v>
      </c>
      <c r="C1208" s="2">
        <f t="shared" si="323"/>
        <v>-3.2188758248682006</v>
      </c>
    </row>
    <row r="1209" spans="1:3" x14ac:dyDescent="0.25">
      <c r="A1209">
        <v>7.9</v>
      </c>
      <c r="B1209">
        <v>0.03</v>
      </c>
      <c r="C1209" s="2">
        <f t="shared" si="323"/>
        <v>-3.5065578973199818</v>
      </c>
    </row>
    <row r="1210" spans="1:3" x14ac:dyDescent="0.25">
      <c r="A1210">
        <v>7.6</v>
      </c>
      <c r="B1210">
        <v>0.04</v>
      </c>
      <c r="C1210" s="2">
        <f t="shared" si="323"/>
        <v>-3.2188758248682006</v>
      </c>
    </row>
    <row r="1211" spans="1:3" x14ac:dyDescent="0.25">
      <c r="A1211">
        <v>6</v>
      </c>
      <c r="B1211">
        <v>0.02</v>
      </c>
      <c r="C1211" s="2">
        <f t="shared" si="323"/>
        <v>-3.912023005428146</v>
      </c>
    </row>
    <row r="1212" spans="1:3" x14ac:dyDescent="0.25">
      <c r="A1212">
        <v>4.7</v>
      </c>
      <c r="B1212">
        <v>0.01</v>
      </c>
      <c r="C1212" s="2">
        <f t="shared" si="323"/>
        <v>-4.6051701859880909</v>
      </c>
    </row>
    <row r="1213" spans="1:3" x14ac:dyDescent="0.25">
      <c r="A1213">
        <v>5.0999999999999996</v>
      </c>
      <c r="B1213">
        <v>0.01</v>
      </c>
      <c r="C1213" s="2">
        <f t="shared" si="323"/>
        <v>-4.6051701859880909</v>
      </c>
    </row>
    <row r="1214" spans="1:3" x14ac:dyDescent="0.25">
      <c r="A1214">
        <v>5</v>
      </c>
      <c r="B1214">
        <v>0.01</v>
      </c>
      <c r="C1214" s="2">
        <f t="shared" si="323"/>
        <v>-4.6051701859880909</v>
      </c>
    </row>
    <row r="1215" spans="1:3" x14ac:dyDescent="0.25">
      <c r="A1215">
        <v>6.2</v>
      </c>
      <c r="B1215">
        <v>0.13</v>
      </c>
      <c r="C1215" s="2">
        <f t="shared" si="323"/>
        <v>-2.0402208285265546</v>
      </c>
    </row>
    <row r="1216" spans="1:3" x14ac:dyDescent="0.25">
      <c r="A1216">
        <v>6.2</v>
      </c>
      <c r="B1216">
        <v>0.02</v>
      </c>
      <c r="C1216" s="2">
        <f t="shared" si="323"/>
        <v>-3.912023005428146</v>
      </c>
    </row>
    <row r="1217" spans="1:3" x14ac:dyDescent="0.25">
      <c r="A1217">
        <v>8.4</v>
      </c>
      <c r="B1217">
        <v>0.06</v>
      </c>
      <c r="C1217" s="2">
        <f t="shared" si="323"/>
        <v>-2.8134107167600364</v>
      </c>
    </row>
    <row r="1218" spans="1:3" x14ac:dyDescent="0.25">
      <c r="A1218">
        <v>7.4</v>
      </c>
      <c r="B1218">
        <v>0.03</v>
      </c>
      <c r="C1218" s="2">
        <f t="shared" si="323"/>
        <v>-3.5065578973199818</v>
      </c>
    </row>
    <row r="1219" spans="1:3" x14ac:dyDescent="0.25">
      <c r="A1219">
        <v>6.6</v>
      </c>
      <c r="B1219">
        <v>0.04</v>
      </c>
      <c r="C1219" s="2">
        <f t="shared" ref="C1219:C1282" si="324">LN(B1219)</f>
        <v>-3.2188758248682006</v>
      </c>
    </row>
    <row r="1220" spans="1:3" x14ac:dyDescent="0.25">
      <c r="A1220">
        <v>6.2</v>
      </c>
      <c r="B1220">
        <v>0.03</v>
      </c>
      <c r="C1220" s="2">
        <f t="shared" si="324"/>
        <v>-3.5065578973199818</v>
      </c>
    </row>
    <row r="1221" spans="1:3" x14ac:dyDescent="0.25">
      <c r="A1221">
        <v>6.9</v>
      </c>
      <c r="B1221">
        <v>0.03</v>
      </c>
      <c r="C1221" s="2">
        <f t="shared" si="324"/>
        <v>-3.5065578973199818</v>
      </c>
    </row>
    <row r="1222" spans="1:3" x14ac:dyDescent="0.25">
      <c r="A1222">
        <v>6.1</v>
      </c>
      <c r="B1222">
        <v>0.03</v>
      </c>
      <c r="C1222" s="2">
        <f t="shared" si="324"/>
        <v>-3.5065578973199818</v>
      </c>
    </row>
    <row r="1223" spans="1:3" x14ac:dyDescent="0.25">
      <c r="A1223">
        <v>6.6</v>
      </c>
      <c r="B1223">
        <v>0.02</v>
      </c>
      <c r="C1223" s="2">
        <f t="shared" si="324"/>
        <v>-3.912023005428146</v>
      </c>
    </row>
    <row r="1224" spans="1:3" x14ac:dyDescent="0.25">
      <c r="A1224">
        <v>6.2</v>
      </c>
      <c r="B1224">
        <v>0.02</v>
      </c>
      <c r="C1224" s="2">
        <f t="shared" si="324"/>
        <v>-3.912023005428146</v>
      </c>
    </row>
    <row r="1225" spans="1:3" x14ac:dyDescent="0.25">
      <c r="A1225">
        <v>6.7</v>
      </c>
      <c r="B1225">
        <v>0.03</v>
      </c>
      <c r="C1225" s="2">
        <f t="shared" si="324"/>
        <v>-3.5065578973199818</v>
      </c>
    </row>
    <row r="1226" spans="1:3" x14ac:dyDescent="0.25">
      <c r="A1226">
        <v>6.5</v>
      </c>
      <c r="B1226">
        <v>0.03</v>
      </c>
      <c r="C1226" s="2">
        <f t="shared" si="324"/>
        <v>-3.5065578973199818</v>
      </c>
    </row>
    <row r="1227" spans="1:3" x14ac:dyDescent="0.25">
      <c r="A1227">
        <v>5.4</v>
      </c>
      <c r="B1227">
        <v>0.02</v>
      </c>
      <c r="C1227" s="2">
        <f t="shared" si="324"/>
        <v>-3.912023005428146</v>
      </c>
    </row>
    <row r="1228" spans="1:3" x14ac:dyDescent="0.25">
      <c r="A1228">
        <v>4.5</v>
      </c>
      <c r="B1228">
        <v>0.01</v>
      </c>
      <c r="C1228" s="2">
        <f t="shared" si="324"/>
        <v>-4.6051701859880909</v>
      </c>
    </row>
    <row r="1229" spans="1:3" x14ac:dyDescent="0.25">
      <c r="A1229">
        <v>5</v>
      </c>
      <c r="B1229">
        <v>0.01</v>
      </c>
      <c r="C1229" s="2">
        <f t="shared" si="324"/>
        <v>-4.6051701859880909</v>
      </c>
    </row>
    <row r="1230" spans="1:3" x14ac:dyDescent="0.25">
      <c r="A1230">
        <v>5.4</v>
      </c>
      <c r="B1230">
        <v>0.02</v>
      </c>
      <c r="C1230" s="2">
        <f t="shared" si="324"/>
        <v>-3.912023005428146</v>
      </c>
    </row>
    <row r="1231" spans="1:3" x14ac:dyDescent="0.25">
      <c r="A1231">
        <v>5.4</v>
      </c>
      <c r="B1231">
        <v>0.01</v>
      </c>
      <c r="C1231" s="2">
        <f t="shared" si="324"/>
        <v>-4.6051701859880909</v>
      </c>
    </row>
    <row r="1232" spans="1:3" x14ac:dyDescent="0.25">
      <c r="A1232">
        <v>6</v>
      </c>
      <c r="B1232">
        <v>0.02</v>
      </c>
      <c r="C1232" s="2">
        <f t="shared" si="324"/>
        <v>-3.912023005428146</v>
      </c>
    </row>
    <row r="1233" spans="1:3" x14ac:dyDescent="0.25">
      <c r="A1233">
        <v>5</v>
      </c>
      <c r="B1233">
        <v>0.01</v>
      </c>
      <c r="C1233" s="2">
        <f t="shared" si="324"/>
        <v>-4.6051701859880909</v>
      </c>
    </row>
    <row r="1234" spans="1:3" x14ac:dyDescent="0.25">
      <c r="A1234">
        <v>4.7</v>
      </c>
      <c r="B1234">
        <v>0.02</v>
      </c>
      <c r="C1234" s="2">
        <f t="shared" si="324"/>
        <v>-3.912023005428146</v>
      </c>
    </row>
    <row r="1235" spans="1:3" x14ac:dyDescent="0.25">
      <c r="A1235">
        <v>5.6</v>
      </c>
      <c r="B1235">
        <v>0.04</v>
      </c>
      <c r="C1235" s="2">
        <f t="shared" si="324"/>
        <v>-3.2188758248682006</v>
      </c>
    </row>
    <row r="1236" spans="1:3" x14ac:dyDescent="0.25">
      <c r="A1236">
        <v>4.3</v>
      </c>
      <c r="B1236">
        <v>0.01</v>
      </c>
      <c r="C1236" s="2">
        <f t="shared" si="324"/>
        <v>-4.6051701859880909</v>
      </c>
    </row>
    <row r="1237" spans="1:3" x14ac:dyDescent="0.25">
      <c r="A1237">
        <v>5.4</v>
      </c>
      <c r="B1237">
        <v>0.04</v>
      </c>
      <c r="C1237" s="2">
        <f t="shared" si="324"/>
        <v>-3.2188758248682006</v>
      </c>
    </row>
    <row r="1238" spans="1:3" x14ac:dyDescent="0.25">
      <c r="A1238">
        <v>4.2</v>
      </c>
      <c r="B1238">
        <v>0.02</v>
      </c>
      <c r="C1238" s="2">
        <f t="shared" si="324"/>
        <v>-3.912023005428146</v>
      </c>
    </row>
    <row r="1239" spans="1:3" x14ac:dyDescent="0.25">
      <c r="A1239">
        <v>5.2</v>
      </c>
      <c r="B1239">
        <v>0.02</v>
      </c>
      <c r="C1239" s="2">
        <f t="shared" si="324"/>
        <v>-3.912023005428146</v>
      </c>
    </row>
    <row r="1240" spans="1:3" x14ac:dyDescent="0.25">
      <c r="A1240">
        <v>7.9</v>
      </c>
      <c r="B1240">
        <v>0.08</v>
      </c>
      <c r="C1240" s="2">
        <f t="shared" si="324"/>
        <v>-2.5257286443082556</v>
      </c>
    </row>
    <row r="1241" spans="1:3" x14ac:dyDescent="0.25">
      <c r="A1241">
        <v>6.9</v>
      </c>
      <c r="B1241">
        <v>0.04</v>
      </c>
      <c r="C1241" s="2">
        <f t="shared" si="324"/>
        <v>-3.2188758248682006</v>
      </c>
    </row>
    <row r="1242" spans="1:3" x14ac:dyDescent="0.25">
      <c r="A1242">
        <v>8.6999999999999993</v>
      </c>
      <c r="B1242">
        <v>0.05</v>
      </c>
      <c r="C1242" s="2">
        <f t="shared" si="324"/>
        <v>-2.9957322735539909</v>
      </c>
    </row>
    <row r="1243" spans="1:3" x14ac:dyDescent="0.25">
      <c r="A1243">
        <v>7.6</v>
      </c>
      <c r="B1243">
        <v>0.03</v>
      </c>
      <c r="C1243" s="2">
        <f t="shared" si="324"/>
        <v>-3.5065578973199818</v>
      </c>
    </row>
    <row r="1244" spans="1:3" x14ac:dyDescent="0.25">
      <c r="A1244">
        <v>8.4</v>
      </c>
      <c r="B1244">
        <v>0.05</v>
      </c>
      <c r="C1244" s="2">
        <f t="shared" si="324"/>
        <v>-2.9957322735539909</v>
      </c>
    </row>
    <row r="1245" spans="1:3" x14ac:dyDescent="0.25">
      <c r="A1245">
        <v>8.9</v>
      </c>
      <c r="B1245">
        <v>0.06</v>
      </c>
      <c r="C1245" s="2">
        <f t="shared" si="324"/>
        <v>-2.8134107167600364</v>
      </c>
    </row>
    <row r="1246" spans="1:3" x14ac:dyDescent="0.25">
      <c r="A1246">
        <v>9.6</v>
      </c>
      <c r="B1246">
        <v>0.08</v>
      </c>
      <c r="C1246" s="2">
        <f t="shared" si="324"/>
        <v>-2.5257286443082556</v>
      </c>
    </row>
    <row r="1247" spans="1:3" x14ac:dyDescent="0.25">
      <c r="A1247">
        <v>9.1999999999999993</v>
      </c>
      <c r="B1247">
        <v>0.05</v>
      </c>
      <c r="C1247" s="2">
        <f t="shared" si="324"/>
        <v>-2.9957322735539909</v>
      </c>
    </row>
    <row r="1248" spans="1:3" x14ac:dyDescent="0.25">
      <c r="A1248">
        <v>9.9</v>
      </c>
      <c r="B1248">
        <v>0.05</v>
      </c>
      <c r="C1248" s="2">
        <f t="shared" si="324"/>
        <v>-2.9957322735539909</v>
      </c>
    </row>
    <row r="1249" spans="1:3" x14ac:dyDescent="0.25">
      <c r="A1249">
        <v>9.9</v>
      </c>
      <c r="B1249">
        <v>0.05</v>
      </c>
      <c r="C1249" s="2">
        <f t="shared" si="324"/>
        <v>-2.9957322735539909</v>
      </c>
    </row>
    <row r="1250" spans="1:3" x14ac:dyDescent="0.25">
      <c r="A1250">
        <v>8.1</v>
      </c>
      <c r="B1250">
        <v>0.04</v>
      </c>
      <c r="C1250" s="2">
        <f t="shared" si="324"/>
        <v>-3.2188758248682006</v>
      </c>
    </row>
    <row r="1251" spans="1:3" x14ac:dyDescent="0.25">
      <c r="A1251">
        <v>7.8</v>
      </c>
      <c r="B1251">
        <v>0.04</v>
      </c>
      <c r="C1251" s="2">
        <f t="shared" si="324"/>
        <v>-3.2188758248682006</v>
      </c>
    </row>
    <row r="1252" spans="1:3" x14ac:dyDescent="0.25">
      <c r="A1252">
        <v>7.8</v>
      </c>
      <c r="B1252">
        <v>0.03</v>
      </c>
      <c r="C1252" s="2">
        <f t="shared" si="324"/>
        <v>-3.5065578973199818</v>
      </c>
    </row>
    <row r="1253" spans="1:3" x14ac:dyDescent="0.25">
      <c r="A1253">
        <v>7.5</v>
      </c>
      <c r="B1253">
        <v>0.08</v>
      </c>
      <c r="C1253" s="2">
        <f t="shared" si="324"/>
        <v>-2.5257286443082556</v>
      </c>
    </row>
    <row r="1254" spans="1:3" x14ac:dyDescent="0.25">
      <c r="A1254">
        <v>5.5</v>
      </c>
      <c r="B1254">
        <v>0.02</v>
      </c>
      <c r="C1254" s="2">
        <f t="shared" si="324"/>
        <v>-3.912023005428146</v>
      </c>
    </row>
    <row r="1255" spans="1:3" x14ac:dyDescent="0.25">
      <c r="A1255">
        <v>5.5</v>
      </c>
      <c r="B1255">
        <v>0.02</v>
      </c>
      <c r="C1255" s="2">
        <f t="shared" si="324"/>
        <v>-3.912023005428146</v>
      </c>
    </row>
    <row r="1256" spans="1:3" x14ac:dyDescent="0.25">
      <c r="A1256">
        <v>5.3</v>
      </c>
      <c r="B1256">
        <v>0.01</v>
      </c>
      <c r="C1256" s="2">
        <f t="shared" si="324"/>
        <v>-4.6051701859880909</v>
      </c>
    </row>
    <row r="1257" spans="1:3" x14ac:dyDescent="0.25">
      <c r="A1257">
        <v>8.1</v>
      </c>
      <c r="B1257">
        <v>0.04</v>
      </c>
      <c r="C1257" s="2">
        <f t="shared" si="324"/>
        <v>-3.2188758248682006</v>
      </c>
    </row>
    <row r="1258" spans="1:3" x14ac:dyDescent="0.25">
      <c r="A1258">
        <v>8.1</v>
      </c>
      <c r="B1258">
        <v>7.0000000000000007E-2</v>
      </c>
      <c r="C1258" s="2">
        <f t="shared" si="324"/>
        <v>-2.6592600369327779</v>
      </c>
    </row>
    <row r="1259" spans="1:3" x14ac:dyDescent="0.25">
      <c r="A1259">
        <v>7.6</v>
      </c>
      <c r="B1259">
        <v>0.05</v>
      </c>
      <c r="C1259" s="2">
        <f t="shared" si="324"/>
        <v>-2.9957322735539909</v>
      </c>
    </row>
    <row r="1260" spans="1:3" x14ac:dyDescent="0.25">
      <c r="A1260">
        <v>7.5</v>
      </c>
      <c r="B1260">
        <v>0.03</v>
      </c>
      <c r="C1260" s="2">
        <f t="shared" si="324"/>
        <v>-3.5065578973199818</v>
      </c>
    </row>
    <row r="1261" spans="1:3" x14ac:dyDescent="0.25">
      <c r="A1261">
        <v>8.6</v>
      </c>
      <c r="B1261">
        <v>0.05</v>
      </c>
      <c r="C1261" s="2">
        <f t="shared" si="324"/>
        <v>-2.9957322735539909</v>
      </c>
    </row>
    <row r="1262" spans="1:3" x14ac:dyDescent="0.25">
      <c r="A1262">
        <v>8.9</v>
      </c>
      <c r="B1262">
        <v>0.08</v>
      </c>
      <c r="C1262" s="2">
        <f t="shared" si="324"/>
        <v>-2.5257286443082556</v>
      </c>
    </row>
    <row r="1263" spans="1:3" x14ac:dyDescent="0.25">
      <c r="A1263">
        <v>6.9</v>
      </c>
      <c r="B1263">
        <v>0.05</v>
      </c>
      <c r="C1263" s="2">
        <f t="shared" si="324"/>
        <v>-2.9957322735539909</v>
      </c>
    </row>
    <row r="1264" spans="1:3" x14ac:dyDescent="0.25">
      <c r="A1264">
        <v>6</v>
      </c>
      <c r="B1264">
        <v>0.03</v>
      </c>
      <c r="C1264" s="2">
        <f t="shared" si="324"/>
        <v>-3.5065578973199818</v>
      </c>
    </row>
    <row r="1265" spans="1:3" x14ac:dyDescent="0.25">
      <c r="A1265">
        <v>5.9</v>
      </c>
      <c r="B1265">
        <v>0.03</v>
      </c>
      <c r="C1265" s="2">
        <f t="shared" si="324"/>
        <v>-3.5065578973199818</v>
      </c>
    </row>
    <row r="1266" spans="1:3" x14ac:dyDescent="0.25">
      <c r="A1266">
        <v>7</v>
      </c>
      <c r="B1266">
        <v>0.03</v>
      </c>
      <c r="C1266" s="2">
        <f t="shared" si="324"/>
        <v>-3.5065578973199818</v>
      </c>
    </row>
    <row r="1267" spans="1:3" x14ac:dyDescent="0.25">
      <c r="A1267">
        <v>5.0999999999999996</v>
      </c>
      <c r="B1267">
        <v>0.03</v>
      </c>
      <c r="C1267" s="2">
        <f t="shared" si="324"/>
        <v>-3.5065578973199818</v>
      </c>
    </row>
    <row r="1268" spans="1:3" x14ac:dyDescent="0.25">
      <c r="A1268">
        <v>5.8</v>
      </c>
      <c r="B1268">
        <v>0.04</v>
      </c>
      <c r="C1268" s="2">
        <f t="shared" si="324"/>
        <v>-3.2188758248682006</v>
      </c>
    </row>
    <row r="1269" spans="1:3" x14ac:dyDescent="0.25">
      <c r="A1269">
        <v>4.9000000000000004</v>
      </c>
      <c r="B1269">
        <v>0.03</v>
      </c>
      <c r="C1269" s="2">
        <f t="shared" si="324"/>
        <v>-3.5065578973199818</v>
      </c>
    </row>
    <row r="1270" spans="1:3" x14ac:dyDescent="0.25">
      <c r="A1270">
        <v>3.6</v>
      </c>
      <c r="B1270">
        <v>0.01</v>
      </c>
      <c r="C1270" s="2">
        <f t="shared" si="324"/>
        <v>-4.6051701859880909</v>
      </c>
    </row>
    <row r="1271" spans="1:3" x14ac:dyDescent="0.25">
      <c r="A1271">
        <v>9.1</v>
      </c>
      <c r="B1271">
        <v>0.14000000000000001</v>
      </c>
      <c r="C1271" s="2">
        <f t="shared" si="324"/>
        <v>-1.9661128563728327</v>
      </c>
    </row>
    <row r="1272" spans="1:3" x14ac:dyDescent="0.25">
      <c r="A1272">
        <v>6.6</v>
      </c>
      <c r="B1272">
        <v>0.02</v>
      </c>
      <c r="C1272" s="2">
        <f t="shared" si="324"/>
        <v>-3.912023005428146</v>
      </c>
    </row>
    <row r="1273" spans="1:3" x14ac:dyDescent="0.25">
      <c r="A1273">
        <v>4.5999999999999996</v>
      </c>
      <c r="B1273">
        <v>0.03</v>
      </c>
      <c r="C1273" s="2">
        <f t="shared" si="324"/>
        <v>-3.5065578973199818</v>
      </c>
    </row>
    <row r="1274" spans="1:3" x14ac:dyDescent="0.25">
      <c r="A1274">
        <v>6.2</v>
      </c>
      <c r="B1274">
        <v>0.01</v>
      </c>
      <c r="C1274" s="2">
        <f t="shared" si="324"/>
        <v>-4.6051701859880909</v>
      </c>
    </row>
    <row r="1275" spans="1:3" x14ac:dyDescent="0.25">
      <c r="A1275">
        <v>5.5</v>
      </c>
      <c r="B1275">
        <v>0.02</v>
      </c>
      <c r="C1275" s="2">
        <f t="shared" si="324"/>
        <v>-3.912023005428146</v>
      </c>
    </row>
    <row r="1276" spans="1:3" x14ac:dyDescent="0.25">
      <c r="A1276">
        <v>4.4000000000000004</v>
      </c>
      <c r="B1276">
        <v>0.02</v>
      </c>
      <c r="C1276" s="2">
        <f t="shared" si="324"/>
        <v>-3.912023005428146</v>
      </c>
    </row>
    <row r="1277" spans="1:3" x14ac:dyDescent="0.25">
      <c r="A1277">
        <v>5.9</v>
      </c>
      <c r="B1277">
        <v>0.02</v>
      </c>
      <c r="C1277" s="2">
        <f t="shared" si="324"/>
        <v>-3.912023005428146</v>
      </c>
    </row>
    <row r="1278" spans="1:3" x14ac:dyDescent="0.25">
      <c r="A1278">
        <v>5.8</v>
      </c>
      <c r="B1278">
        <v>0.02</v>
      </c>
      <c r="C1278" s="2">
        <f t="shared" si="324"/>
        <v>-3.912023005428146</v>
      </c>
    </row>
    <row r="1279" spans="1:3" x14ac:dyDescent="0.25">
      <c r="A1279">
        <v>3.7</v>
      </c>
      <c r="B1279">
        <v>0.03</v>
      </c>
      <c r="C1279" s="2">
        <f t="shared" si="324"/>
        <v>-3.5065578973199818</v>
      </c>
    </row>
    <row r="1280" spans="1:3" x14ac:dyDescent="0.25">
      <c r="A1280">
        <v>8</v>
      </c>
      <c r="B1280">
        <v>0.04</v>
      </c>
      <c r="C1280" s="2">
        <f t="shared" si="324"/>
        <v>-3.2188758248682006</v>
      </c>
    </row>
    <row r="1281" spans="1:3" x14ac:dyDescent="0.25">
      <c r="A1281">
        <v>5.4</v>
      </c>
      <c r="B1281">
        <v>0.02</v>
      </c>
      <c r="C1281" s="2">
        <f t="shared" si="324"/>
        <v>-3.912023005428146</v>
      </c>
    </row>
    <row r="1282" spans="1:3" x14ac:dyDescent="0.25">
      <c r="A1282">
        <v>4.8</v>
      </c>
      <c r="B1282">
        <v>0.01</v>
      </c>
      <c r="C1282" s="2">
        <f t="shared" si="324"/>
        <v>-4.6051701859880909</v>
      </c>
    </row>
    <row r="1283" spans="1:3" x14ac:dyDescent="0.25">
      <c r="A1283">
        <v>4.7</v>
      </c>
      <c r="B1283">
        <v>0.02</v>
      </c>
      <c r="C1283" s="2">
        <f t="shared" ref="C1283:C1338" si="325">LN(B1283)</f>
        <v>-3.912023005428146</v>
      </c>
    </row>
    <row r="1284" spans="1:3" x14ac:dyDescent="0.25">
      <c r="A1284">
        <v>4.4000000000000004</v>
      </c>
      <c r="B1284">
        <v>0.01</v>
      </c>
      <c r="C1284" s="2">
        <f t="shared" si="325"/>
        <v>-4.6051701859880909</v>
      </c>
    </row>
    <row r="1285" spans="1:3" x14ac:dyDescent="0.25">
      <c r="A1285">
        <v>6.6</v>
      </c>
      <c r="B1285">
        <v>0.05</v>
      </c>
      <c r="C1285" s="2">
        <f t="shared" si="325"/>
        <v>-2.9957322735539909</v>
      </c>
    </row>
    <row r="1286" spans="1:3" x14ac:dyDescent="0.25">
      <c r="A1286">
        <v>5.5</v>
      </c>
      <c r="B1286">
        <v>0.01</v>
      </c>
      <c r="C1286" s="2">
        <f t="shared" si="325"/>
        <v>-4.6051701859880909</v>
      </c>
    </row>
    <row r="1287" spans="1:3" x14ac:dyDescent="0.25">
      <c r="A1287">
        <v>6.3</v>
      </c>
      <c r="B1287">
        <v>0.02</v>
      </c>
      <c r="C1287" s="2">
        <f t="shared" si="325"/>
        <v>-3.912023005428146</v>
      </c>
    </row>
    <row r="1288" spans="1:3" x14ac:dyDescent="0.25">
      <c r="A1288">
        <v>6.4</v>
      </c>
      <c r="B1288">
        <v>0.02</v>
      </c>
      <c r="C1288" s="2">
        <f t="shared" si="325"/>
        <v>-3.912023005428146</v>
      </c>
    </row>
    <row r="1289" spans="1:3" x14ac:dyDescent="0.25">
      <c r="A1289">
        <v>7</v>
      </c>
      <c r="B1289">
        <v>0.02</v>
      </c>
      <c r="C1289" s="2">
        <f t="shared" si="325"/>
        <v>-3.912023005428146</v>
      </c>
    </row>
    <row r="1290" spans="1:3" x14ac:dyDescent="0.25">
      <c r="A1290">
        <v>6.3</v>
      </c>
      <c r="B1290">
        <v>0.02</v>
      </c>
      <c r="C1290" s="2">
        <f t="shared" si="325"/>
        <v>-3.912023005428146</v>
      </c>
    </row>
    <row r="1291" spans="1:3" x14ac:dyDescent="0.25">
      <c r="A1291">
        <v>5.4</v>
      </c>
      <c r="B1291">
        <v>0.02</v>
      </c>
      <c r="C1291" s="2">
        <f t="shared" si="325"/>
        <v>-3.912023005428146</v>
      </c>
    </row>
    <row r="1292" spans="1:3" x14ac:dyDescent="0.25">
      <c r="A1292">
        <v>5.8</v>
      </c>
      <c r="B1292">
        <v>0.01</v>
      </c>
      <c r="C1292" s="2">
        <f t="shared" si="325"/>
        <v>-4.6051701859880909</v>
      </c>
    </row>
    <row r="1293" spans="1:3" x14ac:dyDescent="0.25">
      <c r="A1293">
        <v>6.3</v>
      </c>
      <c r="B1293">
        <v>0.02</v>
      </c>
      <c r="C1293" s="2">
        <f t="shared" si="325"/>
        <v>-3.912023005428146</v>
      </c>
    </row>
    <row r="1294" spans="1:3" x14ac:dyDescent="0.25">
      <c r="A1294">
        <v>9</v>
      </c>
      <c r="B1294">
        <v>0.06</v>
      </c>
      <c r="C1294" s="2">
        <f t="shared" si="325"/>
        <v>-2.8134107167600364</v>
      </c>
    </row>
    <row r="1295" spans="1:3" x14ac:dyDescent="0.25">
      <c r="A1295">
        <v>10.4</v>
      </c>
      <c r="B1295">
        <v>0.09</v>
      </c>
      <c r="C1295" s="2">
        <f t="shared" si="325"/>
        <v>-2.4079456086518722</v>
      </c>
    </row>
    <row r="1296" spans="1:3" x14ac:dyDescent="0.25">
      <c r="A1296">
        <v>5.0999999999999996</v>
      </c>
      <c r="B1296">
        <v>0.01</v>
      </c>
      <c r="C1296" s="2">
        <f t="shared" si="325"/>
        <v>-4.6051701859880909</v>
      </c>
    </row>
    <row r="1297" spans="1:3" x14ac:dyDescent="0.25">
      <c r="A1297">
        <v>6.3</v>
      </c>
      <c r="B1297">
        <v>0.02</v>
      </c>
      <c r="C1297" s="2">
        <f t="shared" si="325"/>
        <v>-3.912023005428146</v>
      </c>
    </row>
    <row r="1298" spans="1:3" x14ac:dyDescent="0.25">
      <c r="A1298">
        <v>5.8</v>
      </c>
      <c r="B1298">
        <v>0.02</v>
      </c>
      <c r="C1298" s="2">
        <f t="shared" si="325"/>
        <v>-3.912023005428146</v>
      </c>
    </row>
    <row r="1299" spans="1:3" x14ac:dyDescent="0.25">
      <c r="A1299">
        <v>6.5</v>
      </c>
      <c r="B1299">
        <v>0.02</v>
      </c>
      <c r="C1299" s="2">
        <f t="shared" si="325"/>
        <v>-3.912023005428146</v>
      </c>
    </row>
    <row r="1300" spans="1:3" x14ac:dyDescent="0.25">
      <c r="A1300">
        <v>7.3</v>
      </c>
      <c r="B1300">
        <v>0.03</v>
      </c>
      <c r="C1300" s="2">
        <f t="shared" si="325"/>
        <v>-3.5065578973199818</v>
      </c>
    </row>
    <row r="1301" spans="1:3" x14ac:dyDescent="0.25">
      <c r="A1301">
        <v>11.9</v>
      </c>
      <c r="B1301">
        <v>0.09</v>
      </c>
      <c r="C1301" s="2">
        <f t="shared" si="325"/>
        <v>-2.4079456086518722</v>
      </c>
    </row>
    <row r="1302" spans="1:3" x14ac:dyDescent="0.25">
      <c r="A1302">
        <v>9</v>
      </c>
      <c r="B1302">
        <v>0.08</v>
      </c>
      <c r="C1302" s="2">
        <f t="shared" si="325"/>
        <v>-2.5257286443082556</v>
      </c>
    </row>
    <row r="1303" spans="1:3" x14ac:dyDescent="0.25">
      <c r="A1303">
        <v>10.199999999999999</v>
      </c>
      <c r="B1303">
        <v>7.0000000000000007E-2</v>
      </c>
      <c r="C1303" s="2">
        <f t="shared" si="325"/>
        <v>-2.6592600369327779</v>
      </c>
    </row>
    <row r="1304" spans="1:3" x14ac:dyDescent="0.25">
      <c r="A1304">
        <v>9.1</v>
      </c>
      <c r="B1304">
        <v>0.06</v>
      </c>
      <c r="C1304" s="2">
        <f t="shared" si="325"/>
        <v>-2.8134107167600364</v>
      </c>
    </row>
    <row r="1305" spans="1:3" x14ac:dyDescent="0.25">
      <c r="A1305">
        <v>8</v>
      </c>
      <c r="B1305">
        <v>0.06</v>
      </c>
      <c r="C1305" s="2">
        <f t="shared" si="325"/>
        <v>-2.8134107167600364</v>
      </c>
    </row>
    <row r="1306" spans="1:3" x14ac:dyDescent="0.25">
      <c r="A1306">
        <v>8.1999999999999993</v>
      </c>
      <c r="B1306">
        <v>0.05</v>
      </c>
      <c r="C1306" s="2">
        <f t="shared" si="325"/>
        <v>-2.9957322735539909</v>
      </c>
    </row>
    <row r="1307" spans="1:3" x14ac:dyDescent="0.25">
      <c r="A1307">
        <v>6.6</v>
      </c>
      <c r="B1307">
        <v>0.02</v>
      </c>
      <c r="C1307" s="2">
        <f t="shared" si="325"/>
        <v>-3.912023005428146</v>
      </c>
    </row>
    <row r="1308" spans="1:3" x14ac:dyDescent="0.25">
      <c r="A1308">
        <v>6.1</v>
      </c>
      <c r="B1308">
        <v>0.03</v>
      </c>
      <c r="C1308" s="2">
        <f t="shared" si="325"/>
        <v>-3.5065578973199818</v>
      </c>
    </row>
    <row r="1309" spans="1:3" x14ac:dyDescent="0.25">
      <c r="A1309">
        <v>6.2</v>
      </c>
      <c r="B1309">
        <v>0.03</v>
      </c>
      <c r="C1309" s="2">
        <f t="shared" si="325"/>
        <v>-3.5065578973199818</v>
      </c>
    </row>
    <row r="1310" spans="1:3" x14ac:dyDescent="0.25">
      <c r="A1310">
        <v>10</v>
      </c>
      <c r="B1310">
        <v>0.09</v>
      </c>
      <c r="C1310" s="2">
        <f t="shared" si="325"/>
        <v>-2.4079456086518722</v>
      </c>
    </row>
    <row r="1311" spans="1:3" x14ac:dyDescent="0.25">
      <c r="A1311">
        <v>7.7</v>
      </c>
      <c r="B1311">
        <v>0.05</v>
      </c>
      <c r="C1311" s="2">
        <f t="shared" si="325"/>
        <v>-2.9957322735539909</v>
      </c>
    </row>
    <row r="1312" spans="1:3" x14ac:dyDescent="0.25">
      <c r="A1312">
        <v>10.199999999999999</v>
      </c>
      <c r="B1312">
        <v>0.09</v>
      </c>
      <c r="C1312" s="2">
        <f t="shared" si="325"/>
        <v>-2.4079456086518722</v>
      </c>
    </row>
    <row r="1313" spans="1:3" x14ac:dyDescent="0.25">
      <c r="A1313">
        <v>10.7</v>
      </c>
      <c r="B1313">
        <v>0.12</v>
      </c>
      <c r="C1313" s="2">
        <f t="shared" si="325"/>
        <v>-2.120263536200091</v>
      </c>
    </row>
    <row r="1314" spans="1:3" x14ac:dyDescent="0.25">
      <c r="A1314">
        <v>8.6999999999999993</v>
      </c>
      <c r="B1314">
        <v>0.06</v>
      </c>
      <c r="C1314" s="2">
        <f t="shared" si="325"/>
        <v>-2.8134107167600364</v>
      </c>
    </row>
    <row r="1315" spans="1:3" x14ac:dyDescent="0.25">
      <c r="A1315">
        <v>9.9</v>
      </c>
      <c r="B1315">
        <v>0.09</v>
      </c>
      <c r="C1315" s="2">
        <f t="shared" si="325"/>
        <v>-2.4079456086518722</v>
      </c>
    </row>
    <row r="1316" spans="1:3" x14ac:dyDescent="0.25">
      <c r="A1316">
        <v>8</v>
      </c>
      <c r="B1316">
        <v>0.06</v>
      </c>
      <c r="C1316" s="2">
        <f t="shared" si="325"/>
        <v>-2.8134107167600364</v>
      </c>
    </row>
    <row r="1317" spans="1:3" x14ac:dyDescent="0.25">
      <c r="A1317">
        <v>12.1</v>
      </c>
      <c r="B1317">
        <v>0.19</v>
      </c>
      <c r="C1317" s="2">
        <f t="shared" si="325"/>
        <v>-1.6607312068216509</v>
      </c>
    </row>
    <row r="1318" spans="1:3" x14ac:dyDescent="0.25">
      <c r="A1318">
        <v>7.9</v>
      </c>
      <c r="B1318">
        <v>0.05</v>
      </c>
      <c r="C1318" s="2">
        <f t="shared" si="325"/>
        <v>-2.9957322735539909</v>
      </c>
    </row>
    <row r="1319" spans="1:3" x14ac:dyDescent="0.25">
      <c r="A1319">
        <v>11.6</v>
      </c>
      <c r="B1319">
        <v>0.12</v>
      </c>
      <c r="C1319" s="2">
        <f t="shared" si="325"/>
        <v>-2.120263536200091</v>
      </c>
    </row>
    <row r="1320" spans="1:3" x14ac:dyDescent="0.25">
      <c r="A1320">
        <v>11.2</v>
      </c>
      <c r="B1320">
        <v>0.12</v>
      </c>
      <c r="C1320" s="2">
        <f t="shared" si="325"/>
        <v>-2.120263536200091</v>
      </c>
    </row>
    <row r="1321" spans="1:3" x14ac:dyDescent="0.25">
      <c r="A1321">
        <v>11</v>
      </c>
      <c r="B1321">
        <v>0.13</v>
      </c>
      <c r="C1321" s="2">
        <f t="shared" si="325"/>
        <v>-2.0402208285265546</v>
      </c>
    </row>
    <row r="1322" spans="1:3" x14ac:dyDescent="0.25">
      <c r="A1322">
        <v>6.9</v>
      </c>
      <c r="B1322">
        <v>0.03</v>
      </c>
      <c r="C1322" s="2">
        <f t="shared" si="325"/>
        <v>-3.5065578973199818</v>
      </c>
    </row>
    <row r="1323" spans="1:3" x14ac:dyDescent="0.25">
      <c r="A1323">
        <v>7.4</v>
      </c>
      <c r="B1323">
        <v>0.03</v>
      </c>
      <c r="C1323" s="2">
        <f t="shared" si="325"/>
        <v>-3.5065578973199818</v>
      </c>
    </row>
    <row r="1324" spans="1:3" x14ac:dyDescent="0.25">
      <c r="A1324">
        <v>7.7</v>
      </c>
      <c r="B1324">
        <v>0.05</v>
      </c>
      <c r="C1324" s="2">
        <f t="shared" si="325"/>
        <v>-2.9957322735539909</v>
      </c>
    </row>
    <row r="1325" spans="1:3" x14ac:dyDescent="0.25">
      <c r="A1325">
        <v>9.1999999999999993</v>
      </c>
      <c r="B1325">
        <v>0.08</v>
      </c>
      <c r="C1325" s="2">
        <f t="shared" si="325"/>
        <v>-2.5257286443082556</v>
      </c>
    </row>
    <row r="1326" spans="1:3" x14ac:dyDescent="0.25">
      <c r="A1326">
        <v>10.199999999999999</v>
      </c>
      <c r="B1326">
        <v>0.11</v>
      </c>
      <c r="C1326" s="2">
        <f t="shared" si="325"/>
        <v>-2.2072749131897207</v>
      </c>
    </row>
    <row r="1327" spans="1:3" x14ac:dyDescent="0.25">
      <c r="A1327">
        <v>10.7</v>
      </c>
      <c r="B1327">
        <v>0.09</v>
      </c>
      <c r="C1327" s="2">
        <f t="shared" si="325"/>
        <v>-2.4079456086518722</v>
      </c>
    </row>
    <row r="1328" spans="1:3" x14ac:dyDescent="0.25">
      <c r="A1328">
        <v>10.3</v>
      </c>
      <c r="B1328">
        <v>0.08</v>
      </c>
      <c r="C1328" s="2">
        <f t="shared" si="325"/>
        <v>-2.5257286443082556</v>
      </c>
    </row>
    <row r="1329" spans="1:3" x14ac:dyDescent="0.25">
      <c r="A1329">
        <v>6.8</v>
      </c>
      <c r="B1329">
        <v>0.04</v>
      </c>
      <c r="C1329" s="2">
        <f t="shared" si="325"/>
        <v>-3.2188758248682006</v>
      </c>
    </row>
    <row r="1330" spans="1:3" x14ac:dyDescent="0.25">
      <c r="A1330">
        <v>11.2</v>
      </c>
      <c r="B1330">
        <v>0.1</v>
      </c>
      <c r="C1330" s="2">
        <f t="shared" si="325"/>
        <v>-2.3025850929940455</v>
      </c>
    </row>
    <row r="1331" spans="1:3" x14ac:dyDescent="0.25">
      <c r="A1331">
        <v>6.1</v>
      </c>
      <c r="B1331">
        <v>0.05</v>
      </c>
      <c r="C1331" s="2">
        <f t="shared" si="325"/>
        <v>-2.9957322735539909</v>
      </c>
    </row>
    <row r="1332" spans="1:3" x14ac:dyDescent="0.25">
      <c r="A1332">
        <v>9.3000000000000007</v>
      </c>
      <c r="B1332">
        <v>0.06</v>
      </c>
      <c r="C1332" s="2">
        <f t="shared" si="325"/>
        <v>-2.8134107167600364</v>
      </c>
    </row>
    <row r="1333" spans="1:3" x14ac:dyDescent="0.25">
      <c r="A1333">
        <v>5.9</v>
      </c>
      <c r="B1333">
        <v>0.03</v>
      </c>
      <c r="C1333" s="2">
        <f t="shared" si="325"/>
        <v>-3.5065578973199818</v>
      </c>
    </row>
    <row r="1334" spans="1:3" x14ac:dyDescent="0.25">
      <c r="A1334">
        <v>5.8</v>
      </c>
      <c r="B1334">
        <v>0.02</v>
      </c>
      <c r="C1334" s="2">
        <f t="shared" si="325"/>
        <v>-3.912023005428146</v>
      </c>
    </row>
    <row r="1335" spans="1:3" x14ac:dyDescent="0.25">
      <c r="A1335">
        <v>6.1</v>
      </c>
      <c r="B1335">
        <v>0.04</v>
      </c>
      <c r="C1335" s="2">
        <f t="shared" si="325"/>
        <v>-3.2188758248682006</v>
      </c>
    </row>
    <row r="1336" spans="1:3" x14ac:dyDescent="0.25">
      <c r="A1336">
        <v>6.7</v>
      </c>
      <c r="B1336">
        <v>0.03</v>
      </c>
      <c r="C1336" s="2">
        <f t="shared" si="325"/>
        <v>-3.5065578973199818</v>
      </c>
    </row>
    <row r="1337" spans="1:3" x14ac:dyDescent="0.25">
      <c r="A1337">
        <v>5.4</v>
      </c>
      <c r="B1337">
        <v>0.08</v>
      </c>
      <c r="C1337" s="2">
        <f t="shared" si="325"/>
        <v>-2.5257286443082556</v>
      </c>
    </row>
    <row r="1338" spans="1:3" x14ac:dyDescent="0.25">
      <c r="A1338">
        <v>6.2</v>
      </c>
      <c r="B1338">
        <v>0.02</v>
      </c>
      <c r="C1338" s="2">
        <f t="shared" si="325"/>
        <v>-3.912023005428146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1E11-34D7-4907-BC32-D75C1AD12808}">
  <dimension ref="A1:AT1338"/>
  <sheetViews>
    <sheetView tabSelected="1" topLeftCell="Q1" workbookViewId="0">
      <selection activeCell="Z32" sqref="Z32"/>
    </sheetView>
  </sheetViews>
  <sheetFormatPr defaultRowHeight="15" x14ac:dyDescent="0.25"/>
  <cols>
    <col min="1" max="1" width="15" style="3" customWidth="1"/>
    <col min="2" max="3" width="14.42578125" customWidth="1"/>
    <col min="4" max="4" width="11.85546875" customWidth="1"/>
    <col min="5" max="5" width="13.7109375" customWidth="1"/>
    <col min="6" max="6" width="10.140625" customWidth="1"/>
    <col min="10" max="10" width="13.7109375" customWidth="1"/>
    <col min="14" max="14" width="4.42578125" customWidth="1"/>
    <col min="19" max="19" width="10.7109375" bestFit="1" customWidth="1"/>
    <col min="20" max="20" width="10.42578125" bestFit="1" customWidth="1"/>
    <col min="21" max="21" width="10.7109375" bestFit="1" customWidth="1"/>
    <col min="22" max="22" width="10.140625" bestFit="1" customWidth="1"/>
    <col min="23" max="23" width="10.42578125" bestFit="1" customWidth="1"/>
    <col min="24" max="24" width="12.85546875" bestFit="1" customWidth="1"/>
    <col min="25" max="30" width="8.7109375" customWidth="1"/>
    <col min="31" max="31" width="13.7109375" bestFit="1" customWidth="1"/>
    <col min="32" max="32" width="11.28515625" bestFit="1" customWidth="1"/>
    <col min="34" max="34" width="13.85546875" customWidth="1"/>
    <col min="38" max="38" width="7.7109375" bestFit="1" customWidth="1"/>
    <col min="39" max="39" width="10.5703125" bestFit="1" customWidth="1"/>
    <col min="40" max="40" width="8.7109375" bestFit="1" customWidth="1"/>
    <col min="41" max="41" width="12.85546875" bestFit="1" customWidth="1"/>
  </cols>
  <sheetData>
    <row r="1" spans="1:46" x14ac:dyDescent="0.25">
      <c r="A1" s="3" t="s">
        <v>0</v>
      </c>
      <c r="B1" s="1" t="s">
        <v>58</v>
      </c>
      <c r="C1" s="1"/>
      <c r="K1" t="s">
        <v>2</v>
      </c>
      <c r="L1" t="s">
        <v>2</v>
      </c>
      <c r="M1" t="s">
        <v>3</v>
      </c>
      <c r="O1" t="s">
        <v>4</v>
      </c>
      <c r="P1" t="s">
        <v>4</v>
      </c>
      <c r="Q1" t="s">
        <v>4</v>
      </c>
      <c r="AL1" t="s">
        <v>33</v>
      </c>
      <c r="AQ1" t="s">
        <v>34</v>
      </c>
    </row>
    <row r="2" spans="1:46" x14ac:dyDescent="0.25">
      <c r="A2" s="3" t="s">
        <v>41</v>
      </c>
      <c r="B2" s="2" t="s">
        <v>42</v>
      </c>
      <c r="C2" s="2" t="s">
        <v>43</v>
      </c>
      <c r="D2" s="2"/>
      <c r="F2" t="s">
        <v>5</v>
      </c>
      <c r="G2">
        <f>SLOPE(C3:C500,A3:A500)</f>
        <v>0.56775684553758932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t="s">
        <v>8</v>
      </c>
      <c r="P2" t="s">
        <v>9</v>
      </c>
      <c r="Q2" t="s">
        <v>11</v>
      </c>
      <c r="AL2" t="s">
        <v>30</v>
      </c>
      <c r="AM2" t="s">
        <v>31</v>
      </c>
      <c r="AN2" t="s">
        <v>25</v>
      </c>
      <c r="AO2" t="s">
        <v>32</v>
      </c>
      <c r="AQ2" t="s">
        <v>30</v>
      </c>
      <c r="AR2" t="s">
        <v>31</v>
      </c>
      <c r="AS2" t="s">
        <v>25</v>
      </c>
      <c r="AT2" t="s">
        <v>32</v>
      </c>
    </row>
    <row r="3" spans="1:46" x14ac:dyDescent="0.25">
      <c r="A3" s="7">
        <v>0.1</v>
      </c>
      <c r="B3">
        <v>1E-3</v>
      </c>
      <c r="C3" s="2">
        <f t="shared" ref="C3:C66" si="0">LN(B3)</f>
        <v>-6.9077552789821368</v>
      </c>
      <c r="F3" t="s">
        <v>12</v>
      </c>
      <c r="G3">
        <f>INTERCEPT(C3:C500,A3:A500)</f>
        <v>-2.5342815245069836</v>
      </c>
      <c r="I3">
        <v>0</v>
      </c>
      <c r="J3">
        <f t="shared" ref="J3:J66" si="1">($G$2*I3)+$G$3</f>
        <v>-2.5342815245069836</v>
      </c>
      <c r="K3">
        <f>J3-M3</f>
        <v>-2.9238556723754905</v>
      </c>
      <c r="L3">
        <f>J3+M3</f>
        <v>-2.1447073766384768</v>
      </c>
      <c r="M3">
        <f t="shared" ref="M3:M66" si="2">($G$8*SQRT(1/$G$5+(I3-$G$6)^2/$G$7))*$G$9</f>
        <v>0.3895741478685068</v>
      </c>
      <c r="O3">
        <f>J3-Q3</f>
        <v>-7.6324744001393237</v>
      </c>
      <c r="P3">
        <f>J3+Q3</f>
        <v>2.5639113511253564</v>
      </c>
      <c r="Q3">
        <f t="shared" ref="Q3:Q66" si="3">($G$8*SQRT(1+1/$G$5+(I3-$G$6)^2/$G$7))*$G$9</f>
        <v>5.09819287563234</v>
      </c>
      <c r="AL3">
        <v>1E-3</v>
      </c>
      <c r="AM3">
        <f>LN(AL3)</f>
        <v>-6.9077552789821368</v>
      </c>
      <c r="AN3">
        <f t="shared" ref="AN3" si="4">$X$29</f>
        <v>-6.9077552789821368</v>
      </c>
      <c r="AQ3">
        <v>1E-3</v>
      </c>
      <c r="AR3">
        <f>LN(AQ3)</f>
        <v>-6.9077552789821368</v>
      </c>
      <c r="AS3">
        <f>$W$26</f>
        <v>30</v>
      </c>
    </row>
    <row r="4" spans="1:46" x14ac:dyDescent="0.25">
      <c r="A4" s="7">
        <v>0.1</v>
      </c>
      <c r="B4">
        <v>1E-3</v>
      </c>
      <c r="C4" s="2">
        <f t="shared" si="0"/>
        <v>-6.9077552789821368</v>
      </c>
      <c r="E4" t="s">
        <v>13</v>
      </c>
      <c r="F4" t="s">
        <v>14</v>
      </c>
      <c r="G4">
        <v>0.05</v>
      </c>
      <c r="I4">
        <f>I3+$G$11</f>
        <v>0.2</v>
      </c>
      <c r="J4">
        <f t="shared" si="1"/>
        <v>-2.4207301553994656</v>
      </c>
      <c r="K4">
        <f t="shared" ref="K4:K67" si="5">J4-M4</f>
        <v>-2.8011410038449416</v>
      </c>
      <c r="L4">
        <f t="shared" ref="L4:L67" si="6">J4+M4</f>
        <v>-2.0403193069539896</v>
      </c>
      <c r="M4">
        <f t="shared" si="2"/>
        <v>0.38041084844547607</v>
      </c>
      <c r="O4">
        <f t="shared" ref="O4:O67" si="7">J4-Q4</f>
        <v>-7.5182310130821666</v>
      </c>
      <c r="P4">
        <f t="shared" ref="P4:P67" si="8">J4+Q4</f>
        <v>2.6767707022832354</v>
      </c>
      <c r="Q4">
        <f t="shared" si="3"/>
        <v>5.097500857682701</v>
      </c>
      <c r="AL4">
        <v>1E-3</v>
      </c>
      <c r="AM4">
        <f>LN(AL4)</f>
        <v>-6.9077552789821368</v>
      </c>
      <c r="AN4">
        <f t="shared" ref="AN4" si="9">$W$26</f>
        <v>30</v>
      </c>
      <c r="AO4">
        <v>9.9999999999999967E-3</v>
      </c>
      <c r="AQ4">
        <v>1E-3</v>
      </c>
      <c r="AR4">
        <f>LN(AQ4)</f>
        <v>-6.9077552789821368</v>
      </c>
      <c r="AS4">
        <f>$X$26</f>
        <v>0</v>
      </c>
      <c r="AT4">
        <f>AQ4</f>
        <v>1E-3</v>
      </c>
    </row>
    <row r="5" spans="1:46" ht="18.75" x14ac:dyDescent="0.3">
      <c r="A5" s="7">
        <v>0.1</v>
      </c>
      <c r="B5">
        <v>1E-3</v>
      </c>
      <c r="C5" s="2">
        <f t="shared" si="0"/>
        <v>-6.9077552789821368</v>
      </c>
      <c r="E5" t="s">
        <v>15</v>
      </c>
      <c r="F5" t="s">
        <v>16</v>
      </c>
      <c r="G5">
        <f>COUNT(A3:A501)</f>
        <v>464</v>
      </c>
      <c r="I5">
        <f t="shared" ref="I5:I68" si="10">I4+$G$11</f>
        <v>0.4</v>
      </c>
      <c r="J5">
        <f t="shared" si="1"/>
        <v>-2.3071787862919479</v>
      </c>
      <c r="K5">
        <f t="shared" si="5"/>
        <v>-2.6785624820032101</v>
      </c>
      <c r="L5">
        <f t="shared" si="6"/>
        <v>-1.9357950905806858</v>
      </c>
      <c r="M5">
        <f t="shared" si="2"/>
        <v>0.37138369571126206</v>
      </c>
      <c r="O5">
        <f t="shared" si="7"/>
        <v>-7.4040139248755992</v>
      </c>
      <c r="P5">
        <f t="shared" si="8"/>
        <v>2.7896563522917037</v>
      </c>
      <c r="Q5">
        <f t="shared" si="3"/>
        <v>5.0968351385836517</v>
      </c>
      <c r="AE5" s="23" t="s">
        <v>53</v>
      </c>
      <c r="AF5" s="28">
        <f>PEARSON(A3:A5002,C3:C5002)</f>
        <v>0.66694052646661373</v>
      </c>
    </row>
    <row r="6" spans="1:46" ht="21" x14ac:dyDescent="0.3">
      <c r="A6" s="7">
        <v>0.1</v>
      </c>
      <c r="B6">
        <v>1E-3</v>
      </c>
      <c r="C6" s="2">
        <f t="shared" si="0"/>
        <v>-6.9077552789821368</v>
      </c>
      <c r="E6" t="s">
        <v>17</v>
      </c>
      <c r="F6" t="s">
        <v>18</v>
      </c>
      <c r="G6" s="4">
        <f>AVERAGE(A3:A500)</f>
        <v>5.3450431034482717</v>
      </c>
      <c r="I6">
        <f t="shared" si="10"/>
        <v>0.60000000000000009</v>
      </c>
      <c r="J6">
        <f t="shared" si="1"/>
        <v>-2.1936274171844299</v>
      </c>
      <c r="K6">
        <f t="shared" si="5"/>
        <v>-2.5561302780875108</v>
      </c>
      <c r="L6">
        <f t="shared" si="6"/>
        <v>-1.831124556281349</v>
      </c>
      <c r="M6">
        <f t="shared" si="2"/>
        <v>0.36250286090308093</v>
      </c>
      <c r="O6">
        <f t="shared" si="7"/>
        <v>-7.2898231458259222</v>
      </c>
      <c r="P6">
        <f t="shared" si="8"/>
        <v>2.902568311457062</v>
      </c>
      <c r="Q6">
        <f t="shared" si="3"/>
        <v>5.0961957286414918</v>
      </c>
      <c r="AE6" s="23" t="s">
        <v>52</v>
      </c>
      <c r="AF6" s="28">
        <f>AF5^2</f>
        <v>0.44480966584356391</v>
      </c>
      <c r="AL6">
        <v>2E-3</v>
      </c>
      <c r="AM6">
        <f t="shared" ref="AM6:AM7" si="11">LN(AL6)</f>
        <v>-6.2146080984221914</v>
      </c>
      <c r="AN6">
        <f t="shared" ref="AN6" si="12">$X$29</f>
        <v>-6.9077552789821368</v>
      </c>
      <c r="AQ6">
        <v>9.9999999999999967E-3</v>
      </c>
      <c r="AR6">
        <f>LN(AQ6)</f>
        <v>-4.6051701859880918</v>
      </c>
      <c r="AS6">
        <f t="shared" ref="AS6" si="13">$W$26</f>
        <v>30</v>
      </c>
    </row>
    <row r="7" spans="1:46" ht="18.75" x14ac:dyDescent="0.3">
      <c r="A7" s="7">
        <v>0.1</v>
      </c>
      <c r="B7">
        <v>1E-3</v>
      </c>
      <c r="C7" s="2">
        <f t="shared" si="0"/>
        <v>-6.9077552789821368</v>
      </c>
      <c r="E7" t="s">
        <v>19</v>
      </c>
      <c r="F7" t="s">
        <v>20</v>
      </c>
      <c r="G7">
        <f>DEVSQ(A3:A500)</f>
        <v>7683.5885991379382</v>
      </c>
      <c r="I7">
        <f t="shared" si="10"/>
        <v>0.8</v>
      </c>
      <c r="J7">
        <f t="shared" si="1"/>
        <v>-2.0800760480769123</v>
      </c>
      <c r="K7">
        <f t="shared" si="5"/>
        <v>-2.4338554112162796</v>
      </c>
      <c r="L7">
        <f t="shared" si="6"/>
        <v>-1.726296684937545</v>
      </c>
      <c r="M7">
        <f t="shared" si="2"/>
        <v>0.3537793631393672</v>
      </c>
      <c r="O7">
        <f t="shared" si="7"/>
        <v>-7.1756586858372069</v>
      </c>
      <c r="P7">
        <f t="shared" si="8"/>
        <v>3.0155065896833824</v>
      </c>
      <c r="Q7">
        <f t="shared" si="3"/>
        <v>5.0955826377602946</v>
      </c>
      <c r="AE7" s="23" t="s">
        <v>51</v>
      </c>
      <c r="AF7" s="24">
        <f>COUNT(A3:A5002)</f>
        <v>464</v>
      </c>
      <c r="AL7">
        <v>2E-3</v>
      </c>
      <c r="AM7">
        <f t="shared" si="11"/>
        <v>-6.2146080984221914</v>
      </c>
      <c r="AN7">
        <f t="shared" ref="AN7" si="14">$W$26</f>
        <v>30</v>
      </c>
      <c r="AO7">
        <v>1.9999999999999997E-2</v>
      </c>
      <c r="AQ7">
        <f>AQ6</f>
        <v>9.9999999999999967E-3</v>
      </c>
      <c r="AR7">
        <f>LN(AQ7)</f>
        <v>-4.6051701859880918</v>
      </c>
      <c r="AS7">
        <f t="shared" ref="AS7" si="15">$X$26</f>
        <v>0</v>
      </c>
      <c r="AT7">
        <f>AQ7</f>
        <v>9.9999999999999967E-3</v>
      </c>
    </row>
    <row r="8" spans="1:46" ht="18.75" x14ac:dyDescent="0.3">
      <c r="A8" s="7">
        <v>0.1</v>
      </c>
      <c r="B8">
        <v>1E-3</v>
      </c>
      <c r="C8" s="2">
        <f t="shared" si="0"/>
        <v>-6.9077552789821368</v>
      </c>
      <c r="E8" t="s">
        <v>21</v>
      </c>
      <c r="F8" t="s">
        <v>22</v>
      </c>
      <c r="G8">
        <f>STEYX(C3:C500,A3:A500)</f>
        <v>2.5867668305240596</v>
      </c>
      <c r="I8">
        <f t="shared" si="10"/>
        <v>1</v>
      </c>
      <c r="J8">
        <f t="shared" si="1"/>
        <v>-1.9665246789693942</v>
      </c>
      <c r="K8">
        <f t="shared" si="5"/>
        <v>-2.3117498088503008</v>
      </c>
      <c r="L8">
        <f t="shared" si="6"/>
        <v>-1.6212995490884876</v>
      </c>
      <c r="M8">
        <f t="shared" si="2"/>
        <v>0.34522512988090648</v>
      </c>
      <c r="O8">
        <f t="shared" si="7"/>
        <v>-7.0615205544105271</v>
      </c>
      <c r="P8">
        <f t="shared" si="8"/>
        <v>3.1284711964717387</v>
      </c>
      <c r="Q8">
        <f t="shared" si="3"/>
        <v>5.0949958754411329</v>
      </c>
      <c r="AE8" s="23" t="s">
        <v>57</v>
      </c>
      <c r="AF8" s="25">
        <f>((AF5*((AF7-2)^0.5))/(1-AF5^2)^0.5)</f>
        <v>19.23920612289513</v>
      </c>
    </row>
    <row r="9" spans="1:46" ht="18.75" x14ac:dyDescent="0.3">
      <c r="A9" s="7">
        <v>0.3</v>
      </c>
      <c r="B9">
        <v>7.0000000000000007E-2</v>
      </c>
      <c r="C9" s="2">
        <f t="shared" si="0"/>
        <v>-2.6592600369327779</v>
      </c>
      <c r="E9" t="s">
        <v>23</v>
      </c>
      <c r="F9" t="s">
        <v>24</v>
      </c>
      <c r="G9">
        <f>_xlfn.T.INV.2T(G4,G5-2)</f>
        <v>1.9651120203087309</v>
      </c>
      <c r="I9">
        <f t="shared" si="10"/>
        <v>1.2</v>
      </c>
      <c r="J9">
        <f t="shared" si="1"/>
        <v>-1.8529733098618766</v>
      </c>
      <c r="K9">
        <f t="shared" si="5"/>
        <v>-2.1898263664264501</v>
      </c>
      <c r="L9">
        <f t="shared" si="6"/>
        <v>-1.5161202532973028</v>
      </c>
      <c r="M9">
        <f t="shared" si="2"/>
        <v>0.33685305656457376</v>
      </c>
      <c r="O9">
        <f t="shared" si="7"/>
        <v>-6.947408760643226</v>
      </c>
      <c r="P9">
        <f t="shared" si="8"/>
        <v>3.2414621409194724</v>
      </c>
      <c r="Q9">
        <f t="shared" si="3"/>
        <v>5.094435450781349</v>
      </c>
      <c r="AE9" s="23" t="s">
        <v>54</v>
      </c>
      <c r="AF9" s="29">
        <f>_xlfn.T.DIST.2T($AF$8,$AF$12)</f>
        <v>5.1311476353498889E-61</v>
      </c>
      <c r="AL9">
        <v>3.0000000000000001E-3</v>
      </c>
      <c r="AM9">
        <f t="shared" ref="AM9:AM10" si="16">LN(AL9)</f>
        <v>-5.8091429903140277</v>
      </c>
      <c r="AN9">
        <f t="shared" ref="AN9" si="17">$X$29</f>
        <v>-6.9077552789821368</v>
      </c>
      <c r="AQ9">
        <v>0.1</v>
      </c>
      <c r="AR9">
        <f t="shared" ref="AR9" si="18">LN(AQ9)</f>
        <v>-2.3025850929940455</v>
      </c>
      <c r="AS9">
        <f t="shared" ref="AS9:AS12" si="19">$W$26</f>
        <v>30</v>
      </c>
    </row>
    <row r="10" spans="1:46" ht="18.75" x14ac:dyDescent="0.3">
      <c r="A10" s="7">
        <v>0.5</v>
      </c>
      <c r="B10">
        <v>0.01</v>
      </c>
      <c r="C10" s="2">
        <f t="shared" si="0"/>
        <v>-4.6051701859880909</v>
      </c>
      <c r="I10">
        <f t="shared" si="10"/>
        <v>1.4</v>
      </c>
      <c r="J10">
        <f t="shared" si="1"/>
        <v>-1.7394219407543585</v>
      </c>
      <c r="K10">
        <f t="shared" si="5"/>
        <v>-2.0680990041921925</v>
      </c>
      <c r="L10">
        <f t="shared" si="6"/>
        <v>-1.4107448773165248</v>
      </c>
      <c r="M10">
        <f t="shared" si="2"/>
        <v>0.32867706343783376</v>
      </c>
      <c r="O10">
        <f t="shared" si="7"/>
        <v>-6.8333233132282096</v>
      </c>
      <c r="P10">
        <f t="shared" si="8"/>
        <v>3.354479431719493</v>
      </c>
      <c r="Q10">
        <f t="shared" si="3"/>
        <v>5.0939013724738516</v>
      </c>
      <c r="AE10" s="23" t="s">
        <v>55</v>
      </c>
      <c r="AF10" s="26" t="str">
        <f>IF(AF9&lt;0.05,"Yes","No")</f>
        <v>Yes</v>
      </c>
      <c r="AL10">
        <v>3.0000000000000001E-3</v>
      </c>
      <c r="AM10">
        <f t="shared" si="16"/>
        <v>-5.8091429903140277</v>
      </c>
      <c r="AN10">
        <f t="shared" ref="AN10" si="20">$W$26</f>
        <v>30</v>
      </c>
      <c r="AO10">
        <v>0.03</v>
      </c>
      <c r="AQ10">
        <f>AQ9</f>
        <v>0.1</v>
      </c>
      <c r="AR10">
        <f>LN(AQ10)</f>
        <v>-2.3025850929940455</v>
      </c>
      <c r="AS10">
        <f t="shared" ref="AS10:AS13" si="21">$X$26</f>
        <v>0</v>
      </c>
      <c r="AT10">
        <f>AQ10</f>
        <v>0.1</v>
      </c>
    </row>
    <row r="11" spans="1:46" x14ac:dyDescent="0.25">
      <c r="A11" s="7">
        <v>0.6</v>
      </c>
      <c r="B11">
        <v>0.04</v>
      </c>
      <c r="C11" s="2">
        <f t="shared" si="0"/>
        <v>-3.2188758248682006</v>
      </c>
      <c r="E11" t="s">
        <v>50</v>
      </c>
      <c r="G11">
        <v>0.2</v>
      </c>
      <c r="I11">
        <f t="shared" si="10"/>
        <v>1.5999999999999999</v>
      </c>
      <c r="J11">
        <f t="shared" si="1"/>
        <v>-1.6258705716468409</v>
      </c>
      <c r="K11">
        <f t="shared" si="5"/>
        <v>-1.946582718658697</v>
      </c>
      <c r="L11">
        <f t="shared" si="6"/>
        <v>-1.3051584246349848</v>
      </c>
      <c r="M11">
        <f t="shared" si="2"/>
        <v>0.32071214701185607</v>
      </c>
      <c r="O11">
        <f t="shared" si="7"/>
        <v>-6.7192642204532858</v>
      </c>
      <c r="P11">
        <f t="shared" si="8"/>
        <v>3.467523077159604</v>
      </c>
      <c r="Q11">
        <f t="shared" si="3"/>
        <v>5.0933936488064449</v>
      </c>
    </row>
    <row r="12" spans="1:46" x14ac:dyDescent="0.25">
      <c r="A12" s="7">
        <v>0.70000000000000007</v>
      </c>
      <c r="B12">
        <v>0.33</v>
      </c>
      <c r="C12" s="2">
        <f t="shared" si="0"/>
        <v>-1.1086626245216111</v>
      </c>
      <c r="I12">
        <f t="shared" si="10"/>
        <v>1.7999999999999998</v>
      </c>
      <c r="J12">
        <f t="shared" si="1"/>
        <v>-1.5123192025393231</v>
      </c>
      <c r="K12">
        <f t="shared" si="5"/>
        <v>-1.8252936253751286</v>
      </c>
      <c r="L12">
        <f t="shared" si="6"/>
        <v>-1.1993447797035175</v>
      </c>
      <c r="M12">
        <f t="shared" si="2"/>
        <v>0.31297442283580557</v>
      </c>
      <c r="O12">
        <f t="shared" si="7"/>
        <v>-6.6052314902005067</v>
      </c>
      <c r="P12">
        <f t="shared" si="8"/>
        <v>3.580593085121861</v>
      </c>
      <c r="Q12">
        <f t="shared" si="3"/>
        <v>5.0929122876611839</v>
      </c>
      <c r="AE12" t="s">
        <v>56</v>
      </c>
      <c r="AF12">
        <f>AF7-2</f>
        <v>462</v>
      </c>
      <c r="AL12">
        <v>4.0000000000000001E-3</v>
      </c>
      <c r="AM12">
        <f t="shared" ref="AM12:AM13" si="22">LN(AL12)</f>
        <v>-5.521460917862246</v>
      </c>
      <c r="AN12">
        <f t="shared" ref="AN12" si="23">$X$29</f>
        <v>-6.9077552789821368</v>
      </c>
      <c r="AQ12">
        <v>1</v>
      </c>
      <c r="AR12">
        <f t="shared" ref="AR12" si="24">LN(AQ12)</f>
        <v>0</v>
      </c>
      <c r="AS12">
        <f t="shared" si="19"/>
        <v>30</v>
      </c>
    </row>
    <row r="13" spans="1:46" x14ac:dyDescent="0.25">
      <c r="A13" s="7">
        <v>1.6</v>
      </c>
      <c r="B13">
        <v>0.01</v>
      </c>
      <c r="C13" s="2">
        <f t="shared" si="0"/>
        <v>-4.6051701859880909</v>
      </c>
      <c r="I13">
        <f t="shared" si="10"/>
        <v>1.9999999999999998</v>
      </c>
      <c r="J13">
        <f t="shared" si="1"/>
        <v>-1.3987678334318052</v>
      </c>
      <c r="K13">
        <f t="shared" si="5"/>
        <v>-1.7042489889152024</v>
      </c>
      <c r="L13">
        <f t="shared" si="6"/>
        <v>-1.0932866779484081</v>
      </c>
      <c r="M13">
        <f t="shared" si="2"/>
        <v>0.30548115548339727</v>
      </c>
      <c r="O13">
        <f t="shared" si="7"/>
        <v>-6.4912251299455761</v>
      </c>
      <c r="P13">
        <f t="shared" si="8"/>
        <v>3.6936894630819652</v>
      </c>
      <c r="Q13">
        <f t="shared" si="3"/>
        <v>5.0924572965137704</v>
      </c>
      <c r="AL13">
        <v>4.0000000000000001E-3</v>
      </c>
      <c r="AM13">
        <f t="shared" si="22"/>
        <v>-5.521460917862246</v>
      </c>
      <c r="AN13">
        <f t="shared" ref="AN13" si="25">$W$26</f>
        <v>30</v>
      </c>
      <c r="AO13">
        <v>0.04</v>
      </c>
      <c r="AQ13">
        <f>AQ12</f>
        <v>1</v>
      </c>
      <c r="AR13">
        <f>LN(AQ13)</f>
        <v>0</v>
      </c>
      <c r="AS13">
        <f t="shared" si="21"/>
        <v>0</v>
      </c>
      <c r="AT13">
        <f>AQ13</f>
        <v>1</v>
      </c>
    </row>
    <row r="14" spans="1:46" x14ac:dyDescent="0.25">
      <c r="A14" s="7">
        <v>1.9</v>
      </c>
      <c r="B14">
        <v>0.28000000000000003</v>
      </c>
      <c r="C14" s="2">
        <f t="shared" si="0"/>
        <v>-1.2729656758128873</v>
      </c>
      <c r="I14">
        <f t="shared" si="10"/>
        <v>2.1999999999999997</v>
      </c>
      <c r="J14">
        <f t="shared" si="1"/>
        <v>-1.2852164643242874</v>
      </c>
      <c r="K14">
        <f t="shared" si="5"/>
        <v>-1.583467235084653</v>
      </c>
      <c r="L14">
        <f t="shared" si="6"/>
        <v>-0.98696569356392172</v>
      </c>
      <c r="M14">
        <f t="shared" si="2"/>
        <v>0.29825077076036566</v>
      </c>
      <c r="O14">
        <f t="shared" si="7"/>
        <v>-6.3772451467572546</v>
      </c>
      <c r="P14">
        <f t="shared" si="8"/>
        <v>3.8068122181086794</v>
      </c>
      <c r="Q14">
        <f t="shared" si="3"/>
        <v>5.092028682432967</v>
      </c>
    </row>
    <row r="15" spans="1:46" x14ac:dyDescent="0.25">
      <c r="A15" s="7">
        <v>2.1</v>
      </c>
      <c r="B15">
        <v>7.0000000000000007E-2</v>
      </c>
      <c r="C15" s="2">
        <f t="shared" si="0"/>
        <v>-2.6592600369327779</v>
      </c>
      <c r="I15">
        <f t="shared" si="10"/>
        <v>2.4</v>
      </c>
      <c r="J15">
        <f t="shared" si="1"/>
        <v>-1.1716650952167693</v>
      </c>
      <c r="K15">
        <f t="shared" si="5"/>
        <v>-1.462967939453566</v>
      </c>
      <c r="L15">
        <f t="shared" si="6"/>
        <v>-0.88036225097997256</v>
      </c>
      <c r="M15">
        <f t="shared" si="2"/>
        <v>0.29130284423679675</v>
      </c>
      <c r="O15">
        <f t="shared" si="7"/>
        <v>-6.2632915472968227</v>
      </c>
      <c r="P15">
        <f t="shared" si="8"/>
        <v>3.9199613568632836</v>
      </c>
      <c r="Q15">
        <f t="shared" si="3"/>
        <v>5.0916264520800532</v>
      </c>
      <c r="AL15">
        <v>5.0000000000000001E-3</v>
      </c>
      <c r="AM15">
        <f t="shared" ref="AM15:AM16" si="26">LN(AL15)</f>
        <v>-5.2983173665480363</v>
      </c>
      <c r="AN15">
        <f t="shared" ref="AN15" si="27">$X$29</f>
        <v>-6.9077552789821368</v>
      </c>
      <c r="AQ15">
        <v>10</v>
      </c>
      <c r="AR15">
        <f t="shared" ref="AR15:AR16" si="28">LN(AQ15)</f>
        <v>2.3025850929940459</v>
      </c>
      <c r="AS15">
        <f t="shared" ref="AS15" si="29">$W$26</f>
        <v>30</v>
      </c>
    </row>
    <row r="16" spans="1:46" x14ac:dyDescent="0.25">
      <c r="A16" s="7">
        <v>2.1999999999999997</v>
      </c>
      <c r="B16">
        <v>36.5</v>
      </c>
      <c r="C16" s="2">
        <f t="shared" si="0"/>
        <v>3.597312260588446</v>
      </c>
      <c r="I16">
        <f t="shared" si="10"/>
        <v>2.6</v>
      </c>
      <c r="J16">
        <f t="shared" si="1"/>
        <v>-1.0581137261092513</v>
      </c>
      <c r="K16">
        <f t="shared" si="5"/>
        <v>-1.3427717854705796</v>
      </c>
      <c r="L16">
        <f t="shared" si="6"/>
        <v>-0.77345566674792299</v>
      </c>
      <c r="M16">
        <f t="shared" si="2"/>
        <v>0.28465805936132826</v>
      </c>
      <c r="O16">
        <f t="shared" si="7"/>
        <v>-6.14936433781756</v>
      </c>
      <c r="P16">
        <f t="shared" si="8"/>
        <v>4.033136885599057</v>
      </c>
      <c r="Q16">
        <f t="shared" si="3"/>
        <v>5.0912506117083085</v>
      </c>
      <c r="AL16">
        <v>5.0000000000000001E-3</v>
      </c>
      <c r="AM16">
        <f t="shared" si="26"/>
        <v>-5.2983173665480363</v>
      </c>
      <c r="AN16">
        <f t="shared" ref="AN16" si="30">$W$26</f>
        <v>30</v>
      </c>
      <c r="AO16">
        <v>0.05</v>
      </c>
      <c r="AQ16">
        <f>AQ15</f>
        <v>10</v>
      </c>
      <c r="AR16">
        <f t="shared" si="28"/>
        <v>2.3025850929940459</v>
      </c>
      <c r="AS16">
        <f t="shared" ref="AS16" si="31">$X$26</f>
        <v>0</v>
      </c>
      <c r="AT16">
        <f>AQ16</f>
        <v>10</v>
      </c>
    </row>
    <row r="17" spans="1:46" x14ac:dyDescent="0.25">
      <c r="A17" s="7">
        <v>2.2999999999999998</v>
      </c>
      <c r="B17">
        <v>2.4</v>
      </c>
      <c r="C17" s="2">
        <f t="shared" si="0"/>
        <v>0.87546873735389985</v>
      </c>
      <c r="I17">
        <f t="shared" si="10"/>
        <v>2.8000000000000003</v>
      </c>
      <c r="J17">
        <f t="shared" si="1"/>
        <v>-0.94456235700173341</v>
      </c>
      <c r="K17">
        <f t="shared" si="5"/>
        <v>-1.2229004847454585</v>
      </c>
      <c r="L17">
        <f t="shared" si="6"/>
        <v>-0.66622422925800839</v>
      </c>
      <c r="M17">
        <f t="shared" si="2"/>
        <v>0.27833812774372502</v>
      </c>
      <c r="O17">
        <f t="shared" si="7"/>
        <v>-6.0354635241642578</v>
      </c>
      <c r="P17">
        <f t="shared" si="8"/>
        <v>4.146338810160791</v>
      </c>
      <c r="Q17">
        <f t="shared" si="3"/>
        <v>5.0909011671625244</v>
      </c>
    </row>
    <row r="18" spans="1:46" x14ac:dyDescent="0.25">
      <c r="A18" s="7">
        <v>2.4</v>
      </c>
      <c r="B18">
        <v>0.06</v>
      </c>
      <c r="C18" s="2">
        <f t="shared" si="0"/>
        <v>-2.8134107167600364</v>
      </c>
      <c r="I18">
        <f t="shared" si="10"/>
        <v>3.0000000000000004</v>
      </c>
      <c r="J18">
        <f t="shared" si="1"/>
        <v>-0.83101098789421535</v>
      </c>
      <c r="K18">
        <f t="shared" si="5"/>
        <v>-1.1033766517544412</v>
      </c>
      <c r="L18">
        <f t="shared" si="6"/>
        <v>-0.55864532403398948</v>
      </c>
      <c r="M18">
        <f t="shared" si="2"/>
        <v>0.27236566386022587</v>
      </c>
      <c r="O18">
        <f t="shared" si="7"/>
        <v>-5.9215891117727679</v>
      </c>
      <c r="P18">
        <f t="shared" si="8"/>
        <v>4.2595671359843372</v>
      </c>
      <c r="Q18">
        <f t="shared" si="3"/>
        <v>5.0905781238785526</v>
      </c>
      <c r="AL18">
        <v>6.0000000000000001E-3</v>
      </c>
      <c r="AM18">
        <f t="shared" ref="AM18:AM19" si="32">LN(AL18)</f>
        <v>-5.1159958097540823</v>
      </c>
      <c r="AN18">
        <f t="shared" ref="AN18" si="33">$X$29</f>
        <v>-6.9077552789821368</v>
      </c>
      <c r="AQ18">
        <v>100</v>
      </c>
      <c r="AR18">
        <f t="shared" ref="AR18:AR22" si="34">LN(AQ18)</f>
        <v>4.6051701859880918</v>
      </c>
      <c r="AS18">
        <f t="shared" ref="AS18" si="35">$W$26</f>
        <v>30</v>
      </c>
    </row>
    <row r="19" spans="1:46" x14ac:dyDescent="0.25">
      <c r="A19" s="7">
        <v>2.7</v>
      </c>
      <c r="B19">
        <v>85</v>
      </c>
      <c r="C19" s="2">
        <f t="shared" si="0"/>
        <v>4.4426512564903167</v>
      </c>
      <c r="I19">
        <f t="shared" si="10"/>
        <v>3.2000000000000006</v>
      </c>
      <c r="J19">
        <f t="shared" si="1"/>
        <v>-0.71745961878669751</v>
      </c>
      <c r="K19">
        <f t="shared" si="5"/>
        <v>-0.984223625432601</v>
      </c>
      <c r="L19">
        <f t="shared" si="6"/>
        <v>-0.45069561214079401</v>
      </c>
      <c r="M19">
        <f t="shared" si="2"/>
        <v>0.2667640066459035</v>
      </c>
      <c r="O19">
        <f t="shared" si="7"/>
        <v>-5.8077411056695833</v>
      </c>
      <c r="P19">
        <f t="shared" si="8"/>
        <v>4.3728218680961888</v>
      </c>
      <c r="Q19">
        <f t="shared" si="3"/>
        <v>5.0902814868828861</v>
      </c>
      <c r="AL19">
        <v>6.0000000000000001E-3</v>
      </c>
      <c r="AM19">
        <f t="shared" si="32"/>
        <v>-5.1159958097540823</v>
      </c>
      <c r="AN19">
        <f t="shared" ref="AN19" si="36">$W$26</f>
        <v>30</v>
      </c>
      <c r="AO19">
        <v>6.0000000000000005E-2</v>
      </c>
      <c r="AQ19">
        <f>AQ18</f>
        <v>100</v>
      </c>
      <c r="AR19">
        <f t="shared" si="34"/>
        <v>4.6051701859880918</v>
      </c>
      <c r="AS19">
        <f t="shared" ref="AS19" si="37">$X$26</f>
        <v>0</v>
      </c>
      <c r="AT19">
        <f>AQ19</f>
        <v>100</v>
      </c>
    </row>
    <row r="20" spans="1:46" x14ac:dyDescent="0.25">
      <c r="A20" s="7">
        <v>2.8000000000000003</v>
      </c>
      <c r="B20">
        <v>0.12</v>
      </c>
      <c r="C20" s="2">
        <f t="shared" si="0"/>
        <v>-2.120263536200091</v>
      </c>
      <c r="F20" s="3"/>
      <c r="I20">
        <f t="shared" si="10"/>
        <v>3.4000000000000008</v>
      </c>
      <c r="J20">
        <f t="shared" si="1"/>
        <v>-0.60390824967917944</v>
      </c>
      <c r="K20">
        <f t="shared" si="5"/>
        <v>-0.86546523110224216</v>
      </c>
      <c r="L20">
        <f t="shared" si="6"/>
        <v>-0.34235126825611667</v>
      </c>
      <c r="M20">
        <f t="shared" si="2"/>
        <v>0.26155698142306277</v>
      </c>
      <c r="O20">
        <f t="shared" si="7"/>
        <v>-5.6939195104714395</v>
      </c>
      <c r="P20">
        <f t="shared" si="8"/>
        <v>4.4861030111130811</v>
      </c>
      <c r="Q20">
        <f t="shared" si="3"/>
        <v>5.0900112607922603</v>
      </c>
    </row>
    <row r="21" spans="1:46" x14ac:dyDescent="0.25">
      <c r="A21" s="7">
        <v>3.1</v>
      </c>
      <c r="B21">
        <v>0.04</v>
      </c>
      <c r="C21" s="2">
        <f t="shared" si="0"/>
        <v>-3.2188758248682006</v>
      </c>
      <c r="I21">
        <f t="shared" si="10"/>
        <v>3.600000000000001</v>
      </c>
      <c r="J21">
        <f t="shared" si="1"/>
        <v>-0.4903568805716616</v>
      </c>
      <c r="K21">
        <f t="shared" si="5"/>
        <v>-0.74712547818073038</v>
      </c>
      <c r="L21">
        <f t="shared" si="6"/>
        <v>-0.23358828296259287</v>
      </c>
      <c r="M21">
        <f t="shared" si="2"/>
        <v>0.25676859760906873</v>
      </c>
      <c r="O21">
        <f t="shared" si="7"/>
        <v>-5.5801243303849635</v>
      </c>
      <c r="P21">
        <f t="shared" si="8"/>
        <v>4.5994105692416412</v>
      </c>
      <c r="Q21">
        <f t="shared" si="3"/>
        <v>5.0897674498133023</v>
      </c>
      <c r="AL21">
        <v>7.0000000000000001E-3</v>
      </c>
      <c r="AM21">
        <f t="shared" ref="AM21:AM22" si="38">LN(AL21)</f>
        <v>-4.9618451299268234</v>
      </c>
      <c r="AN21">
        <f t="shared" ref="AN21" si="39">$X$29</f>
        <v>-6.9077552789821368</v>
      </c>
      <c r="AQ21">
        <v>1000</v>
      </c>
      <c r="AR21">
        <f t="shared" ref="AR21" si="40">LN(AQ21)</f>
        <v>6.9077552789821368</v>
      </c>
      <c r="AS21">
        <f t="shared" ref="AS21" si="41">$W$26</f>
        <v>30</v>
      </c>
    </row>
    <row r="22" spans="1:46" x14ac:dyDescent="0.25">
      <c r="A22" s="7">
        <v>3.1</v>
      </c>
      <c r="B22">
        <v>0.09</v>
      </c>
      <c r="C22" s="2">
        <f t="shared" si="0"/>
        <v>-2.4079456086518722</v>
      </c>
      <c r="I22">
        <f t="shared" si="10"/>
        <v>3.8000000000000012</v>
      </c>
      <c r="J22">
        <f t="shared" si="1"/>
        <v>-0.37680551146414354</v>
      </c>
      <c r="K22">
        <f t="shared" si="5"/>
        <v>-0.6292281923046853</v>
      </c>
      <c r="L22">
        <f t="shared" si="6"/>
        <v>-0.12438283062360178</v>
      </c>
      <c r="M22">
        <f t="shared" si="2"/>
        <v>0.25242268084054176</v>
      </c>
      <c r="O22">
        <f t="shared" si="7"/>
        <v>-5.466355569206339</v>
      </c>
      <c r="P22">
        <f t="shared" si="8"/>
        <v>4.7127445462780528</v>
      </c>
      <c r="Q22">
        <f t="shared" si="3"/>
        <v>5.0895500577421959</v>
      </c>
      <c r="AL22">
        <v>7.0000000000000001E-3</v>
      </c>
      <c r="AM22">
        <f t="shared" si="38"/>
        <v>-4.9618451299268234</v>
      </c>
      <c r="AN22">
        <f t="shared" ref="AN22" si="42">$W$26</f>
        <v>30</v>
      </c>
      <c r="AO22">
        <v>7.0000000000000007E-2</v>
      </c>
      <c r="AQ22">
        <f>AQ21</f>
        <v>1000</v>
      </c>
      <c r="AR22">
        <f t="shared" si="34"/>
        <v>6.9077552789821368</v>
      </c>
      <c r="AS22">
        <f t="shared" ref="AS22" si="43">$X$26</f>
        <v>0</v>
      </c>
      <c r="AT22">
        <f>AQ22</f>
        <v>1000</v>
      </c>
    </row>
    <row r="23" spans="1:46" x14ac:dyDescent="0.25">
      <c r="A23" s="7">
        <v>3.1</v>
      </c>
      <c r="B23">
        <v>0.24</v>
      </c>
      <c r="C23" s="2">
        <f t="shared" si="0"/>
        <v>-1.4271163556401458</v>
      </c>
      <c r="I23">
        <f t="shared" si="10"/>
        <v>4.0000000000000009</v>
      </c>
      <c r="J23">
        <f t="shared" si="1"/>
        <v>-0.26325414235662592</v>
      </c>
      <c r="K23">
        <f t="shared" si="5"/>
        <v>-0.51179658497948832</v>
      </c>
      <c r="L23">
        <f t="shared" si="6"/>
        <v>-1.4711699733763517E-2</v>
      </c>
      <c r="M23">
        <f t="shared" si="2"/>
        <v>0.2485424426228624</v>
      </c>
      <c r="O23">
        <f t="shared" si="7"/>
        <v>-5.3526132303210243</v>
      </c>
      <c r="P23">
        <f t="shared" si="8"/>
        <v>4.8261049456077725</v>
      </c>
      <c r="Q23">
        <f t="shared" si="3"/>
        <v>5.0893590879643984</v>
      </c>
    </row>
    <row r="24" spans="1:46" x14ac:dyDescent="0.25">
      <c r="A24" s="7">
        <v>3.2</v>
      </c>
      <c r="B24">
        <v>0.14000000000000001</v>
      </c>
      <c r="C24" s="2">
        <f t="shared" si="0"/>
        <v>-1.9661128563728327</v>
      </c>
      <c r="I24">
        <f t="shared" si="10"/>
        <v>4.2000000000000011</v>
      </c>
      <c r="J24">
        <f t="shared" si="1"/>
        <v>-0.14970277324910786</v>
      </c>
      <c r="K24">
        <f t="shared" si="5"/>
        <v>-0.39485276950602477</v>
      </c>
      <c r="L24">
        <f t="shared" si="6"/>
        <v>9.5447223007809029E-2</v>
      </c>
      <c r="M24">
        <f t="shared" si="2"/>
        <v>0.24514999625691689</v>
      </c>
      <c r="O24">
        <f t="shared" si="7"/>
        <v>-5.2388973167034685</v>
      </c>
      <c r="P24">
        <f t="shared" si="8"/>
        <v>4.9394917702052528</v>
      </c>
      <c r="Q24">
        <f t="shared" si="3"/>
        <v>5.0891945434543606</v>
      </c>
      <c r="AL24">
        <v>8.0000000000000002E-3</v>
      </c>
      <c r="AM24">
        <f t="shared" ref="AM24:AM25" si="44">LN(AL24)</f>
        <v>-4.8283137373023015</v>
      </c>
      <c r="AN24">
        <f t="shared" ref="AN24" si="45">$X$29</f>
        <v>-6.9077552789821368</v>
      </c>
      <c r="AQ24">
        <v>10000</v>
      </c>
      <c r="AR24">
        <f t="shared" ref="AR24:AR25" si="46">LN(AQ24)</f>
        <v>9.2103403719761836</v>
      </c>
      <c r="AS24">
        <f t="shared" ref="AS24" si="47">$W$26</f>
        <v>30</v>
      </c>
    </row>
    <row r="25" spans="1:46" x14ac:dyDescent="0.25">
      <c r="A25" s="7">
        <v>3.3000000000000003</v>
      </c>
      <c r="B25">
        <v>0.34</v>
      </c>
      <c r="C25" s="2">
        <f t="shared" si="0"/>
        <v>-1.0788096613719298</v>
      </c>
      <c r="I25">
        <f t="shared" si="10"/>
        <v>4.4000000000000012</v>
      </c>
      <c r="J25">
        <f t="shared" si="1"/>
        <v>-3.6151404141589794E-2</v>
      </c>
      <c r="K25">
        <f t="shared" si="5"/>
        <v>-0.27841723838614141</v>
      </c>
      <c r="L25">
        <f t="shared" si="6"/>
        <v>0.20611443010296185</v>
      </c>
      <c r="M25">
        <f t="shared" si="2"/>
        <v>0.24226583424455164</v>
      </c>
      <c r="O25">
        <f t="shared" si="7"/>
        <v>-5.1252078309168994</v>
      </c>
      <c r="P25">
        <f t="shared" si="8"/>
        <v>5.0529050226337198</v>
      </c>
      <c r="Q25">
        <f t="shared" si="3"/>
        <v>5.0890564267753096</v>
      </c>
      <c r="T25" t="s">
        <v>26</v>
      </c>
      <c r="U25" t="s">
        <v>27</v>
      </c>
      <c r="V25" t="s">
        <v>35</v>
      </c>
      <c r="W25" t="s">
        <v>36</v>
      </c>
      <c r="AL25">
        <v>8.0000000000000002E-3</v>
      </c>
      <c r="AM25">
        <f t="shared" si="44"/>
        <v>-4.8283137373023015</v>
      </c>
      <c r="AN25">
        <f t="shared" ref="AN25" si="48">$W$26</f>
        <v>30</v>
      </c>
      <c r="AO25">
        <v>0.08</v>
      </c>
      <c r="AQ25">
        <f>AQ24</f>
        <v>10000</v>
      </c>
      <c r="AR25">
        <f t="shared" si="46"/>
        <v>9.2103403719761836</v>
      </c>
      <c r="AS25">
        <f t="shared" ref="AS25" si="49">$X$26</f>
        <v>0</v>
      </c>
      <c r="AT25">
        <f>AQ25</f>
        <v>10000</v>
      </c>
    </row>
    <row r="26" spans="1:46" x14ac:dyDescent="0.25">
      <c r="A26" s="7">
        <v>3.3000000000000003</v>
      </c>
      <c r="B26">
        <v>0.1</v>
      </c>
      <c r="C26" s="2">
        <f t="shared" si="0"/>
        <v>-2.3025850929940455</v>
      </c>
      <c r="I26">
        <f t="shared" si="10"/>
        <v>4.6000000000000014</v>
      </c>
      <c r="J26">
        <f t="shared" si="1"/>
        <v>7.7399964965927825E-2</v>
      </c>
      <c r="K26">
        <f t="shared" si="5"/>
        <v>-0.16250832400564039</v>
      </c>
      <c r="L26">
        <f t="shared" si="6"/>
        <v>0.31730825393749607</v>
      </c>
      <c r="M26">
        <f t="shared" si="2"/>
        <v>0.23990828897156821</v>
      </c>
      <c r="O26">
        <f t="shared" si="7"/>
        <v>-5.0115447751131139</v>
      </c>
      <c r="P26">
        <f t="shared" si="8"/>
        <v>5.1663447050449687</v>
      </c>
      <c r="Q26">
        <f t="shared" si="3"/>
        <v>5.0889447400790413</v>
      </c>
      <c r="T26" s="4">
        <f>MIN(A3:A500)</f>
        <v>0.1</v>
      </c>
      <c r="U26" s="4">
        <f>MAX(A3:A500)</f>
        <v>20.8</v>
      </c>
      <c r="V26">
        <v>0</v>
      </c>
      <c r="W26">
        <v>30</v>
      </c>
    </row>
    <row r="27" spans="1:46" x14ac:dyDescent="0.25">
      <c r="A27" s="7">
        <v>3.4000000000000004</v>
      </c>
      <c r="B27">
        <v>0.01</v>
      </c>
      <c r="C27" s="2">
        <f t="shared" si="0"/>
        <v>-4.6051701859880909</v>
      </c>
      <c r="I27">
        <f t="shared" si="10"/>
        <v>4.8000000000000016</v>
      </c>
      <c r="J27">
        <f t="shared" si="1"/>
        <v>0.19095133407344589</v>
      </c>
      <c r="K27">
        <f t="shared" si="5"/>
        <v>-4.7141670212562242E-2</v>
      </c>
      <c r="L27">
        <f t="shared" si="6"/>
        <v>0.42904433835945399</v>
      </c>
      <c r="M27">
        <f t="shared" si="2"/>
        <v>0.23809300428600813</v>
      </c>
      <c r="O27">
        <f t="shared" si="7"/>
        <v>-4.8979081510323077</v>
      </c>
      <c r="P27">
        <f t="shared" si="8"/>
        <v>5.2798108191792004</v>
      </c>
      <c r="Q27">
        <f t="shared" si="3"/>
        <v>5.088859485105754</v>
      </c>
      <c r="AL27">
        <v>8.9999999999999993E-3</v>
      </c>
      <c r="AM27">
        <f t="shared" ref="AM27:AM28" si="50">LN(AL27)</f>
        <v>-4.7105307016459177</v>
      </c>
      <c r="AN27">
        <f t="shared" ref="AN27" si="51">$X$29</f>
        <v>-6.9077552789821368</v>
      </c>
      <c r="AQ27">
        <v>100000</v>
      </c>
      <c r="AR27">
        <f t="shared" ref="AR27:AR28" si="52">LN(AQ27)</f>
        <v>11.512925464970229</v>
      </c>
      <c r="AS27">
        <f t="shared" ref="AS27" si="53">$W$26</f>
        <v>30</v>
      </c>
    </row>
    <row r="28" spans="1:46" x14ac:dyDescent="0.25">
      <c r="A28" s="7">
        <v>3.4000000000000004</v>
      </c>
      <c r="B28">
        <v>0.38</v>
      </c>
      <c r="C28" s="2">
        <f t="shared" si="0"/>
        <v>-0.96758402626170559</v>
      </c>
      <c r="F28" s="3"/>
      <c r="I28">
        <f t="shared" si="10"/>
        <v>5.0000000000000018</v>
      </c>
      <c r="J28">
        <f t="shared" si="1"/>
        <v>0.30450270318096395</v>
      </c>
      <c r="K28">
        <f t="shared" si="5"/>
        <v>6.7670253630182642E-2</v>
      </c>
      <c r="L28">
        <f t="shared" si="6"/>
        <v>0.54133515273174526</v>
      </c>
      <c r="M28">
        <f t="shared" si="2"/>
        <v>0.23683244955078131</v>
      </c>
      <c r="O28">
        <f t="shared" si="7"/>
        <v>-4.7842979600029558</v>
      </c>
      <c r="P28">
        <f t="shared" si="8"/>
        <v>5.3933033663648846</v>
      </c>
      <c r="Q28">
        <f t="shared" si="3"/>
        <v>5.0888006631839202</v>
      </c>
      <c r="T28" t="s">
        <v>28</v>
      </c>
      <c r="U28" t="s">
        <v>29</v>
      </c>
      <c r="V28" t="s">
        <v>37</v>
      </c>
      <c r="W28" t="s">
        <v>38</v>
      </c>
      <c r="X28" t="s">
        <v>39</v>
      </c>
      <c r="Y28" t="s">
        <v>40</v>
      </c>
      <c r="AL28">
        <v>8.9999999999999993E-3</v>
      </c>
      <c r="AM28">
        <f t="shared" si="50"/>
        <v>-4.7105307016459177</v>
      </c>
      <c r="AN28">
        <f t="shared" ref="AN28" si="54">$W$26</f>
        <v>30</v>
      </c>
      <c r="AO28">
        <v>0.09</v>
      </c>
      <c r="AQ28">
        <f>AQ27</f>
        <v>100000</v>
      </c>
      <c r="AR28">
        <f t="shared" si="52"/>
        <v>11.512925464970229</v>
      </c>
      <c r="AS28">
        <f t="shared" ref="AS28" si="55">$X$26</f>
        <v>0</v>
      </c>
      <c r="AT28">
        <f>AQ28</f>
        <v>100000</v>
      </c>
    </row>
    <row r="29" spans="1:46" x14ac:dyDescent="0.25">
      <c r="A29" s="7">
        <v>3.4000000000000004</v>
      </c>
      <c r="B29">
        <v>0.83</v>
      </c>
      <c r="C29" s="2">
        <f t="shared" si="0"/>
        <v>-0.18632957819149348</v>
      </c>
      <c r="I29">
        <f t="shared" si="10"/>
        <v>5.200000000000002</v>
      </c>
      <c r="J29">
        <f t="shared" si="1"/>
        <v>0.41805407228848201</v>
      </c>
      <c r="K29">
        <f t="shared" si="5"/>
        <v>0.18191856346330695</v>
      </c>
      <c r="L29">
        <f t="shared" si="6"/>
        <v>0.6541895811136571</v>
      </c>
      <c r="M29">
        <f t="shared" si="2"/>
        <v>0.23613550882517506</v>
      </c>
      <c r="O29">
        <f t="shared" si="7"/>
        <v>-4.6707142029416833</v>
      </c>
      <c r="P29">
        <f t="shared" si="8"/>
        <v>5.5068223475186482</v>
      </c>
      <c r="Q29">
        <f t="shared" si="3"/>
        <v>5.0887682752301657</v>
      </c>
      <c r="T29" s="4">
        <f>MIN(B3:B500)</f>
        <v>1E-3</v>
      </c>
      <c r="U29" s="4">
        <f>MAX(B3:B500)</f>
        <v>30000</v>
      </c>
      <c r="V29">
        <v>1E-3</v>
      </c>
      <c r="W29">
        <v>10000</v>
      </c>
      <c r="X29">
        <f>LN(V29)</f>
        <v>-6.9077552789821368</v>
      </c>
      <c r="Y29">
        <f>(ROUNDUP(LN(W29),1))</f>
        <v>9.2999999999999989</v>
      </c>
    </row>
    <row r="30" spans="1:46" x14ac:dyDescent="0.25">
      <c r="A30" s="7">
        <v>3.5999999999999996</v>
      </c>
      <c r="B30">
        <v>7.25</v>
      </c>
      <c r="C30" s="2">
        <f t="shared" si="0"/>
        <v>1.9810014688665833</v>
      </c>
      <c r="I30">
        <f t="shared" si="10"/>
        <v>5.4000000000000021</v>
      </c>
      <c r="J30">
        <f t="shared" si="1"/>
        <v>0.53160544139600008</v>
      </c>
      <c r="K30">
        <f t="shared" si="5"/>
        <v>0.29559826609482409</v>
      </c>
      <c r="L30">
        <f t="shared" si="6"/>
        <v>0.76761261669717606</v>
      </c>
      <c r="M30">
        <f t="shared" si="2"/>
        <v>0.23600717530117596</v>
      </c>
      <c r="O30">
        <f t="shared" si="7"/>
        <v>-4.5571568803532205</v>
      </c>
      <c r="P30">
        <f t="shared" si="8"/>
        <v>5.6203677631452198</v>
      </c>
      <c r="Q30">
        <f t="shared" si="3"/>
        <v>5.0887623217492202</v>
      </c>
      <c r="AL30">
        <v>9.9999999999999967E-3</v>
      </c>
      <c r="AM30">
        <f t="shared" ref="AM30:AM31" si="56">LN(AL30)</f>
        <v>-4.6051701859880918</v>
      </c>
      <c r="AN30">
        <f t="shared" ref="AN30" si="57">$X$29</f>
        <v>-6.9077552789821368</v>
      </c>
      <c r="AQ30">
        <v>1000000</v>
      </c>
      <c r="AR30">
        <f t="shared" ref="AR30:AR31" si="58">LN(AQ30)</f>
        <v>13.815510557964274</v>
      </c>
      <c r="AS30">
        <f t="shared" ref="AS30" si="59">$W$26</f>
        <v>30</v>
      </c>
    </row>
    <row r="31" spans="1:46" x14ac:dyDescent="0.25">
      <c r="A31" s="7">
        <v>3.6999999999999997</v>
      </c>
      <c r="B31">
        <v>0.28999999999999998</v>
      </c>
      <c r="C31" s="2">
        <f t="shared" si="0"/>
        <v>-1.2378743560016174</v>
      </c>
      <c r="I31">
        <f t="shared" si="10"/>
        <v>5.6000000000000023</v>
      </c>
      <c r="J31">
        <f t="shared" si="1"/>
        <v>0.6451568105035177</v>
      </c>
      <c r="K31">
        <f t="shared" si="5"/>
        <v>0.40870843567981463</v>
      </c>
      <c r="L31">
        <f t="shared" si="6"/>
        <v>0.88160518532722076</v>
      </c>
      <c r="M31">
        <f t="shared" si="2"/>
        <v>0.23644837482370304</v>
      </c>
      <c r="O31">
        <f t="shared" si="7"/>
        <v>-4.4436259923303423</v>
      </c>
      <c r="P31">
        <f t="shared" si="8"/>
        <v>5.7339396133373777</v>
      </c>
      <c r="Q31">
        <f t="shared" si="3"/>
        <v>5.08878280283386</v>
      </c>
      <c r="T31" s="10" t="s">
        <v>44</v>
      </c>
      <c r="AL31">
        <v>9.9999999999999967E-3</v>
      </c>
      <c r="AM31">
        <f t="shared" si="56"/>
        <v>-4.6051701859880918</v>
      </c>
      <c r="AN31">
        <f t="shared" ref="AN31" si="60">$W$26</f>
        <v>30</v>
      </c>
      <c r="AO31">
        <v>0.1</v>
      </c>
      <c r="AQ31">
        <f>AQ30</f>
        <v>1000000</v>
      </c>
      <c r="AR31">
        <f t="shared" si="58"/>
        <v>13.815510557964274</v>
      </c>
      <c r="AS31">
        <f t="shared" ref="AS31" si="61">$X$26</f>
        <v>0</v>
      </c>
      <c r="AT31">
        <f>AQ31</f>
        <v>1000000</v>
      </c>
    </row>
    <row r="32" spans="1:46" x14ac:dyDescent="0.25">
      <c r="A32" s="7">
        <v>3.8</v>
      </c>
      <c r="B32">
        <v>3.2</v>
      </c>
      <c r="C32" s="2">
        <f t="shared" si="0"/>
        <v>1.1631508098056809</v>
      </c>
      <c r="I32">
        <f t="shared" si="10"/>
        <v>5.8000000000000025</v>
      </c>
      <c r="J32">
        <f t="shared" si="1"/>
        <v>0.75870817961103576</v>
      </c>
      <c r="K32">
        <f t="shared" si="5"/>
        <v>0.52125224682030635</v>
      </c>
      <c r="L32">
        <f t="shared" si="6"/>
        <v>0.99616411240176517</v>
      </c>
      <c r="M32">
        <f t="shared" si="2"/>
        <v>0.23745593279072943</v>
      </c>
      <c r="O32">
        <f t="shared" si="7"/>
        <v>-4.3301215385538772</v>
      </c>
      <c r="P32">
        <f t="shared" si="8"/>
        <v>5.8475378977759487</v>
      </c>
      <c r="Q32">
        <f t="shared" si="3"/>
        <v>5.0888297181649129</v>
      </c>
      <c r="T32" s="8" t="s">
        <v>45</v>
      </c>
      <c r="U32" s="9" t="s">
        <v>46</v>
      </c>
      <c r="V32" s="12" t="s">
        <v>61</v>
      </c>
      <c r="W32" s="12" t="s">
        <v>62</v>
      </c>
    </row>
    <row r="33" spans="1:46" x14ac:dyDescent="0.25">
      <c r="A33" s="7">
        <v>3.8</v>
      </c>
      <c r="B33">
        <v>0.19</v>
      </c>
      <c r="C33" s="2">
        <f t="shared" si="0"/>
        <v>-1.6607312068216509</v>
      </c>
      <c r="I33">
        <f t="shared" si="10"/>
        <v>6.0000000000000027</v>
      </c>
      <c r="J33">
        <f t="shared" si="1"/>
        <v>0.87225954871855382</v>
      </c>
      <c r="K33">
        <f t="shared" si="5"/>
        <v>0.63323686156129855</v>
      </c>
      <c r="L33">
        <f t="shared" si="6"/>
        <v>1.1112822358758092</v>
      </c>
      <c r="M33">
        <f t="shared" si="2"/>
        <v>0.2390226871572553</v>
      </c>
      <c r="O33">
        <f t="shared" si="7"/>
        <v>-4.2166435182927184</v>
      </c>
      <c r="P33">
        <f t="shared" si="8"/>
        <v>5.9611626157298261</v>
      </c>
      <c r="Q33">
        <f t="shared" si="3"/>
        <v>5.0889030670112723</v>
      </c>
      <c r="T33" s="8">
        <v>10</v>
      </c>
      <c r="U33" s="11">
        <f>EXP(V35)</f>
        <v>23.179932614848255</v>
      </c>
      <c r="V33" s="13">
        <f>EXP(W35)</f>
        <v>3786.5221801331809</v>
      </c>
      <c r="W33" s="16">
        <f>EXP(X35)</f>
        <v>0.14190046973658677</v>
      </c>
      <c r="AL33">
        <v>1.9999999999999997E-2</v>
      </c>
      <c r="AM33">
        <f t="shared" ref="AM33:AM34" si="62">LN(AL33)</f>
        <v>-3.9120230054281464</v>
      </c>
      <c r="AN33">
        <f t="shared" ref="AN33" si="63">$X$29</f>
        <v>-6.9077552789821368</v>
      </c>
      <c r="AQ33">
        <v>10000000</v>
      </c>
      <c r="AR33">
        <f t="shared" ref="AR33:AR34" si="64">LN(AQ33)</f>
        <v>16.11809565095832</v>
      </c>
      <c r="AS33">
        <f t="shared" ref="AS33" si="65">$W$26</f>
        <v>30</v>
      </c>
    </row>
    <row r="34" spans="1:46" x14ac:dyDescent="0.25">
      <c r="A34" s="7">
        <v>3.9</v>
      </c>
      <c r="B34">
        <v>0.39</v>
      </c>
      <c r="C34" s="2">
        <f t="shared" si="0"/>
        <v>-0.94160853985844495</v>
      </c>
      <c r="I34">
        <f t="shared" si="10"/>
        <v>6.2000000000000028</v>
      </c>
      <c r="J34">
        <f t="shared" si="1"/>
        <v>0.98581091782607189</v>
      </c>
      <c r="K34">
        <f t="shared" si="5"/>
        <v>0.74467317952729473</v>
      </c>
      <c r="L34">
        <f t="shared" si="6"/>
        <v>1.226948656124849</v>
      </c>
      <c r="M34">
        <f t="shared" si="2"/>
        <v>0.24113773829877719</v>
      </c>
      <c r="O34">
        <f t="shared" si="7"/>
        <v>-4.1031919304038951</v>
      </c>
      <c r="P34">
        <f t="shared" si="8"/>
        <v>6.0748137660560388</v>
      </c>
      <c r="Q34">
        <f t="shared" si="3"/>
        <v>5.089002848229967</v>
      </c>
      <c r="T34" t="s">
        <v>5</v>
      </c>
      <c r="U34" t="s">
        <v>12</v>
      </c>
      <c r="V34" t="s">
        <v>47</v>
      </c>
      <c r="W34" t="s">
        <v>48</v>
      </c>
      <c r="X34" t="s">
        <v>49</v>
      </c>
      <c r="AL34">
        <v>1.9999999999999997E-2</v>
      </c>
      <c r="AM34">
        <f t="shared" si="62"/>
        <v>-3.9120230054281464</v>
      </c>
      <c r="AN34">
        <f t="shared" ref="AN34" si="66">$W$26</f>
        <v>30</v>
      </c>
      <c r="AO34">
        <v>0.2</v>
      </c>
      <c r="AQ34">
        <f>AQ33</f>
        <v>10000000</v>
      </c>
      <c r="AR34">
        <f t="shared" si="64"/>
        <v>16.11809565095832</v>
      </c>
      <c r="AS34">
        <f t="shared" ref="AS34" si="67">$X$26</f>
        <v>0</v>
      </c>
      <c r="AT34">
        <f>AQ34</f>
        <v>10000000</v>
      </c>
    </row>
    <row r="35" spans="1:46" x14ac:dyDescent="0.25">
      <c r="A35" s="7">
        <v>4</v>
      </c>
      <c r="B35">
        <v>0.25</v>
      </c>
      <c r="C35" s="2">
        <f t="shared" si="0"/>
        <v>-1.3862943611198906</v>
      </c>
      <c r="I35">
        <f t="shared" si="10"/>
        <v>6.400000000000003</v>
      </c>
      <c r="J35">
        <f t="shared" si="1"/>
        <v>1.0993622869335895</v>
      </c>
      <c r="K35">
        <f t="shared" si="5"/>
        <v>0.85557547107711485</v>
      </c>
      <c r="L35">
        <f t="shared" si="6"/>
        <v>1.3431491027900642</v>
      </c>
      <c r="M35">
        <f t="shared" si="2"/>
        <v>0.24378681585647463</v>
      </c>
      <c r="O35">
        <f t="shared" si="7"/>
        <v>-3.9897667733326476</v>
      </c>
      <c r="P35">
        <f t="shared" si="8"/>
        <v>6.1884913471998271</v>
      </c>
      <c r="Q35">
        <f t="shared" si="3"/>
        <v>5.0891290602662371</v>
      </c>
      <c r="T35">
        <f>SLOPE(C3:C3000,A3:A3000)</f>
        <v>0.56775684553758932</v>
      </c>
      <c r="U35">
        <f>INTERCEPT(C3:C3000,A3:A3000)</f>
        <v>-2.5342815245069836</v>
      </c>
      <c r="V35" s="14">
        <f>((T35*T33)+U35)</f>
        <v>3.1432869308689098</v>
      </c>
      <c r="W35" s="17">
        <f>VLOOKUP(T33,$I$3:$Q$1003,8,TRUE)</f>
        <v>8.2392032462240792</v>
      </c>
      <c r="X35" s="17">
        <f>VLOOKUP(T33,$I$3:$Q$1003,7,TRUE)</f>
        <v>-1.952629384486265</v>
      </c>
      <c r="Y35" s="15"/>
      <c r="Z35" s="15"/>
      <c r="AA35" s="15"/>
      <c r="AB35" s="15"/>
      <c r="AC35" s="15"/>
      <c r="AD35" s="15"/>
    </row>
    <row r="36" spans="1:46" x14ac:dyDescent="0.25">
      <c r="A36" s="7">
        <v>4</v>
      </c>
      <c r="B36">
        <v>0.28999999999999998</v>
      </c>
      <c r="C36" s="2">
        <f t="shared" si="0"/>
        <v>-1.2378743560016174</v>
      </c>
      <c r="I36">
        <f t="shared" si="10"/>
        <v>6.6000000000000032</v>
      </c>
      <c r="J36">
        <f t="shared" si="1"/>
        <v>1.2129136560411076</v>
      </c>
      <c r="K36">
        <f t="shared" si="5"/>
        <v>0.96596092121793842</v>
      </c>
      <c r="L36">
        <f t="shared" si="6"/>
        <v>1.4598663908642766</v>
      </c>
      <c r="M36">
        <f t="shared" si="2"/>
        <v>0.24695273482316912</v>
      </c>
      <c r="O36">
        <f t="shared" si="7"/>
        <v>-3.8763680451125544</v>
      </c>
      <c r="P36">
        <f t="shared" si="8"/>
        <v>6.3021953571947691</v>
      </c>
      <c r="Q36">
        <f t="shared" si="3"/>
        <v>5.089281701153662</v>
      </c>
      <c r="AL36">
        <v>0.03</v>
      </c>
      <c r="AM36">
        <f t="shared" ref="AM36:AM37" si="68">LN(AL36)</f>
        <v>-3.5065578973199818</v>
      </c>
      <c r="AN36">
        <f t="shared" ref="AN36" si="69">$X$29</f>
        <v>-6.9077552789821368</v>
      </c>
    </row>
    <row r="37" spans="1:46" x14ac:dyDescent="0.25">
      <c r="A37" s="7">
        <v>4.1000000000000005</v>
      </c>
      <c r="B37">
        <v>1.66</v>
      </c>
      <c r="C37" s="2">
        <f t="shared" si="0"/>
        <v>0.50681760236845186</v>
      </c>
      <c r="I37">
        <f t="shared" si="10"/>
        <v>6.8000000000000034</v>
      </c>
      <c r="J37">
        <f t="shared" si="1"/>
        <v>1.3264650251486256</v>
      </c>
      <c r="K37">
        <f t="shared" si="5"/>
        <v>1.0758491162652088</v>
      </c>
      <c r="L37">
        <f t="shared" si="6"/>
        <v>1.5770809340320424</v>
      </c>
      <c r="M37">
        <f t="shared" si="2"/>
        <v>0.25061590888341667</v>
      </c>
      <c r="O37">
        <f t="shared" si="7"/>
        <v>-3.7629957433656904</v>
      </c>
      <c r="P37">
        <f t="shared" si="8"/>
        <v>6.4159257936629412</v>
      </c>
      <c r="Q37">
        <f t="shared" si="3"/>
        <v>5.0894607685143161</v>
      </c>
      <c r="AL37">
        <v>0.03</v>
      </c>
      <c r="AM37">
        <f t="shared" si="68"/>
        <v>-3.5065578973199818</v>
      </c>
      <c r="AN37">
        <f t="shared" ref="AN37" si="70">$W$26</f>
        <v>30</v>
      </c>
      <c r="AO37">
        <v>0.30000000000000004</v>
      </c>
    </row>
    <row r="38" spans="1:46" x14ac:dyDescent="0.25">
      <c r="A38" s="7">
        <v>4.1000000000000005</v>
      </c>
      <c r="B38">
        <v>0.18</v>
      </c>
      <c r="C38" s="2">
        <f t="shared" si="0"/>
        <v>-1.7147984280919266</v>
      </c>
      <c r="I38">
        <f t="shared" si="10"/>
        <v>7.0000000000000036</v>
      </c>
      <c r="J38">
        <f t="shared" si="1"/>
        <v>1.4400163942561437</v>
      </c>
      <c r="K38">
        <f t="shared" si="5"/>
        <v>1.1852615057222939</v>
      </c>
      <c r="L38">
        <f t="shared" si="6"/>
        <v>1.6947712827899934</v>
      </c>
      <c r="M38">
        <f t="shared" si="2"/>
        <v>0.25475488853384964</v>
      </c>
      <c r="O38">
        <f t="shared" si="7"/>
        <v>-3.6496498653028042</v>
      </c>
      <c r="P38">
        <f t="shared" si="8"/>
        <v>6.5296826538150921</v>
      </c>
      <c r="Q38">
        <f t="shared" si="3"/>
        <v>5.0896662595589479</v>
      </c>
    </row>
    <row r="39" spans="1:46" x14ac:dyDescent="0.25">
      <c r="A39" s="7">
        <v>4.2</v>
      </c>
      <c r="B39">
        <v>0.24</v>
      </c>
      <c r="C39" s="2">
        <f t="shared" si="0"/>
        <v>-1.4271163556401458</v>
      </c>
      <c r="I39">
        <f t="shared" si="10"/>
        <v>7.2000000000000037</v>
      </c>
      <c r="J39">
        <f t="shared" si="1"/>
        <v>1.5535677633636613</v>
      </c>
      <c r="K39">
        <f t="shared" si="5"/>
        <v>1.2942208690773753</v>
      </c>
      <c r="L39">
        <f t="shared" si="6"/>
        <v>1.8129146576499473</v>
      </c>
      <c r="M39">
        <f t="shared" si="2"/>
        <v>0.25934689428628604</v>
      </c>
      <c r="O39">
        <f t="shared" si="7"/>
        <v>-3.536330407723538</v>
      </c>
      <c r="P39">
        <f t="shared" si="8"/>
        <v>6.6434659344508606</v>
      </c>
      <c r="Q39">
        <f t="shared" si="3"/>
        <v>5.0898981710871993</v>
      </c>
      <c r="AL39">
        <v>0.04</v>
      </c>
      <c r="AM39">
        <f t="shared" ref="AM39:AM40" si="71">LN(AL39)</f>
        <v>-3.2188758248682006</v>
      </c>
      <c r="AN39">
        <f t="shared" ref="AN39" si="72">$X$29</f>
        <v>-6.9077552789821368</v>
      </c>
    </row>
    <row r="40" spans="1:46" x14ac:dyDescent="0.25">
      <c r="A40" s="7">
        <v>4.3</v>
      </c>
      <c r="B40">
        <v>7.46</v>
      </c>
      <c r="C40" s="2">
        <f t="shared" si="0"/>
        <v>2.0095554142156695</v>
      </c>
      <c r="I40">
        <f t="shared" si="10"/>
        <v>7.4000000000000039</v>
      </c>
      <c r="J40">
        <f t="shared" si="1"/>
        <v>1.6671191324711794</v>
      </c>
      <c r="K40">
        <f t="shared" si="5"/>
        <v>1.4027508120967354</v>
      </c>
      <c r="L40">
        <f t="shared" si="6"/>
        <v>1.9314874528456234</v>
      </c>
      <c r="M40">
        <f t="shared" si="2"/>
        <v>0.26436832037444391</v>
      </c>
      <c r="O40">
        <f t="shared" si="7"/>
        <v>-3.4230373670166774</v>
      </c>
      <c r="P40">
        <f t="shared" si="8"/>
        <v>6.7572756319590361</v>
      </c>
      <c r="Q40">
        <f t="shared" si="3"/>
        <v>5.0901564994878568</v>
      </c>
      <c r="AL40">
        <v>0.04</v>
      </c>
      <c r="AM40">
        <f t="shared" si="71"/>
        <v>-3.2188758248682006</v>
      </c>
      <c r="AN40">
        <f t="shared" ref="AN40" si="73">$W$26</f>
        <v>30</v>
      </c>
      <c r="AO40">
        <v>0.4</v>
      </c>
    </row>
    <row r="41" spans="1:46" x14ac:dyDescent="0.25">
      <c r="A41" s="7">
        <v>4.3</v>
      </c>
      <c r="B41">
        <v>0.86</v>
      </c>
      <c r="C41" s="2">
        <f t="shared" si="0"/>
        <v>-0.15082288973458366</v>
      </c>
      <c r="I41">
        <f t="shared" si="10"/>
        <v>7.6000000000000041</v>
      </c>
      <c r="J41">
        <f t="shared" si="1"/>
        <v>1.7806705015786974</v>
      </c>
      <c r="K41">
        <f t="shared" si="5"/>
        <v>1.5108753108193329</v>
      </c>
      <c r="L41">
        <f t="shared" si="6"/>
        <v>2.050465692338062</v>
      </c>
      <c r="M41">
        <f t="shared" si="2"/>
        <v>0.26979519075936453</v>
      </c>
      <c r="O41">
        <f t="shared" si="7"/>
        <v>-3.3097707391604345</v>
      </c>
      <c r="P41">
        <f t="shared" si="8"/>
        <v>6.8711117423178294</v>
      </c>
      <c r="Q41">
        <f t="shared" si="3"/>
        <v>5.090441240739132</v>
      </c>
    </row>
    <row r="42" spans="1:46" x14ac:dyDescent="0.25">
      <c r="A42" s="7">
        <v>4.3</v>
      </c>
      <c r="B42">
        <v>0.06</v>
      </c>
      <c r="C42" s="2">
        <f t="shared" si="0"/>
        <v>-2.8134107167600364</v>
      </c>
      <c r="I42">
        <f t="shared" si="10"/>
        <v>7.8000000000000043</v>
      </c>
      <c r="J42">
        <f t="shared" si="1"/>
        <v>1.8942218706862155</v>
      </c>
      <c r="K42">
        <f t="shared" si="5"/>
        <v>1.6186183148423661</v>
      </c>
      <c r="L42">
        <f t="shared" si="6"/>
        <v>2.1698254265300649</v>
      </c>
      <c r="M42">
        <f t="shared" si="2"/>
        <v>0.27560355584384943</v>
      </c>
      <c r="O42">
        <f t="shared" si="7"/>
        <v>-3.1965305197227547</v>
      </c>
      <c r="P42">
        <f t="shared" si="8"/>
        <v>6.9849742610951857</v>
      </c>
      <c r="Q42">
        <f t="shared" si="3"/>
        <v>5.0907523904089702</v>
      </c>
      <c r="AL42">
        <v>0.05</v>
      </c>
      <c r="AM42">
        <f t="shared" ref="AM42:AM43" si="74">LN(AL42)</f>
        <v>-2.9957322735539909</v>
      </c>
      <c r="AN42">
        <f t="shared" ref="AN42" si="75">$X$29</f>
        <v>-6.9077552789821368</v>
      </c>
    </row>
    <row r="43" spans="1:46" x14ac:dyDescent="0.25">
      <c r="A43" s="7">
        <v>4.3999999999999995</v>
      </c>
      <c r="B43">
        <v>4.22</v>
      </c>
      <c r="C43" s="2">
        <f t="shared" si="0"/>
        <v>1.4398351280479205</v>
      </c>
      <c r="I43">
        <f t="shared" si="10"/>
        <v>8.0000000000000036</v>
      </c>
      <c r="J43">
        <f t="shared" si="1"/>
        <v>2.0077732397937327</v>
      </c>
      <c r="K43">
        <f t="shared" si="5"/>
        <v>1.7260034154188</v>
      </c>
      <c r="L43">
        <f t="shared" si="6"/>
        <v>2.2895430641686656</v>
      </c>
      <c r="M43">
        <f t="shared" si="2"/>
        <v>0.28176982437493275</v>
      </c>
      <c r="O43">
        <f t="shared" si="7"/>
        <v>-3.0833167038616676</v>
      </c>
      <c r="P43">
        <f t="shared" si="8"/>
        <v>7.0988631834491329</v>
      </c>
      <c r="Q43">
        <f t="shared" si="3"/>
        <v>5.0910899436554002</v>
      </c>
      <c r="AL43">
        <v>0.05</v>
      </c>
      <c r="AM43">
        <f t="shared" si="74"/>
        <v>-2.9957322735539909</v>
      </c>
      <c r="AN43">
        <f t="shared" ref="AN43" si="76">$W$26</f>
        <v>30</v>
      </c>
      <c r="AO43">
        <v>0.5</v>
      </c>
    </row>
    <row r="44" spans="1:46" x14ac:dyDescent="0.25">
      <c r="A44" s="7">
        <v>4.3999999999999995</v>
      </c>
      <c r="B44">
        <v>7.67</v>
      </c>
      <c r="C44" s="2">
        <f t="shared" si="0"/>
        <v>2.0373166153791646</v>
      </c>
      <c r="I44">
        <f t="shared" si="10"/>
        <v>8.2000000000000028</v>
      </c>
      <c r="J44">
        <f t="shared" si="1"/>
        <v>2.1213246089012507</v>
      </c>
      <c r="K44">
        <f t="shared" si="5"/>
        <v>1.8330535788611133</v>
      </c>
      <c r="L44">
        <f t="shared" si="6"/>
        <v>2.4095956389413882</v>
      </c>
      <c r="M44">
        <f t="shared" si="2"/>
        <v>0.28827103004013732</v>
      </c>
      <c r="O44">
        <f t="shared" si="7"/>
        <v>-2.9701292863256583</v>
      </c>
      <c r="P44">
        <f t="shared" si="8"/>
        <v>7.2127785041281598</v>
      </c>
      <c r="Q44">
        <f t="shared" si="3"/>
        <v>5.0914538952269091</v>
      </c>
    </row>
    <row r="45" spans="1:46" x14ac:dyDescent="0.25">
      <c r="A45" s="7">
        <v>4.5</v>
      </c>
      <c r="B45">
        <v>0.81</v>
      </c>
      <c r="C45" s="2">
        <f t="shared" si="0"/>
        <v>-0.21072103131565253</v>
      </c>
      <c r="I45">
        <f t="shared" si="10"/>
        <v>8.4000000000000021</v>
      </c>
      <c r="J45">
        <f t="shared" si="1"/>
        <v>2.2348759780087679</v>
      </c>
      <c r="K45">
        <f t="shared" si="5"/>
        <v>1.939790941976546</v>
      </c>
      <c r="L45">
        <f t="shared" si="6"/>
        <v>2.5299610140409898</v>
      </c>
      <c r="M45">
        <f t="shared" si="2"/>
        <v>0.29508503603222203</v>
      </c>
      <c r="O45">
        <f t="shared" si="7"/>
        <v>-2.8569682614540826</v>
      </c>
      <c r="P45">
        <f t="shared" si="8"/>
        <v>7.3267202174716184</v>
      </c>
      <c r="Q45">
        <f t="shared" si="3"/>
        <v>5.0918442394628505</v>
      </c>
      <c r="AL45">
        <v>6.0000000000000005E-2</v>
      </c>
      <c r="AM45">
        <f t="shared" ref="AM45:AM46" si="77">LN(AL45)</f>
        <v>-2.8134107167600364</v>
      </c>
      <c r="AN45">
        <f t="shared" ref="AN45" si="78">$X$29</f>
        <v>-6.9077552789821368</v>
      </c>
    </row>
    <row r="46" spans="1:46" x14ac:dyDescent="0.25">
      <c r="A46" s="7">
        <v>4.5999999999999996</v>
      </c>
      <c r="B46">
        <v>0.89</v>
      </c>
      <c r="C46" s="2">
        <f t="shared" si="0"/>
        <v>-0.11653381625595151</v>
      </c>
      <c r="I46">
        <f t="shared" si="10"/>
        <v>8.6000000000000014</v>
      </c>
      <c r="J46">
        <f t="shared" si="1"/>
        <v>2.3484273471162851</v>
      </c>
      <c r="K46">
        <f t="shared" si="5"/>
        <v>2.0462366637432061</v>
      </c>
      <c r="L46">
        <f t="shared" si="6"/>
        <v>2.6506180304893641</v>
      </c>
      <c r="M46">
        <f t="shared" si="2"/>
        <v>0.30219068337307892</v>
      </c>
      <c r="O46">
        <f t="shared" si="7"/>
        <v>-2.7438336231775944</v>
      </c>
      <c r="P46">
        <f t="shared" si="8"/>
        <v>7.4406883174101646</v>
      </c>
      <c r="Q46">
        <f t="shared" si="3"/>
        <v>5.0922609702938795</v>
      </c>
      <c r="AL46">
        <v>6.0000000000000005E-2</v>
      </c>
      <c r="AM46">
        <f t="shared" si="77"/>
        <v>-2.8134107167600364</v>
      </c>
      <c r="AN46">
        <f t="shared" ref="AN46" si="79">$W$26</f>
        <v>30</v>
      </c>
      <c r="AO46">
        <v>0.6</v>
      </c>
    </row>
    <row r="47" spans="1:46" x14ac:dyDescent="0.25">
      <c r="A47" s="7">
        <v>4.5999999999999996</v>
      </c>
      <c r="B47">
        <v>6.2</v>
      </c>
      <c r="C47" s="2">
        <f t="shared" si="0"/>
        <v>1.824549292051046</v>
      </c>
      <c r="I47">
        <f t="shared" si="10"/>
        <v>8.8000000000000007</v>
      </c>
      <c r="J47">
        <f t="shared" si="1"/>
        <v>2.4619787162238032</v>
      </c>
      <c r="K47">
        <f t="shared" si="5"/>
        <v>2.1524108260244903</v>
      </c>
      <c r="L47">
        <f t="shared" si="6"/>
        <v>2.771546606423116</v>
      </c>
      <c r="M47">
        <f t="shared" si="2"/>
        <v>0.30956789019931286</v>
      </c>
      <c r="O47">
        <f t="shared" si="7"/>
        <v>-2.6307253650186286</v>
      </c>
      <c r="P47">
        <f t="shared" si="8"/>
        <v>7.5546827974662349</v>
      </c>
      <c r="Q47">
        <f t="shared" si="3"/>
        <v>5.0927040812424318</v>
      </c>
    </row>
    <row r="48" spans="1:46" x14ac:dyDescent="0.25">
      <c r="A48" s="7">
        <v>4.5999999999999996</v>
      </c>
      <c r="B48">
        <v>3.4</v>
      </c>
      <c r="C48" s="2">
        <f t="shared" si="0"/>
        <v>1.2237754316221157</v>
      </c>
      <c r="I48">
        <f t="shared" si="10"/>
        <v>9</v>
      </c>
      <c r="J48">
        <f t="shared" si="1"/>
        <v>2.5755300853313203</v>
      </c>
      <c r="K48">
        <f t="shared" si="5"/>
        <v>2.2583323755901654</v>
      </c>
      <c r="L48">
        <f t="shared" si="6"/>
        <v>2.8927277950724752</v>
      </c>
      <c r="M48">
        <f t="shared" si="2"/>
        <v>0.3171977097411548</v>
      </c>
      <c r="O48">
        <f t="shared" si="7"/>
        <v>-2.5176434800919028</v>
      </c>
      <c r="P48">
        <f t="shared" si="8"/>
        <v>7.6687036507545434</v>
      </c>
      <c r="Q48">
        <f t="shared" si="3"/>
        <v>5.0931735654232231</v>
      </c>
      <c r="AL48">
        <v>7.0000000000000007E-2</v>
      </c>
      <c r="AM48">
        <f t="shared" ref="AM48:AM49" si="80">LN(AL48)</f>
        <v>-2.6592600369327779</v>
      </c>
      <c r="AN48">
        <f t="shared" ref="AN48" si="81">$X$29</f>
        <v>-6.9077552789821368</v>
      </c>
    </row>
    <row r="49" spans="1:41" x14ac:dyDescent="0.25">
      <c r="A49" s="7">
        <v>5</v>
      </c>
      <c r="B49">
        <v>1.3</v>
      </c>
      <c r="C49" s="2">
        <f t="shared" si="0"/>
        <v>0.26236426446749106</v>
      </c>
      <c r="I49">
        <f t="shared" si="10"/>
        <v>9.1999999999999993</v>
      </c>
      <c r="J49">
        <f t="shared" si="1"/>
        <v>2.6890814544388375</v>
      </c>
      <c r="K49">
        <f t="shared" si="5"/>
        <v>2.3640190998278667</v>
      </c>
      <c r="L49">
        <f t="shared" si="6"/>
        <v>3.0141438090498083</v>
      </c>
      <c r="M49">
        <f t="shared" si="2"/>
        <v>0.32506235461097094</v>
      </c>
      <c r="O49">
        <f t="shared" si="7"/>
        <v>-2.4045879611049417</v>
      </c>
      <c r="P49">
        <f t="shared" si="8"/>
        <v>7.7827508699826167</v>
      </c>
      <c r="Q49">
        <f t="shared" si="3"/>
        <v>5.0936694155437792</v>
      </c>
      <c r="AL49">
        <v>7.0000000000000007E-2</v>
      </c>
      <c r="AM49">
        <f t="shared" si="80"/>
        <v>-2.6592600369327779</v>
      </c>
      <c r="AN49">
        <f t="shared" ref="AN49" si="82">$W$26</f>
        <v>30</v>
      </c>
      <c r="AO49">
        <v>0.7</v>
      </c>
    </row>
    <row r="50" spans="1:41" x14ac:dyDescent="0.25">
      <c r="A50" s="7">
        <v>5</v>
      </c>
      <c r="B50">
        <v>0.69</v>
      </c>
      <c r="C50" s="2">
        <f t="shared" si="0"/>
        <v>-0.37106368139083207</v>
      </c>
      <c r="I50">
        <f t="shared" si="10"/>
        <v>9.3999999999999986</v>
      </c>
      <c r="J50">
        <f t="shared" si="1"/>
        <v>2.8026328235463556</v>
      </c>
      <c r="K50">
        <f t="shared" si="5"/>
        <v>2.4694876290694756</v>
      </c>
      <c r="L50">
        <f t="shared" si="6"/>
        <v>3.1357780180232355</v>
      </c>
      <c r="M50">
        <f t="shared" si="2"/>
        <v>0.33314519447687985</v>
      </c>
      <c r="O50">
        <f t="shared" si="7"/>
        <v>-2.2915588003586489</v>
      </c>
      <c r="P50">
        <f t="shared" si="8"/>
        <v>7.89682444745136</v>
      </c>
      <c r="Q50">
        <f t="shared" si="3"/>
        <v>5.0941916239050045</v>
      </c>
    </row>
    <row r="51" spans="1:41" x14ac:dyDescent="0.25">
      <c r="A51" s="7">
        <v>5</v>
      </c>
      <c r="B51">
        <v>1.65</v>
      </c>
      <c r="C51" s="2">
        <f t="shared" si="0"/>
        <v>0.50077528791248915</v>
      </c>
      <c r="I51">
        <f t="shared" si="10"/>
        <v>9.5999999999999979</v>
      </c>
      <c r="J51">
        <f t="shared" si="1"/>
        <v>2.9161841926538727</v>
      </c>
      <c r="K51">
        <f t="shared" si="5"/>
        <v>2.5747534592415713</v>
      </c>
      <c r="L51">
        <f t="shared" si="6"/>
        <v>3.2576149260661742</v>
      </c>
      <c r="M51">
        <f t="shared" si="2"/>
        <v>0.34143073341230162</v>
      </c>
      <c r="O51">
        <f t="shared" si="7"/>
        <v>-2.1785559897479079</v>
      </c>
      <c r="P51">
        <f t="shared" si="8"/>
        <v>8.0109243750556534</v>
      </c>
      <c r="Q51">
        <f t="shared" si="3"/>
        <v>5.0947401824017806</v>
      </c>
      <c r="AL51">
        <v>0.08</v>
      </c>
      <c r="AM51">
        <f t="shared" ref="AM51:AM52" si="83">LN(AL51)</f>
        <v>-2.5257286443082556</v>
      </c>
      <c r="AN51">
        <f t="shared" ref="AN51" si="84">$X$29</f>
        <v>-6.9077552789821368</v>
      </c>
    </row>
    <row r="52" spans="1:41" x14ac:dyDescent="0.25">
      <c r="A52" s="7">
        <v>5.4</v>
      </c>
      <c r="B52">
        <v>1.1599999999999999</v>
      </c>
      <c r="C52" s="2">
        <f t="shared" si="0"/>
        <v>0.14842000511827322</v>
      </c>
      <c r="I52">
        <f t="shared" si="10"/>
        <v>9.7999999999999972</v>
      </c>
      <c r="J52">
        <f t="shared" si="1"/>
        <v>3.0297355617613899</v>
      </c>
      <c r="K52">
        <f t="shared" si="5"/>
        <v>2.6798309894398766</v>
      </c>
      <c r="L52">
        <f t="shared" si="6"/>
        <v>3.3796401340829032</v>
      </c>
      <c r="M52">
        <f t="shared" si="2"/>
        <v>0.34990457232151312</v>
      </c>
      <c r="O52">
        <f t="shared" si="7"/>
        <v>-2.0655795207621983</v>
      </c>
      <c r="P52">
        <f t="shared" si="8"/>
        <v>8.125050644284979</v>
      </c>
      <c r="Q52">
        <f t="shared" si="3"/>
        <v>5.0953150825235882</v>
      </c>
      <c r="AL52">
        <v>0.08</v>
      </c>
      <c r="AM52">
        <f t="shared" si="83"/>
        <v>-2.5257286443082556</v>
      </c>
      <c r="AN52">
        <f t="shared" ref="AN52" si="85">$W$26</f>
        <v>30</v>
      </c>
      <c r="AO52">
        <v>0.8</v>
      </c>
    </row>
    <row r="53" spans="1:41" x14ac:dyDescent="0.25">
      <c r="A53" s="7">
        <v>5.6000000000000005</v>
      </c>
      <c r="B53">
        <v>12.2</v>
      </c>
      <c r="C53" s="2">
        <f t="shared" si="0"/>
        <v>2.5014359517392109</v>
      </c>
      <c r="I53">
        <f t="shared" si="10"/>
        <v>9.9999999999999964</v>
      </c>
      <c r="J53">
        <f t="shared" si="1"/>
        <v>3.1432869308689071</v>
      </c>
      <c r="K53">
        <f t="shared" si="5"/>
        <v>2.7847335699278131</v>
      </c>
      <c r="L53">
        <f t="shared" si="6"/>
        <v>3.5018402918100011</v>
      </c>
      <c r="M53">
        <f t="shared" si="2"/>
        <v>0.35855336094109408</v>
      </c>
      <c r="O53">
        <f t="shared" si="7"/>
        <v>-1.952629384486265</v>
      </c>
      <c r="P53">
        <f t="shared" si="8"/>
        <v>8.2392032462240792</v>
      </c>
      <c r="Q53">
        <f t="shared" si="3"/>
        <v>5.0959163153551721</v>
      </c>
    </row>
    <row r="54" spans="1:41" x14ac:dyDescent="0.25">
      <c r="A54" s="7">
        <v>5.7</v>
      </c>
      <c r="B54">
        <v>4</v>
      </c>
      <c r="C54" s="2">
        <f t="shared" si="0"/>
        <v>1.3862943611198906</v>
      </c>
      <c r="I54">
        <f t="shared" si="10"/>
        <v>10.199999999999996</v>
      </c>
      <c r="J54">
        <f t="shared" si="1"/>
        <v>3.2568382999764252</v>
      </c>
      <c r="K54">
        <f t="shared" si="5"/>
        <v>2.8894735569070571</v>
      </c>
      <c r="L54">
        <f t="shared" si="6"/>
        <v>3.6242030430457932</v>
      </c>
      <c r="M54">
        <f t="shared" si="2"/>
        <v>0.36736474306936789</v>
      </c>
      <c r="O54">
        <f t="shared" si="7"/>
        <v>-1.839705571600792</v>
      </c>
      <c r="P54">
        <f t="shared" si="8"/>
        <v>8.3533821715536423</v>
      </c>
      <c r="Q54">
        <f t="shared" si="3"/>
        <v>5.0965438715772171</v>
      </c>
      <c r="AL54">
        <v>0.09</v>
      </c>
      <c r="AM54">
        <f t="shared" ref="AM54:AM55" si="86">LN(AL54)</f>
        <v>-2.4079456086518722</v>
      </c>
      <c r="AN54">
        <f t="shared" ref="AN54" si="87">$X$29</f>
        <v>-6.9077552789821368</v>
      </c>
    </row>
    <row r="55" spans="1:41" x14ac:dyDescent="0.25">
      <c r="A55" s="7">
        <v>5.7</v>
      </c>
      <c r="B55">
        <v>2.62</v>
      </c>
      <c r="C55" s="2">
        <f t="shared" si="0"/>
        <v>0.96317431777300555</v>
      </c>
      <c r="I55">
        <f t="shared" si="10"/>
        <v>10.399999999999995</v>
      </c>
      <c r="J55">
        <f t="shared" si="1"/>
        <v>3.3703896690839423</v>
      </c>
      <c r="K55">
        <f t="shared" si="5"/>
        <v>2.994062371168543</v>
      </c>
      <c r="L55">
        <f t="shared" si="6"/>
        <v>3.7467169669993416</v>
      </c>
      <c r="M55">
        <f t="shared" si="2"/>
        <v>0.37632729791539921</v>
      </c>
      <c r="O55">
        <f t="shared" si="7"/>
        <v>-1.7268080723831449</v>
      </c>
      <c r="P55">
        <f t="shared" si="8"/>
        <v>8.4675874105510296</v>
      </c>
      <c r="Q55">
        <f t="shared" si="3"/>
        <v>5.0971977414670873</v>
      </c>
      <c r="AL55">
        <v>0.09</v>
      </c>
      <c r="AM55">
        <f t="shared" si="86"/>
        <v>-2.4079456086518722</v>
      </c>
      <c r="AN55">
        <f t="shared" ref="AN55" si="88">$W$26</f>
        <v>30</v>
      </c>
      <c r="AO55">
        <v>0.89999999999999991</v>
      </c>
    </row>
    <row r="56" spans="1:41" x14ac:dyDescent="0.25">
      <c r="A56" s="7">
        <v>5.8000000000000007</v>
      </c>
      <c r="B56">
        <v>7.46</v>
      </c>
      <c r="C56" s="2">
        <f t="shared" si="0"/>
        <v>2.0095554142156695</v>
      </c>
      <c r="I56">
        <f t="shared" si="10"/>
        <v>10.599999999999994</v>
      </c>
      <c r="J56">
        <f t="shared" si="1"/>
        <v>3.4839410381914595</v>
      </c>
      <c r="K56">
        <f t="shared" si="5"/>
        <v>3.0985105583902337</v>
      </c>
      <c r="L56">
        <f t="shared" si="6"/>
        <v>3.8693715179926853</v>
      </c>
      <c r="M56">
        <f t="shared" si="2"/>
        <v>0.3854304798012258</v>
      </c>
      <c r="O56">
        <f t="shared" si="7"/>
        <v>-1.6139368767080997</v>
      </c>
      <c r="P56">
        <f t="shared" si="8"/>
        <v>8.5818189530910196</v>
      </c>
      <c r="Q56">
        <f t="shared" si="3"/>
        <v>5.0978779148995592</v>
      </c>
    </row>
    <row r="57" spans="1:41" x14ac:dyDescent="0.25">
      <c r="A57" s="7">
        <v>5.8000000000000007</v>
      </c>
      <c r="B57">
        <v>2.85</v>
      </c>
      <c r="C57" s="2">
        <f t="shared" si="0"/>
        <v>1.0473189942805592</v>
      </c>
      <c r="I57">
        <f t="shared" si="10"/>
        <v>10.799999999999994</v>
      </c>
      <c r="J57">
        <f t="shared" si="1"/>
        <v>3.5974924072989776</v>
      </c>
      <c r="K57">
        <f t="shared" si="5"/>
        <v>3.2028278494008613</v>
      </c>
      <c r="L57">
        <f t="shared" si="6"/>
        <v>3.9921569651970938</v>
      </c>
      <c r="M57">
        <f t="shared" si="2"/>
        <v>0.39466455789811611</v>
      </c>
      <c r="O57">
        <f t="shared" si="7"/>
        <v>-1.5010919740486317</v>
      </c>
      <c r="P57">
        <f t="shared" si="8"/>
        <v>8.696076788646586</v>
      </c>
      <c r="Q57">
        <f t="shared" si="3"/>
        <v>5.0985843813476093</v>
      </c>
      <c r="AL57">
        <v>0.1</v>
      </c>
      <c r="AM57">
        <f t="shared" ref="AM57:AM58" si="89">LN(AL57)</f>
        <v>-2.3025850929940455</v>
      </c>
      <c r="AN57">
        <f t="shared" ref="AN57" si="90">$X$29</f>
        <v>-6.9077552789821368</v>
      </c>
    </row>
    <row r="58" spans="1:41" x14ac:dyDescent="0.25">
      <c r="A58" s="7">
        <v>5.8000000000000007</v>
      </c>
      <c r="B58">
        <v>0.43</v>
      </c>
      <c r="C58" s="2">
        <f t="shared" si="0"/>
        <v>-0.84397007029452897</v>
      </c>
      <c r="I58">
        <f t="shared" si="10"/>
        <v>10.999999999999993</v>
      </c>
      <c r="J58">
        <f t="shared" si="1"/>
        <v>3.7110437764064947</v>
      </c>
      <c r="K58">
        <f t="shared" si="5"/>
        <v>3.3070232191824318</v>
      </c>
      <c r="L58">
        <f t="shared" si="6"/>
        <v>4.1150643336305581</v>
      </c>
      <c r="M58">
        <f t="shared" si="2"/>
        <v>0.40402055722406299</v>
      </c>
      <c r="O58">
        <f t="shared" si="7"/>
        <v>-1.3882733534767331</v>
      </c>
      <c r="P58">
        <f t="shared" si="8"/>
        <v>8.8103609062897235</v>
      </c>
      <c r="Q58">
        <f t="shared" si="3"/>
        <v>5.0993171298832278</v>
      </c>
      <c r="AL58">
        <v>0.1</v>
      </c>
      <c r="AM58">
        <f t="shared" si="89"/>
        <v>-2.3025850929940455</v>
      </c>
      <c r="AN58">
        <f t="shared" ref="AN58" si="91">$W$26</f>
        <v>30</v>
      </c>
      <c r="AO58">
        <v>1</v>
      </c>
    </row>
    <row r="59" spans="1:41" x14ac:dyDescent="0.25">
      <c r="A59" s="7">
        <v>5.8000000000000007</v>
      </c>
      <c r="B59">
        <v>0.54</v>
      </c>
      <c r="C59" s="2">
        <f t="shared" si="0"/>
        <v>-0.61618613942381695</v>
      </c>
      <c r="I59">
        <f t="shared" si="10"/>
        <v>11.199999999999992</v>
      </c>
      <c r="J59">
        <f t="shared" si="1"/>
        <v>3.8245951455140119</v>
      </c>
      <c r="K59">
        <f t="shared" si="5"/>
        <v>3.4111049437486205</v>
      </c>
      <c r="L59">
        <f t="shared" si="6"/>
        <v>4.2380853472794033</v>
      </c>
      <c r="M59">
        <f t="shared" si="2"/>
        <v>0.4134902017653912</v>
      </c>
      <c r="O59">
        <f t="shared" si="7"/>
        <v>-1.2754810036642388</v>
      </c>
      <c r="P59">
        <f t="shared" si="8"/>
        <v>8.9246712946922635</v>
      </c>
      <c r="Q59">
        <f t="shared" si="3"/>
        <v>5.1000761491782507</v>
      </c>
    </row>
    <row r="60" spans="1:41" x14ac:dyDescent="0.25">
      <c r="A60" s="7">
        <v>6</v>
      </c>
      <c r="B60">
        <v>0.17</v>
      </c>
      <c r="C60" s="2">
        <f t="shared" si="0"/>
        <v>-1.7719568419318752</v>
      </c>
      <c r="I60">
        <f t="shared" si="10"/>
        <v>11.399999999999991</v>
      </c>
      <c r="J60">
        <f t="shared" si="1"/>
        <v>3.93814651462153</v>
      </c>
      <c r="K60">
        <f t="shared" si="5"/>
        <v>3.5150806543232305</v>
      </c>
      <c r="L60">
        <f t="shared" si="6"/>
        <v>4.3612123749198295</v>
      </c>
      <c r="M60">
        <f t="shared" si="2"/>
        <v>0.42306586029829946</v>
      </c>
      <c r="O60">
        <f t="shared" si="7"/>
        <v>-1.162714912883712</v>
      </c>
      <c r="P60">
        <f t="shared" si="8"/>
        <v>9.0390079421267728</v>
      </c>
      <c r="Q60">
        <f t="shared" si="3"/>
        <v>5.100861427505242</v>
      </c>
      <c r="AL60">
        <v>0.2</v>
      </c>
      <c r="AM60">
        <f t="shared" ref="AM60:AM61" si="92">LN(AL60)</f>
        <v>-1.6094379124341003</v>
      </c>
      <c r="AN60">
        <f t="shared" ref="AN60" si="93">$X$29</f>
        <v>-6.9077552789821368</v>
      </c>
    </row>
    <row r="61" spans="1:41" x14ac:dyDescent="0.25">
      <c r="A61" s="7">
        <v>6.1</v>
      </c>
      <c r="B61">
        <v>1.57</v>
      </c>
      <c r="C61" s="2">
        <f t="shared" si="0"/>
        <v>0.45107561936021673</v>
      </c>
      <c r="I61">
        <f t="shared" si="10"/>
        <v>11.599999999999991</v>
      </c>
      <c r="J61">
        <f t="shared" si="1"/>
        <v>4.0516978837290472</v>
      </c>
      <c r="K61">
        <f t="shared" si="5"/>
        <v>3.6189573884648398</v>
      </c>
      <c r="L61">
        <f t="shared" si="6"/>
        <v>4.4844383789932545</v>
      </c>
      <c r="M61">
        <f t="shared" si="2"/>
        <v>0.43274049526420716</v>
      </c>
      <c r="O61">
        <f t="shared" si="7"/>
        <v>-1.0499750690093368</v>
      </c>
      <c r="P61">
        <f t="shared" si="8"/>
        <v>9.1533708364674311</v>
      </c>
      <c r="Q61">
        <f t="shared" si="3"/>
        <v>5.1016729527383839</v>
      </c>
      <c r="AL61">
        <v>0.2</v>
      </c>
      <c r="AM61">
        <f t="shared" si="92"/>
        <v>-1.6094379124341003</v>
      </c>
      <c r="AN61">
        <f t="shared" ref="AN61" si="94">$W$26</f>
        <v>30</v>
      </c>
      <c r="AO61">
        <v>2</v>
      </c>
    </row>
    <row r="62" spans="1:41" x14ac:dyDescent="0.25">
      <c r="A62" s="7">
        <v>6.6000000000000005</v>
      </c>
      <c r="B62">
        <v>1.6</v>
      </c>
      <c r="C62" s="2">
        <f t="shared" si="0"/>
        <v>0.47000362924573563</v>
      </c>
      <c r="I62">
        <f t="shared" si="10"/>
        <v>11.79999999999999</v>
      </c>
      <c r="J62">
        <f t="shared" si="1"/>
        <v>4.1652492528365643</v>
      </c>
      <c r="K62">
        <f t="shared" si="5"/>
        <v>3.7227416379521459</v>
      </c>
      <c r="L62">
        <f t="shared" si="6"/>
        <v>4.6077568677209833</v>
      </c>
      <c r="M62">
        <f t="shared" si="2"/>
        <v>0.44250761488441864</v>
      </c>
      <c r="O62">
        <f t="shared" si="7"/>
        <v>-0.93726145951785078</v>
      </c>
      <c r="P62">
        <f t="shared" si="8"/>
        <v>9.2677599651909794</v>
      </c>
      <c r="Q62">
        <f t="shared" si="3"/>
        <v>5.1025107123544151</v>
      </c>
    </row>
    <row r="63" spans="1:41" x14ac:dyDescent="0.25">
      <c r="A63" s="7">
        <v>6.9</v>
      </c>
      <c r="B63">
        <v>10.199999999999999</v>
      </c>
      <c r="C63" s="2">
        <f t="shared" si="0"/>
        <v>2.3223877202902252</v>
      </c>
      <c r="I63">
        <f t="shared" si="10"/>
        <v>11.999999999999989</v>
      </c>
      <c r="J63">
        <f t="shared" si="1"/>
        <v>4.2788006219440824</v>
      </c>
      <c r="K63">
        <f t="shared" si="5"/>
        <v>3.8264393933695091</v>
      </c>
      <c r="L63">
        <f t="shared" si="6"/>
        <v>4.7311618505186557</v>
      </c>
      <c r="M63">
        <f t="shared" si="2"/>
        <v>0.45236122857457328</v>
      </c>
      <c r="O63">
        <f t="shared" si="7"/>
        <v>-0.82457407148950601</v>
      </c>
      <c r="P63">
        <f t="shared" si="8"/>
        <v>9.3821753153776708</v>
      </c>
      <c r="Q63">
        <f t="shared" si="3"/>
        <v>5.1033746934335884</v>
      </c>
      <c r="AL63">
        <v>0.30000000000000004</v>
      </c>
      <c r="AM63">
        <f t="shared" ref="AM63:AM64" si="95">LN(AL63)</f>
        <v>-1.2039728043259359</v>
      </c>
      <c r="AN63">
        <f t="shared" ref="AN63" si="96">$X$29</f>
        <v>-6.9077552789821368</v>
      </c>
    </row>
    <row r="64" spans="1:41" x14ac:dyDescent="0.25">
      <c r="A64" s="7">
        <v>7.3</v>
      </c>
      <c r="B64">
        <v>2.1800000000000002</v>
      </c>
      <c r="C64" s="2">
        <f t="shared" si="0"/>
        <v>0.77932487680099771</v>
      </c>
      <c r="I64">
        <f t="shared" si="10"/>
        <v>12.199999999999989</v>
      </c>
      <c r="J64">
        <f t="shared" si="1"/>
        <v>4.3923519910515996</v>
      </c>
      <c r="K64">
        <f t="shared" si="5"/>
        <v>3.9300561854228739</v>
      </c>
      <c r="L64">
        <f t="shared" si="6"/>
        <v>4.8546477966803252</v>
      </c>
      <c r="M64">
        <f t="shared" si="2"/>
        <v>0.46229580562872558</v>
      </c>
      <c r="O64">
        <f t="shared" si="7"/>
        <v>-0.71191289160905491</v>
      </c>
      <c r="P64">
        <f t="shared" si="8"/>
        <v>9.496616873712254</v>
      </c>
      <c r="Q64">
        <f t="shared" si="3"/>
        <v>5.1042648826606545</v>
      </c>
      <c r="AL64">
        <v>0.30000000000000004</v>
      </c>
      <c r="AM64">
        <f t="shared" si="95"/>
        <v>-1.2039728043259359</v>
      </c>
      <c r="AN64">
        <f t="shared" ref="AN64" si="97">$W$26</f>
        <v>30</v>
      </c>
      <c r="AO64">
        <v>3</v>
      </c>
    </row>
    <row r="65" spans="1:41" x14ac:dyDescent="0.25">
      <c r="A65" s="7">
        <v>7.5</v>
      </c>
      <c r="B65">
        <v>106</v>
      </c>
      <c r="C65" s="2">
        <f t="shared" si="0"/>
        <v>4.6634390941120669</v>
      </c>
      <c r="I65">
        <f t="shared" si="10"/>
        <v>12.399999999999988</v>
      </c>
      <c r="J65">
        <f t="shared" si="1"/>
        <v>4.5059033601591167</v>
      </c>
      <c r="K65">
        <f t="shared" si="5"/>
        <v>4.0335971230798862</v>
      </c>
      <c r="L65">
        <f t="shared" si="6"/>
        <v>4.9782095972383473</v>
      </c>
      <c r="M65">
        <f t="shared" si="2"/>
        <v>0.47230623707923042</v>
      </c>
      <c r="O65">
        <f t="shared" si="7"/>
        <v>-0.59927790616677346</v>
      </c>
      <c r="P65">
        <f t="shared" si="8"/>
        <v>9.6110846264850061</v>
      </c>
      <c r="Q65">
        <f t="shared" si="3"/>
        <v>5.1051812663258902</v>
      </c>
    </row>
    <row r="66" spans="1:41" x14ac:dyDescent="0.25">
      <c r="A66" s="7">
        <v>7.5</v>
      </c>
      <c r="B66">
        <v>16.3</v>
      </c>
      <c r="C66" s="2">
        <f t="shared" si="0"/>
        <v>2.7911651078127169</v>
      </c>
      <c r="I66">
        <f t="shared" si="10"/>
        <v>12.599999999999987</v>
      </c>
      <c r="J66">
        <f t="shared" si="1"/>
        <v>4.6194547292666348</v>
      </c>
      <c r="K66">
        <f t="shared" si="5"/>
        <v>4.1370669286709036</v>
      </c>
      <c r="L66">
        <f t="shared" si="6"/>
        <v>5.101842529862366</v>
      </c>
      <c r="M66">
        <f t="shared" si="2"/>
        <v>0.48238780059573089</v>
      </c>
      <c r="O66">
        <f t="shared" si="7"/>
        <v>-0.48666910105950212</v>
      </c>
      <c r="P66">
        <f t="shared" si="8"/>
        <v>9.7255785595927726</v>
      </c>
      <c r="Q66">
        <f t="shared" si="3"/>
        <v>5.1061238303261369</v>
      </c>
      <c r="AL66">
        <v>0.4</v>
      </c>
      <c r="AM66">
        <f t="shared" ref="AM66:AM67" si="98">LN(AL66)</f>
        <v>-0.916290731874155</v>
      </c>
      <c r="AN66">
        <f t="shared" ref="AN66" si="99">$X$29</f>
        <v>-6.9077552789821368</v>
      </c>
    </row>
    <row r="67" spans="1:41" x14ac:dyDescent="0.25">
      <c r="A67" s="7">
        <v>7.7</v>
      </c>
      <c r="B67">
        <v>2.35</v>
      </c>
      <c r="C67" s="2">
        <f t="shared" ref="C67:C130" si="100">LN(B67)</f>
        <v>0.85441532815606758</v>
      </c>
      <c r="I67">
        <f t="shared" si="10"/>
        <v>12.799999999999986</v>
      </c>
      <c r="J67">
        <f t="shared" ref="J67:J130" si="101">($G$2*I67)+$G$3</f>
        <v>4.733006098374152</v>
      </c>
      <c r="K67">
        <f t="shared" si="5"/>
        <v>4.2404699701146651</v>
      </c>
      <c r="L67">
        <f t="shared" si="6"/>
        <v>5.2255422266336389</v>
      </c>
      <c r="M67">
        <f t="shared" ref="M67:M130" si="102">($G$8*SQRT(1/$G$5+(I67-$G$6)^2/$G$7))*$G$9</f>
        <v>0.49253612825948695</v>
      </c>
      <c r="O67">
        <f t="shared" si="7"/>
        <v>-0.37408646179173122</v>
      </c>
      <c r="P67">
        <f t="shared" si="8"/>
        <v>9.8400986585400361</v>
      </c>
      <c r="Q67">
        <f t="shared" ref="Q67:Q130" si="103">($G$8*SQRT(1+1/$G$5+(I67-$G$6)^2/$G$7))*$G$9</f>
        <v>5.1070925601658832</v>
      </c>
      <c r="AL67">
        <v>0.4</v>
      </c>
      <c r="AM67">
        <f t="shared" si="98"/>
        <v>-0.916290731874155</v>
      </c>
      <c r="AN67">
        <f t="shared" ref="AN67" si="104">$W$26</f>
        <v>30</v>
      </c>
      <c r="AO67">
        <v>4</v>
      </c>
    </row>
    <row r="68" spans="1:41" x14ac:dyDescent="0.25">
      <c r="A68" s="7">
        <v>7.9</v>
      </c>
      <c r="B68">
        <v>5.73</v>
      </c>
      <c r="C68" s="2">
        <f t="shared" si="100"/>
        <v>1.7457155307266483</v>
      </c>
      <c r="I68">
        <f t="shared" si="10"/>
        <v>12.999999999999986</v>
      </c>
      <c r="J68">
        <f t="shared" si="101"/>
        <v>4.8465574674816692</v>
      </c>
      <c r="K68">
        <f t="shared" ref="K68:K131" si="105">J68-M68</f>
        <v>4.3438102904476059</v>
      </c>
      <c r="L68">
        <f t="shared" ref="L68:L131" si="106">J68+M68</f>
        <v>5.3493046445157324</v>
      </c>
      <c r="M68">
        <f t="shared" si="102"/>
        <v>0.50274717703406313</v>
      </c>
      <c r="O68">
        <f t="shared" ref="O68:O131" si="107">J68-Q68</f>
        <v>-0.26152997347669693</v>
      </c>
      <c r="P68">
        <f t="shared" ref="P68:P131" si="108">J68+Q68</f>
        <v>9.9546449084400344</v>
      </c>
      <c r="Q68">
        <f t="shared" si="103"/>
        <v>5.1080874409583661</v>
      </c>
    </row>
    <row r="69" spans="1:41" x14ac:dyDescent="0.25">
      <c r="A69" s="7">
        <v>8</v>
      </c>
      <c r="B69">
        <v>1.1100000000000001</v>
      </c>
      <c r="C69" s="2">
        <f t="shared" si="100"/>
        <v>0.10436001532424286</v>
      </c>
      <c r="I69">
        <f t="shared" ref="I69:I132" si="109">I68+$G$11</f>
        <v>13.199999999999985</v>
      </c>
      <c r="J69">
        <f t="shared" si="101"/>
        <v>4.9601088365891872</v>
      </c>
      <c r="K69">
        <f t="shared" si="105"/>
        <v>4.4470916348422982</v>
      </c>
      <c r="L69">
        <f t="shared" si="106"/>
        <v>5.4731260383360762</v>
      </c>
      <c r="M69">
        <f t="shared" si="102"/>
        <v>0.51301720174688892</v>
      </c>
      <c r="O69">
        <f t="shared" si="107"/>
        <v>-0.14899962083751639</v>
      </c>
      <c r="P69">
        <f t="shared" si="108"/>
        <v>10.069217294015891</v>
      </c>
      <c r="Q69">
        <f t="shared" si="103"/>
        <v>5.1091084574267036</v>
      </c>
      <c r="AL69">
        <v>0.5</v>
      </c>
      <c r="AM69">
        <f t="shared" ref="AM69:AM70" si="110">LN(AL69)</f>
        <v>-0.69314718055994529</v>
      </c>
      <c r="AN69">
        <f t="shared" ref="AN69" si="111">$X$29</f>
        <v>-6.9077552789821368</v>
      </c>
    </row>
    <row r="70" spans="1:41" x14ac:dyDescent="0.25">
      <c r="A70" s="7">
        <v>8.4</v>
      </c>
      <c r="B70">
        <v>0.19</v>
      </c>
      <c r="C70" s="2">
        <f t="shared" si="100"/>
        <v>-1.6607312068216509</v>
      </c>
      <c r="I70">
        <f t="shared" si="109"/>
        <v>13.399999999999984</v>
      </c>
      <c r="J70">
        <f t="shared" si="101"/>
        <v>5.0736602056967044</v>
      </c>
      <c r="K70">
        <f t="shared" si="105"/>
        <v>4.5503174753007318</v>
      </c>
      <c r="L70">
        <f t="shared" si="106"/>
        <v>5.597002936092677</v>
      </c>
      <c r="M70">
        <f t="shared" si="102"/>
        <v>0.52334273039597223</v>
      </c>
      <c r="O70">
        <f t="shared" si="107"/>
        <v>-3.6495388208356516E-2</v>
      </c>
      <c r="P70">
        <f t="shared" si="108"/>
        <v>10.183815799601765</v>
      </c>
      <c r="Q70">
        <f t="shared" si="103"/>
        <v>5.1101555939050609</v>
      </c>
      <c r="AL70">
        <v>0.5</v>
      </c>
      <c r="AM70">
        <f t="shared" si="110"/>
        <v>-0.69314718055994529</v>
      </c>
      <c r="AN70">
        <f t="shared" ref="AN70" si="112">$W$26</f>
        <v>30</v>
      </c>
      <c r="AO70">
        <v>5</v>
      </c>
    </row>
    <row r="71" spans="1:41" x14ac:dyDescent="0.25">
      <c r="A71" s="7">
        <v>8.4</v>
      </c>
      <c r="B71">
        <v>5974</v>
      </c>
      <c r="C71" s="2">
        <f t="shared" si="100"/>
        <v>8.6951719987760558</v>
      </c>
      <c r="I71">
        <f t="shared" si="109"/>
        <v>13.599999999999984</v>
      </c>
      <c r="J71">
        <f t="shared" si="101"/>
        <v>5.1872115748042216</v>
      </c>
      <c r="K71">
        <f t="shared" si="105"/>
        <v>4.6534910332040047</v>
      </c>
      <c r="L71">
        <f t="shared" si="106"/>
        <v>5.7209321164044384</v>
      </c>
      <c r="M71">
        <f t="shared" si="102"/>
        <v>0.5337205416002172</v>
      </c>
      <c r="O71">
        <f t="shared" si="107"/>
        <v>7.5982740464392684E-2</v>
      </c>
      <c r="P71">
        <f t="shared" si="108"/>
        <v>10.29844040914405</v>
      </c>
      <c r="Q71">
        <f t="shared" si="103"/>
        <v>5.1112288343398289</v>
      </c>
    </row>
    <row r="72" spans="1:41" x14ac:dyDescent="0.25">
      <c r="A72" s="7">
        <v>8.5</v>
      </c>
      <c r="B72">
        <v>167</v>
      </c>
      <c r="C72" s="2">
        <f t="shared" si="100"/>
        <v>5.1179938124167554</v>
      </c>
      <c r="I72">
        <f t="shared" si="109"/>
        <v>13.799999999999983</v>
      </c>
      <c r="J72">
        <f t="shared" si="101"/>
        <v>5.3007629439117396</v>
      </c>
      <c r="K72">
        <f t="shared" si="105"/>
        <v>4.7566152998928013</v>
      </c>
      <c r="L72">
        <f t="shared" si="106"/>
        <v>5.844910587930678</v>
      </c>
      <c r="M72">
        <f t="shared" si="102"/>
        <v>0.54414764401893867</v>
      </c>
      <c r="O72">
        <f t="shared" si="107"/>
        <v>0.1884347816208809</v>
      </c>
      <c r="P72">
        <f t="shared" si="108"/>
        <v>10.413091106202598</v>
      </c>
      <c r="Q72">
        <f t="shared" si="103"/>
        <v>5.1123281622908587</v>
      </c>
      <c r="AL72">
        <v>0.6</v>
      </c>
      <c r="AM72">
        <f t="shared" ref="AM72:AM73" si="113">LN(AL72)</f>
        <v>-0.51082562376599072</v>
      </c>
      <c r="AN72">
        <f t="shared" ref="AN72" si="114">$X$29</f>
        <v>-6.9077552789821368</v>
      </c>
    </row>
    <row r="73" spans="1:41" x14ac:dyDescent="0.25">
      <c r="A73" s="7">
        <v>8.9</v>
      </c>
      <c r="B73">
        <v>1.5</v>
      </c>
      <c r="C73" s="2">
        <f t="shared" si="100"/>
        <v>0.40546510810816438</v>
      </c>
      <c r="I73">
        <f t="shared" si="109"/>
        <v>13.999999999999982</v>
      </c>
      <c r="J73">
        <f t="shared" si="101"/>
        <v>5.4143143130192568</v>
      </c>
      <c r="K73">
        <f t="shared" si="105"/>
        <v>4.8596930554440458</v>
      </c>
      <c r="L73">
        <f t="shared" si="106"/>
        <v>5.9689355705944678</v>
      </c>
      <c r="M73">
        <f t="shared" si="102"/>
        <v>0.5546212575752113</v>
      </c>
      <c r="O73">
        <f t="shared" si="107"/>
        <v>0.30086075208657004</v>
      </c>
      <c r="P73">
        <f t="shared" si="108"/>
        <v>10.527767873951944</v>
      </c>
      <c r="Q73">
        <f t="shared" si="103"/>
        <v>5.1134535609326868</v>
      </c>
      <c r="AL73">
        <v>0.6</v>
      </c>
      <c r="AM73">
        <f t="shared" si="113"/>
        <v>-0.51082562376599072</v>
      </c>
      <c r="AN73">
        <f t="shared" ref="AN73" si="115">$W$26</f>
        <v>30</v>
      </c>
      <c r="AO73">
        <v>6</v>
      </c>
    </row>
    <row r="74" spans="1:41" x14ac:dyDescent="0.25">
      <c r="A74" s="7">
        <v>9.7000000000000011</v>
      </c>
      <c r="B74">
        <v>37.700000000000003</v>
      </c>
      <c r="C74" s="2">
        <f t="shared" si="100"/>
        <v>3.629660094453965</v>
      </c>
      <c r="I74">
        <f t="shared" si="109"/>
        <v>14.199999999999982</v>
      </c>
      <c r="J74">
        <f t="shared" si="101"/>
        <v>5.5278656821267749</v>
      </c>
      <c r="K74">
        <f t="shared" si="105"/>
        <v>4.9627268857989426</v>
      </c>
      <c r="L74">
        <f t="shared" si="106"/>
        <v>6.0930044784546071</v>
      </c>
      <c r="M74">
        <f t="shared" si="102"/>
        <v>0.56513879632783204</v>
      </c>
      <c r="O74">
        <f t="shared" si="107"/>
        <v>0.41326066907095349</v>
      </c>
      <c r="P74">
        <f t="shared" si="108"/>
        <v>10.642470695182595</v>
      </c>
      <c r="Q74">
        <f t="shared" si="103"/>
        <v>5.1146050130558214</v>
      </c>
    </row>
    <row r="75" spans="1:41" x14ac:dyDescent="0.25">
      <c r="A75" s="7">
        <v>10</v>
      </c>
      <c r="B75">
        <v>80</v>
      </c>
      <c r="C75" s="2">
        <f t="shared" si="100"/>
        <v>4.3820266346738812</v>
      </c>
      <c r="I75">
        <f t="shared" si="109"/>
        <v>14.399999999999981</v>
      </c>
      <c r="J75">
        <f t="shared" si="101"/>
        <v>5.641417051234292</v>
      </c>
      <c r="K75">
        <f t="shared" si="105"/>
        <v>5.0657191983869438</v>
      </c>
      <c r="L75">
        <f t="shared" si="106"/>
        <v>6.2171149040816402</v>
      </c>
      <c r="M75">
        <f t="shared" si="102"/>
        <v>0.57569785284734865</v>
      </c>
      <c r="O75">
        <f t="shared" si="107"/>
        <v>0.52563455016625671</v>
      </c>
      <c r="P75">
        <f t="shared" si="108"/>
        <v>10.757199552302328</v>
      </c>
      <c r="Q75">
        <f t="shared" si="103"/>
        <v>5.1157825010680353</v>
      </c>
      <c r="AL75">
        <v>0.7</v>
      </c>
      <c r="AM75">
        <f t="shared" ref="AM75:AM76" si="116">LN(AL75)</f>
        <v>-0.35667494393873245</v>
      </c>
      <c r="AN75">
        <f t="shared" ref="AN75" si="117">$X$29</f>
        <v>-6.9077552789821368</v>
      </c>
    </row>
    <row r="76" spans="1:41" x14ac:dyDescent="0.25">
      <c r="A76" s="7">
        <v>10.299999999999999</v>
      </c>
      <c r="B76">
        <v>147</v>
      </c>
      <c r="C76" s="2">
        <f t="shared" si="100"/>
        <v>4.990432586778736</v>
      </c>
      <c r="I76">
        <f t="shared" si="109"/>
        <v>14.59999999999998</v>
      </c>
      <c r="J76">
        <f t="shared" si="101"/>
        <v>5.7549684203418092</v>
      </c>
      <c r="K76">
        <f t="shared" si="105"/>
        <v>5.1686722363794377</v>
      </c>
      <c r="L76">
        <f t="shared" si="106"/>
        <v>6.3412646043041807</v>
      </c>
      <c r="M76">
        <f t="shared" si="102"/>
        <v>0.58629618396237138</v>
      </c>
      <c r="O76">
        <f t="shared" si="107"/>
        <v>0.63798241334611738</v>
      </c>
      <c r="P76">
        <f t="shared" si="108"/>
        <v>10.871954427337501</v>
      </c>
      <c r="Q76">
        <f t="shared" si="103"/>
        <v>5.1169860069956918</v>
      </c>
      <c r="AL76">
        <v>0.7</v>
      </c>
      <c r="AM76">
        <f t="shared" si="116"/>
        <v>-0.35667494393873245</v>
      </c>
      <c r="AN76">
        <f t="shared" ref="AN76" si="118">$W$26</f>
        <v>30</v>
      </c>
      <c r="AO76">
        <v>7</v>
      </c>
    </row>
    <row r="77" spans="1:41" x14ac:dyDescent="0.25">
      <c r="A77" s="7">
        <v>10.9</v>
      </c>
      <c r="B77">
        <v>6.45</v>
      </c>
      <c r="C77" s="2">
        <f t="shared" si="100"/>
        <v>1.8640801308076811</v>
      </c>
      <c r="I77">
        <f t="shared" si="109"/>
        <v>14.799999999999979</v>
      </c>
      <c r="J77">
        <f t="shared" si="101"/>
        <v>5.8685197894493264</v>
      </c>
      <c r="K77">
        <f t="shared" si="105"/>
        <v>5.2715880916963549</v>
      </c>
      <c r="L77">
        <f t="shared" si="106"/>
        <v>6.4654514872022979</v>
      </c>
      <c r="M77">
        <f t="shared" si="102"/>
        <v>0.59693169775297139</v>
      </c>
      <c r="O77">
        <f t="shared" si="107"/>
        <v>0.75030427696422741</v>
      </c>
      <c r="P77">
        <f t="shared" si="108"/>
        <v>10.986735301934425</v>
      </c>
      <c r="Q77">
        <f t="shared" si="103"/>
        <v>5.118215512485099</v>
      </c>
    </row>
    <row r="78" spans="1:41" x14ac:dyDescent="0.25">
      <c r="A78" s="7">
        <v>8.3000000000000007</v>
      </c>
      <c r="B78">
        <v>112</v>
      </c>
      <c r="C78" s="2">
        <f t="shared" si="100"/>
        <v>4.7184988712950942</v>
      </c>
      <c r="I78">
        <f t="shared" si="109"/>
        <v>14.999999999999979</v>
      </c>
      <c r="J78">
        <f t="shared" si="101"/>
        <v>5.9820711585568436</v>
      </c>
      <c r="K78">
        <f t="shared" si="105"/>
        <v>5.3744687168786802</v>
      </c>
      <c r="L78">
        <f t="shared" si="106"/>
        <v>6.5896736002350069</v>
      </c>
      <c r="M78">
        <f t="shared" si="102"/>
        <v>0.60760244167816302</v>
      </c>
      <c r="O78">
        <f t="shared" si="107"/>
        <v>0.8626001597529509</v>
      </c>
      <c r="P78">
        <f t="shared" si="108"/>
        <v>11.101542157360736</v>
      </c>
      <c r="Q78">
        <f t="shared" si="103"/>
        <v>5.1194709988038927</v>
      </c>
      <c r="AL78">
        <v>0.8</v>
      </c>
      <c r="AM78">
        <f t="shared" ref="AM78:AM79" si="119">LN(AL78)</f>
        <v>-0.22314355131420971</v>
      </c>
      <c r="AN78">
        <f t="shared" ref="AN78" si="120">$X$29</f>
        <v>-6.9077552789821368</v>
      </c>
    </row>
    <row r="79" spans="1:41" x14ac:dyDescent="0.25">
      <c r="A79" s="7">
        <v>6.3</v>
      </c>
      <c r="B79">
        <v>2.35</v>
      </c>
      <c r="C79" s="2">
        <f t="shared" si="100"/>
        <v>0.85441532815606758</v>
      </c>
      <c r="I79">
        <f t="shared" si="109"/>
        <v>15.199999999999978</v>
      </c>
      <c r="J79">
        <f t="shared" si="101"/>
        <v>6.0956225276643607</v>
      </c>
      <c r="K79">
        <f t="shared" si="105"/>
        <v>5.4773159359302106</v>
      </c>
      <c r="L79">
        <f t="shared" si="106"/>
        <v>6.7139291193985109</v>
      </c>
      <c r="M79">
        <f t="shared" si="102"/>
        <v>0.61830659173415015</v>
      </c>
      <c r="O79">
        <f t="shared" si="107"/>
        <v>0.97487008082192705</v>
      </c>
      <c r="P79">
        <f t="shared" si="108"/>
        <v>11.216374974506795</v>
      </c>
      <c r="Q79">
        <f t="shared" si="103"/>
        <v>5.1207524468424337</v>
      </c>
      <c r="AL79">
        <v>0.8</v>
      </c>
      <c r="AM79">
        <f t="shared" si="119"/>
        <v>-0.22314355131420971</v>
      </c>
      <c r="AN79">
        <f t="shared" ref="AN79" si="121">$W$26</f>
        <v>30</v>
      </c>
      <c r="AO79">
        <v>8</v>
      </c>
    </row>
    <row r="80" spans="1:41" x14ac:dyDescent="0.25">
      <c r="A80" s="7">
        <v>12</v>
      </c>
      <c r="B80">
        <v>3329</v>
      </c>
      <c r="C80" s="2">
        <f t="shared" si="100"/>
        <v>8.1104272375750242</v>
      </c>
      <c r="I80">
        <f t="shared" si="109"/>
        <v>15.399999999999977</v>
      </c>
      <c r="J80">
        <f t="shared" si="101"/>
        <v>6.2091738967718797</v>
      </c>
      <c r="K80">
        <f t="shared" si="105"/>
        <v>5.5801314542227693</v>
      </c>
      <c r="L80">
        <f t="shared" si="106"/>
        <v>6.83821633932099</v>
      </c>
      <c r="M80">
        <f t="shared" si="102"/>
        <v>0.62904244254911057</v>
      </c>
      <c r="O80">
        <f t="shared" si="107"/>
        <v>1.0871140596566375</v>
      </c>
      <c r="P80">
        <f t="shared" si="108"/>
        <v>11.331233733887121</v>
      </c>
      <c r="Q80">
        <f t="shared" si="103"/>
        <v>5.1220598371152422</v>
      </c>
    </row>
    <row r="81" spans="1:41" x14ac:dyDescent="0.25">
      <c r="A81" s="7">
        <v>9.1</v>
      </c>
      <c r="B81">
        <v>11.1</v>
      </c>
      <c r="C81" s="2">
        <f t="shared" si="100"/>
        <v>2.4069451083182885</v>
      </c>
      <c r="I81">
        <f t="shared" si="109"/>
        <v>15.599999999999977</v>
      </c>
      <c r="J81">
        <f t="shared" si="101"/>
        <v>6.3227252658793969</v>
      </c>
      <c r="K81">
        <f t="shared" si="105"/>
        <v>5.6829168675506345</v>
      </c>
      <c r="L81">
        <f t="shared" si="106"/>
        <v>6.9625336642081592</v>
      </c>
      <c r="M81">
        <f t="shared" si="102"/>
        <v>0.63980839832876191</v>
      </c>
      <c r="O81">
        <f t="shared" si="107"/>
        <v>1.1993321161169384</v>
      </c>
      <c r="P81">
        <f t="shared" si="108"/>
        <v>11.446118415641855</v>
      </c>
      <c r="Q81">
        <f t="shared" si="103"/>
        <v>5.1233931497624585</v>
      </c>
      <c r="AL81">
        <v>0.89999999999999991</v>
      </c>
      <c r="AM81">
        <f t="shared" ref="AM81:AM82" si="122">LN(AL81)</f>
        <v>-0.10536051565782641</v>
      </c>
      <c r="AN81">
        <f t="shared" ref="AN81" si="123">$X$29</f>
        <v>-6.9077552789821368</v>
      </c>
    </row>
    <row r="82" spans="1:41" x14ac:dyDescent="0.25">
      <c r="A82" s="7">
        <v>3</v>
      </c>
      <c r="B82">
        <v>0.2</v>
      </c>
      <c r="C82" s="2">
        <f t="shared" si="100"/>
        <v>-1.6094379124341003</v>
      </c>
      <c r="I82">
        <f t="shared" si="109"/>
        <v>15.799999999999976</v>
      </c>
      <c r="J82">
        <f t="shared" si="101"/>
        <v>6.436276634986914</v>
      </c>
      <c r="K82">
        <f t="shared" si="105"/>
        <v>5.7856736704121321</v>
      </c>
      <c r="L82">
        <f t="shared" si="106"/>
        <v>7.086879599561696</v>
      </c>
      <c r="M82">
        <f t="shared" si="102"/>
        <v>0.65060296457478206</v>
      </c>
      <c r="O82">
        <f t="shared" si="107"/>
        <v>1.3115242704355925</v>
      </c>
      <c r="P82">
        <f t="shared" si="108"/>
        <v>11.561028999538236</v>
      </c>
      <c r="Q82">
        <f t="shared" si="103"/>
        <v>5.1247523645513215</v>
      </c>
      <c r="AL82">
        <v>0.89999999999999991</v>
      </c>
      <c r="AM82">
        <f t="shared" si="122"/>
        <v>-0.10536051565782641</v>
      </c>
      <c r="AN82">
        <f t="shared" ref="AN82" si="124">$W$26</f>
        <v>30</v>
      </c>
      <c r="AO82">
        <v>9</v>
      </c>
    </row>
    <row r="83" spans="1:41" x14ac:dyDescent="0.25">
      <c r="A83" s="7">
        <v>6.7</v>
      </c>
      <c r="B83">
        <v>38</v>
      </c>
      <c r="C83" s="2">
        <f t="shared" si="100"/>
        <v>3.6375861597263857</v>
      </c>
      <c r="I83">
        <f t="shared" si="109"/>
        <v>15.999999999999975</v>
      </c>
      <c r="J83">
        <f t="shared" si="101"/>
        <v>6.5498280040944312</v>
      </c>
      <c r="K83">
        <f t="shared" si="105"/>
        <v>5.8884032635890664</v>
      </c>
      <c r="L83">
        <f t="shared" si="106"/>
        <v>7.211252744599796</v>
      </c>
      <c r="M83">
        <f t="shared" si="102"/>
        <v>0.66142474050536493</v>
      </c>
      <c r="O83">
        <f t="shared" si="107"/>
        <v>1.4236905432167521</v>
      </c>
      <c r="P83">
        <f t="shared" si="108"/>
        <v>11.67596546497211</v>
      </c>
      <c r="Q83">
        <f t="shared" si="103"/>
        <v>5.1261374608776791</v>
      </c>
    </row>
    <row r="84" spans="1:41" x14ac:dyDescent="0.25">
      <c r="A84" s="7">
        <v>3.9</v>
      </c>
      <c r="B84">
        <v>51.6</v>
      </c>
      <c r="C84" s="2">
        <f t="shared" si="100"/>
        <v>3.9435216724875173</v>
      </c>
      <c r="I84">
        <f t="shared" si="109"/>
        <v>16.199999999999974</v>
      </c>
      <c r="J84">
        <f t="shared" si="101"/>
        <v>6.6633793732019484</v>
      </c>
      <c r="K84">
        <f t="shared" si="105"/>
        <v>5.9911069610881551</v>
      </c>
      <c r="L84">
        <f t="shared" si="106"/>
        <v>7.3356517853157417</v>
      </c>
      <c r="M84">
        <f t="shared" si="102"/>
        <v>0.67227241211379352</v>
      </c>
      <c r="O84">
        <f t="shared" si="107"/>
        <v>1.5358309554344318</v>
      </c>
      <c r="P84">
        <f t="shared" si="108"/>
        <v>11.790927790969466</v>
      </c>
      <c r="Q84">
        <f t="shared" si="103"/>
        <v>5.1275484177675166</v>
      </c>
      <c r="AL84">
        <v>1</v>
      </c>
      <c r="AM84">
        <f t="shared" ref="AM84:AM85" si="125">LN(AL84)</f>
        <v>0</v>
      </c>
      <c r="AN84">
        <f t="shared" ref="AN84" si="126">$X$29</f>
        <v>-6.9077552789821368</v>
      </c>
    </row>
    <row r="85" spans="1:41" x14ac:dyDescent="0.25">
      <c r="A85" s="7">
        <v>5.8000000000000007</v>
      </c>
      <c r="B85">
        <v>0.84</v>
      </c>
      <c r="C85" s="2">
        <f t="shared" si="100"/>
        <v>-0.1743533871447778</v>
      </c>
      <c r="I85">
        <f t="shared" si="109"/>
        <v>16.399999999999974</v>
      </c>
      <c r="J85">
        <f t="shared" si="101"/>
        <v>6.7769307423094656</v>
      </c>
      <c r="K85">
        <f t="shared" si="105"/>
        <v>6.0937859965025307</v>
      </c>
      <c r="L85">
        <f t="shared" si="106"/>
        <v>7.4600754881164004</v>
      </c>
      <c r="M85">
        <f t="shared" si="102"/>
        <v>0.68314474580693485</v>
      </c>
      <c r="O85">
        <f t="shared" si="107"/>
        <v>1.6479455284309443</v>
      </c>
      <c r="P85">
        <f t="shared" si="108"/>
        <v>11.905915956187986</v>
      </c>
      <c r="Q85">
        <f t="shared" si="103"/>
        <v>5.1289852138785212</v>
      </c>
      <c r="AL85">
        <v>1</v>
      </c>
      <c r="AM85">
        <f t="shared" si="125"/>
        <v>0</v>
      </c>
      <c r="AN85">
        <f t="shared" ref="AN85" si="127">$W$26</f>
        <v>30</v>
      </c>
      <c r="AO85">
        <v>10</v>
      </c>
    </row>
    <row r="86" spans="1:41" x14ac:dyDescent="0.25">
      <c r="A86" s="7">
        <v>3.6999999999999997</v>
      </c>
      <c r="B86">
        <v>2.54</v>
      </c>
      <c r="C86" s="2">
        <f t="shared" si="100"/>
        <v>0.93216408103044524</v>
      </c>
      <c r="I86">
        <f t="shared" si="109"/>
        <v>16.599999999999973</v>
      </c>
      <c r="J86">
        <f t="shared" si="101"/>
        <v>6.8904821114169845</v>
      </c>
      <c r="K86">
        <f t="shared" si="105"/>
        <v>6.196441528845936</v>
      </c>
      <c r="L86">
        <f t="shared" si="106"/>
        <v>7.584522693988033</v>
      </c>
      <c r="M86">
        <f t="shared" si="102"/>
        <v>0.69404058257104817</v>
      </c>
      <c r="O86">
        <f t="shared" si="107"/>
        <v>1.7600342839153313</v>
      </c>
      <c r="P86">
        <f t="shared" si="108"/>
        <v>12.020929938918638</v>
      </c>
      <c r="Q86">
        <f t="shared" si="103"/>
        <v>5.1304478275016532</v>
      </c>
    </row>
    <row r="87" spans="1:41" x14ac:dyDescent="0.25">
      <c r="A87" s="7">
        <v>5.7</v>
      </c>
      <c r="B87">
        <v>2.41</v>
      </c>
      <c r="C87" s="2">
        <f t="shared" si="100"/>
        <v>0.87962674750256364</v>
      </c>
      <c r="I87">
        <f t="shared" si="109"/>
        <v>16.799999999999972</v>
      </c>
      <c r="J87">
        <f t="shared" si="101"/>
        <v>7.0040334805245017</v>
      </c>
      <c r="K87">
        <f t="shared" si="105"/>
        <v>6.2990746479072257</v>
      </c>
      <c r="L87">
        <f t="shared" si="106"/>
        <v>7.7089923131417777</v>
      </c>
      <c r="M87">
        <f t="shared" si="102"/>
        <v>0.70495883261727621</v>
      </c>
      <c r="O87">
        <f t="shared" si="107"/>
        <v>1.872097243961738</v>
      </c>
      <c r="P87">
        <f t="shared" si="108"/>
        <v>12.135969717087265</v>
      </c>
      <c r="Q87">
        <f t="shared" si="103"/>
        <v>5.1319362365627637</v>
      </c>
      <c r="AL87">
        <v>2</v>
      </c>
      <c r="AM87">
        <f t="shared" ref="AM87:AM88" si="128">LN(AL87)</f>
        <v>0.69314718055994529</v>
      </c>
      <c r="AN87">
        <f t="shared" ref="AN87" si="129">$X$29</f>
        <v>-6.9077552789821368</v>
      </c>
    </row>
    <row r="88" spans="1:41" x14ac:dyDescent="0.25">
      <c r="A88" s="7">
        <v>4.3999999999999995</v>
      </c>
      <c r="B88">
        <v>13.2</v>
      </c>
      <c r="C88" s="2">
        <f t="shared" si="100"/>
        <v>2.5802168295923251</v>
      </c>
      <c r="I88">
        <f t="shared" si="109"/>
        <v>16.999999999999972</v>
      </c>
      <c r="J88">
        <f t="shared" si="101"/>
        <v>7.1175848496320189</v>
      </c>
      <c r="K88">
        <f t="shared" si="105"/>
        <v>6.4016863791683081</v>
      </c>
      <c r="L88">
        <f t="shared" si="106"/>
        <v>7.8334833200957297</v>
      </c>
      <c r="M88">
        <f t="shared" si="102"/>
        <v>0.71589847046371058</v>
      </c>
      <c r="O88">
        <f t="shared" si="107"/>
        <v>1.9841344310078011</v>
      </c>
      <c r="P88">
        <f t="shared" si="108"/>
        <v>12.251035268256237</v>
      </c>
      <c r="Q88">
        <f t="shared" si="103"/>
        <v>5.1334504186242178</v>
      </c>
      <c r="AL88">
        <v>2</v>
      </c>
      <c r="AM88">
        <f t="shared" si="128"/>
        <v>0.69314718055994529</v>
      </c>
      <c r="AN88">
        <f t="shared" ref="AN88" si="130">$W$26</f>
        <v>30</v>
      </c>
      <c r="AO88">
        <v>20</v>
      </c>
    </row>
    <row r="89" spans="1:41" x14ac:dyDescent="0.25">
      <c r="A89" s="7">
        <v>3.6999999999999997</v>
      </c>
      <c r="B89">
        <v>4.49</v>
      </c>
      <c r="C89" s="2">
        <f t="shared" si="100"/>
        <v>1.501852701754163</v>
      </c>
      <c r="I89">
        <f t="shared" si="109"/>
        <v>17.199999999999971</v>
      </c>
      <c r="J89">
        <f t="shared" si="101"/>
        <v>7.231136218739536</v>
      </c>
      <c r="K89">
        <f t="shared" si="105"/>
        <v>6.5042776883245299</v>
      </c>
      <c r="L89">
        <f t="shared" si="106"/>
        <v>7.9579947491545422</v>
      </c>
      <c r="M89">
        <f t="shared" si="102"/>
        <v>0.72685853041500625</v>
      </c>
      <c r="O89">
        <f t="shared" si="107"/>
        <v>2.0961458678529894</v>
      </c>
      <c r="P89">
        <f t="shared" si="108"/>
        <v>12.366126569626083</v>
      </c>
      <c r="Q89">
        <f t="shared" si="103"/>
        <v>5.1349903508865467</v>
      </c>
    </row>
    <row r="90" spans="1:41" x14ac:dyDescent="0.25">
      <c r="A90" s="7">
        <v>5.6000000000000005</v>
      </c>
      <c r="B90">
        <v>18.7</v>
      </c>
      <c r="C90" s="2">
        <f t="shared" si="100"/>
        <v>2.9285235238605409</v>
      </c>
      <c r="I90">
        <f t="shared" si="109"/>
        <v>17.39999999999997</v>
      </c>
      <c r="J90">
        <f t="shared" si="101"/>
        <v>7.3446875878470532</v>
      </c>
      <c r="K90">
        <f t="shared" si="105"/>
        <v>6.6068494854428339</v>
      </c>
      <c r="L90">
        <f t="shared" si="106"/>
        <v>8.0825256902512734</v>
      </c>
      <c r="M90">
        <f t="shared" si="102"/>
        <v>0.73783810240421954</v>
      </c>
      <c r="O90">
        <f t="shared" si="107"/>
        <v>2.2081315776569248</v>
      </c>
      <c r="P90">
        <f t="shared" si="108"/>
        <v>12.481243598037182</v>
      </c>
      <c r="Q90">
        <f t="shared" si="103"/>
        <v>5.1365560101901284</v>
      </c>
      <c r="AL90">
        <v>3</v>
      </c>
      <c r="AM90">
        <f t="shared" ref="AM90:AM91" si="131">LN(AL90)</f>
        <v>1.0986122886681098</v>
      </c>
      <c r="AN90">
        <f t="shared" ref="AN90" si="132">$X$29</f>
        <v>-6.9077552789821368</v>
      </c>
    </row>
    <row r="91" spans="1:41" x14ac:dyDescent="0.25">
      <c r="A91" s="7">
        <v>5.2</v>
      </c>
      <c r="B91">
        <v>1.31</v>
      </c>
      <c r="C91" s="2">
        <f t="shared" si="100"/>
        <v>0.27002713721306021</v>
      </c>
      <c r="I91">
        <f t="shared" si="109"/>
        <v>17.599999999999969</v>
      </c>
      <c r="J91">
        <f t="shared" si="101"/>
        <v>7.4582389569545704</v>
      </c>
      <c r="K91">
        <f t="shared" si="105"/>
        <v>6.7094026287896824</v>
      </c>
      <c r="L91">
        <f t="shared" si="106"/>
        <v>8.2070752851194584</v>
      </c>
      <c r="M91">
        <f t="shared" si="102"/>
        <v>0.74883632816488754</v>
      </c>
      <c r="O91">
        <f t="shared" si="107"/>
        <v>2.3200915839376828</v>
      </c>
      <c r="P91">
        <f t="shared" si="108"/>
        <v>12.596386329971459</v>
      </c>
      <c r="Q91">
        <f t="shared" si="103"/>
        <v>5.1381473730168876</v>
      </c>
      <c r="AL91">
        <v>3</v>
      </c>
      <c r="AM91">
        <f t="shared" si="131"/>
        <v>1.0986122886681098</v>
      </c>
      <c r="AN91">
        <f t="shared" ref="AN91" si="133">$W$26</f>
        <v>30</v>
      </c>
      <c r="AO91">
        <v>30</v>
      </c>
    </row>
    <row r="92" spans="1:41" x14ac:dyDescent="0.25">
      <c r="A92" s="7">
        <v>6.1</v>
      </c>
      <c r="B92">
        <v>1.79</v>
      </c>
      <c r="C92" s="2">
        <f t="shared" si="100"/>
        <v>0.58221561985266368</v>
      </c>
      <c r="I92">
        <f t="shared" si="109"/>
        <v>17.799999999999969</v>
      </c>
      <c r="J92">
        <f t="shared" si="101"/>
        <v>7.5717903260620876</v>
      </c>
      <c r="K92">
        <f t="shared" si="105"/>
        <v>6.8119379283577057</v>
      </c>
      <c r="L92">
        <f t="shared" si="106"/>
        <v>8.3316427237664694</v>
      </c>
      <c r="M92">
        <f t="shared" si="102"/>
        <v>0.7598523977043814</v>
      </c>
      <c r="O92">
        <f t="shared" si="107"/>
        <v>2.4320259105700739</v>
      </c>
      <c r="P92">
        <f t="shared" si="108"/>
        <v>12.711554741554101</v>
      </c>
      <c r="Q92">
        <f t="shared" si="103"/>
        <v>5.1397644154920137</v>
      </c>
    </row>
    <row r="93" spans="1:41" x14ac:dyDescent="0.25">
      <c r="A93" s="7">
        <v>4.7</v>
      </c>
      <c r="B93">
        <v>5.48</v>
      </c>
      <c r="C93" s="2">
        <f t="shared" si="100"/>
        <v>1.7011051009599243</v>
      </c>
      <c r="I93">
        <f t="shared" si="109"/>
        <v>17.999999999999968</v>
      </c>
      <c r="J93">
        <f t="shared" si="101"/>
        <v>7.6853416951696065</v>
      </c>
      <c r="K93">
        <f t="shared" si="105"/>
        <v>6.9144561491173153</v>
      </c>
      <c r="L93">
        <f t="shared" si="106"/>
        <v>8.4562272412218977</v>
      </c>
      <c r="M93">
        <f t="shared" si="102"/>
        <v>0.77088554605229076</v>
      </c>
      <c r="O93">
        <f t="shared" si="107"/>
        <v>2.5439345817838941</v>
      </c>
      <c r="P93">
        <f t="shared" si="108"/>
        <v>12.826748808555319</v>
      </c>
      <c r="Q93">
        <f t="shared" si="103"/>
        <v>5.1414071133857124</v>
      </c>
      <c r="AL93">
        <v>4</v>
      </c>
      <c r="AM93">
        <f t="shared" ref="AM93:AM94" si="134">LN(AL93)</f>
        <v>1.3862943611198906</v>
      </c>
      <c r="AN93">
        <f t="shared" ref="AN93" si="135">$X$29</f>
        <v>-6.9077552789821368</v>
      </c>
    </row>
    <row r="94" spans="1:41" x14ac:dyDescent="0.25">
      <c r="A94" s="7">
        <v>5.3</v>
      </c>
      <c r="B94">
        <v>0.68</v>
      </c>
      <c r="C94" s="2">
        <f t="shared" si="100"/>
        <v>-0.38566248081198462</v>
      </c>
      <c r="I94">
        <f t="shared" si="109"/>
        <v>18.199999999999967</v>
      </c>
      <c r="J94">
        <f t="shared" si="101"/>
        <v>7.7988930642771237</v>
      </c>
      <c r="K94">
        <f t="shared" si="105"/>
        <v>7.0169580140170691</v>
      </c>
      <c r="L94">
        <f t="shared" si="106"/>
        <v>8.5808281145371783</v>
      </c>
      <c r="M94">
        <f t="shared" si="102"/>
        <v>0.78193505026005472</v>
      </c>
      <c r="O94">
        <f t="shared" si="107"/>
        <v>2.6558176221621554</v>
      </c>
      <c r="P94">
        <f t="shared" si="108"/>
        <v>12.941968506392092</v>
      </c>
      <c r="Q94">
        <f t="shared" si="103"/>
        <v>5.1430754421149683</v>
      </c>
      <c r="AL94">
        <v>4</v>
      </c>
      <c r="AM94">
        <f t="shared" si="134"/>
        <v>1.3862943611198906</v>
      </c>
      <c r="AN94">
        <f t="shared" ref="AN94" si="136">$W$26</f>
        <v>30</v>
      </c>
      <c r="AO94">
        <v>40</v>
      </c>
    </row>
    <row r="95" spans="1:41" x14ac:dyDescent="0.25">
      <c r="A95" s="7">
        <v>5</v>
      </c>
      <c r="B95">
        <v>0.1</v>
      </c>
      <c r="C95" s="2">
        <f t="shared" si="100"/>
        <v>-2.3025850929940455</v>
      </c>
      <c r="I95">
        <f t="shared" si="109"/>
        <v>18.399999999999967</v>
      </c>
      <c r="J95">
        <f t="shared" si="101"/>
        <v>7.9124444333846409</v>
      </c>
      <c r="K95">
        <f t="shared" si="105"/>
        <v>7.119444206754368</v>
      </c>
      <c r="L95">
        <f t="shared" si="106"/>
        <v>8.7054446600149138</v>
      </c>
      <c r="M95">
        <f t="shared" si="102"/>
        <v>0.79300022663027325</v>
      </c>
      <c r="O95">
        <f t="shared" si="107"/>
        <v>2.7676750566393098</v>
      </c>
      <c r="P95">
        <f t="shared" si="108"/>
        <v>13.057213810129973</v>
      </c>
      <c r="Q95">
        <f t="shared" si="103"/>
        <v>5.1447693767453311</v>
      </c>
    </row>
    <row r="96" spans="1:41" x14ac:dyDescent="0.25">
      <c r="A96" s="7">
        <v>2.2999999999999998</v>
      </c>
      <c r="B96">
        <v>0.04</v>
      </c>
      <c r="C96" s="2">
        <f t="shared" si="100"/>
        <v>-3.2188758248682006</v>
      </c>
      <c r="I96">
        <f t="shared" si="109"/>
        <v>18.599999999999966</v>
      </c>
      <c r="J96">
        <f t="shared" si="101"/>
        <v>8.025995802492158</v>
      </c>
      <c r="K96">
        <f t="shared" si="105"/>
        <v>7.2219153743360254</v>
      </c>
      <c r="L96">
        <f t="shared" si="106"/>
        <v>8.8300762306482916</v>
      </c>
      <c r="M96">
        <f t="shared" si="102"/>
        <v>0.80408042815613268</v>
      </c>
      <c r="O96">
        <f t="shared" si="107"/>
        <v>2.8795069104994226</v>
      </c>
      <c r="P96">
        <f t="shared" si="108"/>
        <v>13.172484694484893</v>
      </c>
      <c r="Q96">
        <f t="shared" si="103"/>
        <v>5.1464888919927354</v>
      </c>
      <c r="AL96">
        <v>5</v>
      </c>
      <c r="AM96">
        <f t="shared" ref="AM96:AM97" si="137">LN(AL96)</f>
        <v>1.6094379124341003</v>
      </c>
      <c r="AN96">
        <f t="shared" ref="AN96" si="138">$X$29</f>
        <v>-6.9077552789821368</v>
      </c>
    </row>
    <row r="97" spans="1:41" x14ac:dyDescent="0.25">
      <c r="A97" s="7">
        <v>12.1</v>
      </c>
      <c r="B97">
        <v>38</v>
      </c>
      <c r="C97" s="2">
        <f t="shared" si="100"/>
        <v>3.6375861597263857</v>
      </c>
      <c r="I97">
        <f t="shared" si="109"/>
        <v>18.799999999999965</v>
      </c>
      <c r="J97">
        <f t="shared" si="101"/>
        <v>8.1395471715996752</v>
      </c>
      <c r="K97">
        <f t="shared" si="105"/>
        <v>7.3243721294464885</v>
      </c>
      <c r="L97">
        <f t="shared" si="106"/>
        <v>8.954722213752861</v>
      </c>
      <c r="M97">
        <f t="shared" si="102"/>
        <v>0.81517504215318659</v>
      </c>
      <c r="O97">
        <f t="shared" si="107"/>
        <v>2.9913132093743453</v>
      </c>
      <c r="P97">
        <f t="shared" si="108"/>
        <v>13.287781133825005</v>
      </c>
      <c r="Q97">
        <f t="shared" si="103"/>
        <v>5.1482339622253299</v>
      </c>
      <c r="AL97">
        <v>5</v>
      </c>
      <c r="AM97">
        <f t="shared" si="137"/>
        <v>1.6094379124341003</v>
      </c>
      <c r="AN97">
        <f t="shared" ref="AN97" si="139">$W$26</f>
        <v>30</v>
      </c>
      <c r="AO97">
        <v>50</v>
      </c>
    </row>
    <row r="98" spans="1:41" x14ac:dyDescent="0.25">
      <c r="A98" s="7">
        <v>9.8000000000000007</v>
      </c>
      <c r="B98">
        <v>20.6</v>
      </c>
      <c r="C98" s="2">
        <f t="shared" si="100"/>
        <v>3.0252910757955354</v>
      </c>
      <c r="I98">
        <f t="shared" si="109"/>
        <v>18.999999999999964</v>
      </c>
      <c r="J98">
        <f t="shared" si="101"/>
        <v>8.2530985407071924</v>
      </c>
      <c r="K98">
        <f t="shared" si="105"/>
        <v>7.4268150526398315</v>
      </c>
      <c r="L98">
        <f t="shared" si="106"/>
        <v>9.0793820287745532</v>
      </c>
      <c r="M98">
        <f t="shared" si="102"/>
        <v>0.82628348806736063</v>
      </c>
      <c r="O98">
        <f t="shared" si="107"/>
        <v>3.1030939792418701</v>
      </c>
      <c r="P98">
        <f t="shared" si="108"/>
        <v>13.403103102172516</v>
      </c>
      <c r="Q98">
        <f t="shared" si="103"/>
        <v>5.1500045614653223</v>
      </c>
    </row>
    <row r="99" spans="1:41" x14ac:dyDescent="0.25">
      <c r="A99" s="7">
        <v>13.4</v>
      </c>
      <c r="B99">
        <v>4.8</v>
      </c>
      <c r="C99" s="2">
        <f t="shared" si="100"/>
        <v>1.5686159179138452</v>
      </c>
      <c r="I99">
        <f t="shared" si="109"/>
        <v>19.199999999999964</v>
      </c>
      <c r="J99">
        <f t="shared" si="101"/>
        <v>8.3666499098147114</v>
      </c>
      <c r="K99">
        <f t="shared" si="105"/>
        <v>7.5292446943701856</v>
      </c>
      <c r="L99">
        <f t="shared" si="106"/>
        <v>9.204055125259238</v>
      </c>
      <c r="M99">
        <f t="shared" si="102"/>
        <v>0.83740521544452606</v>
      </c>
      <c r="O99">
        <f t="shared" si="107"/>
        <v>3.214849246423845</v>
      </c>
      <c r="P99">
        <f t="shared" si="108"/>
        <v>13.518450573205577</v>
      </c>
      <c r="Q99">
        <f t="shared" si="103"/>
        <v>5.1518006633908664</v>
      </c>
      <c r="AL99">
        <v>6</v>
      </c>
      <c r="AM99">
        <f t="shared" ref="AM99:AM100" si="140">LN(AL99)</f>
        <v>1.791759469228055</v>
      </c>
      <c r="AN99">
        <f t="shared" ref="AN99" si="141">$X$29</f>
        <v>-6.9077552789821368</v>
      </c>
    </row>
    <row r="100" spans="1:41" x14ac:dyDescent="0.25">
      <c r="A100" s="7">
        <v>15.6</v>
      </c>
      <c r="B100">
        <v>90.5</v>
      </c>
      <c r="C100" s="2">
        <f t="shared" si="100"/>
        <v>4.5053498507058807</v>
      </c>
      <c r="I100">
        <f t="shared" si="109"/>
        <v>19.399999999999963</v>
      </c>
      <c r="J100">
        <f t="shared" si="101"/>
        <v>8.4802012789222285</v>
      </c>
      <c r="K100">
        <f t="shared" si="105"/>
        <v>7.6316615768739169</v>
      </c>
      <c r="L100">
        <f t="shared" si="106"/>
        <v>9.3287409809705402</v>
      </c>
      <c r="M100">
        <f t="shared" si="102"/>
        <v>0.8485397020483112</v>
      </c>
      <c r="O100">
        <f t="shared" si="107"/>
        <v>3.3265790375842883</v>
      </c>
      <c r="P100">
        <f t="shared" si="108"/>
        <v>13.633823520260169</v>
      </c>
      <c r="Q100">
        <f t="shared" si="103"/>
        <v>5.1536222413379402</v>
      </c>
      <c r="AL100">
        <v>6</v>
      </c>
      <c r="AM100">
        <f t="shared" si="140"/>
        <v>1.791759469228055</v>
      </c>
      <c r="AN100">
        <f t="shared" ref="AN100" si="142">$W$26</f>
        <v>30</v>
      </c>
      <c r="AO100">
        <v>60</v>
      </c>
    </row>
    <row r="101" spans="1:41" x14ac:dyDescent="0.25">
      <c r="A101" s="7">
        <v>20.100000000000001</v>
      </c>
      <c r="B101">
        <v>39.4</v>
      </c>
      <c r="C101" s="2">
        <f t="shared" si="100"/>
        <v>3.673765816303888</v>
      </c>
      <c r="I101">
        <f t="shared" si="109"/>
        <v>19.599999999999962</v>
      </c>
      <c r="J101">
        <f t="shared" si="101"/>
        <v>8.5937526480297457</v>
      </c>
      <c r="K101">
        <f t="shared" si="105"/>
        <v>7.7340661959157231</v>
      </c>
      <c r="L101">
        <f t="shared" si="106"/>
        <v>9.4534391001437683</v>
      </c>
      <c r="M101">
        <f t="shared" si="102"/>
        <v>0.8596864521140225</v>
      </c>
      <c r="O101">
        <f t="shared" si="107"/>
        <v>3.438283379727463</v>
      </c>
      <c r="P101">
        <f t="shared" si="108"/>
        <v>13.749221916332029</v>
      </c>
      <c r="Q101">
        <f t="shared" si="103"/>
        <v>5.1554692683022827</v>
      </c>
    </row>
    <row r="102" spans="1:41" x14ac:dyDescent="0.25">
      <c r="A102" s="7">
        <v>18.8</v>
      </c>
      <c r="B102">
        <v>34</v>
      </c>
      <c r="C102" s="2">
        <f t="shared" si="100"/>
        <v>3.5263605246161616</v>
      </c>
      <c r="I102">
        <f t="shared" si="109"/>
        <v>19.799999999999962</v>
      </c>
      <c r="J102">
        <f t="shared" si="101"/>
        <v>8.7073040171372629</v>
      </c>
      <c r="K102">
        <f t="shared" si="105"/>
        <v>7.8364590224096311</v>
      </c>
      <c r="L102">
        <f t="shared" si="106"/>
        <v>9.5781490118648946</v>
      </c>
      <c r="M102">
        <f t="shared" si="102"/>
        <v>0.87084499472763155</v>
      </c>
      <c r="O102">
        <f t="shared" si="107"/>
        <v>3.5499623001959622</v>
      </c>
      <c r="P102">
        <f t="shared" si="108"/>
        <v>13.864645734078564</v>
      </c>
      <c r="Q102">
        <f t="shared" si="103"/>
        <v>5.1573417169413007</v>
      </c>
      <c r="AL102">
        <v>7</v>
      </c>
      <c r="AM102">
        <f t="shared" ref="AM102:AM103" si="143">LN(AL102)</f>
        <v>1.9459101490553132</v>
      </c>
      <c r="AN102">
        <f t="shared" ref="AN102" si="144">$X$29</f>
        <v>-6.9077552789821368</v>
      </c>
    </row>
    <row r="103" spans="1:41" x14ac:dyDescent="0.25">
      <c r="A103" s="7">
        <v>20.8</v>
      </c>
      <c r="B103">
        <v>5.83</v>
      </c>
      <c r="C103" s="2">
        <f t="shared" si="100"/>
        <v>1.7630170003624011</v>
      </c>
      <c r="I103">
        <f t="shared" si="109"/>
        <v>19.999999999999961</v>
      </c>
      <c r="J103">
        <f t="shared" si="101"/>
        <v>8.82085538624478</v>
      </c>
      <c r="K103">
        <f t="shared" si="105"/>
        <v>7.9388405039250109</v>
      </c>
      <c r="L103">
        <f t="shared" si="106"/>
        <v>9.7028702685645491</v>
      </c>
      <c r="M103">
        <f t="shared" si="102"/>
        <v>0.88201488231976932</v>
      </c>
      <c r="O103">
        <f t="shared" si="107"/>
        <v>3.6616158266687346</v>
      </c>
      <c r="P103">
        <f t="shared" si="108"/>
        <v>13.980094945820825</v>
      </c>
      <c r="Q103">
        <f t="shared" si="103"/>
        <v>5.1592395595760454</v>
      </c>
      <c r="AL103">
        <v>7</v>
      </c>
      <c r="AM103">
        <f t="shared" si="143"/>
        <v>1.9459101490553132</v>
      </c>
      <c r="AN103">
        <f t="shared" ref="AN103" si="145">$W$26</f>
        <v>30</v>
      </c>
      <c r="AO103">
        <v>70</v>
      </c>
    </row>
    <row r="104" spans="1:41" x14ac:dyDescent="0.25">
      <c r="A104" s="7">
        <v>16.7</v>
      </c>
      <c r="B104">
        <v>376</v>
      </c>
      <c r="C104" s="2">
        <f t="shared" si="100"/>
        <v>5.9295891433898946</v>
      </c>
      <c r="I104">
        <f t="shared" si="109"/>
        <v>20.19999999999996</v>
      </c>
      <c r="J104">
        <f t="shared" si="101"/>
        <v>8.9344067553522972</v>
      </c>
      <c r="K104">
        <f t="shared" si="105"/>
        <v>8.0412110660867491</v>
      </c>
      <c r="L104">
        <f t="shared" si="106"/>
        <v>9.8276024446178454</v>
      </c>
      <c r="M104">
        <f t="shared" si="102"/>
        <v>0.89319568926554904</v>
      </c>
      <c r="O104">
        <f t="shared" si="107"/>
        <v>3.7732439871591232</v>
      </c>
      <c r="P104">
        <f t="shared" si="108"/>
        <v>14.095569523545471</v>
      </c>
      <c r="Q104">
        <f t="shared" si="103"/>
        <v>5.161162768193174</v>
      </c>
    </row>
    <row r="105" spans="1:41" x14ac:dyDescent="0.25">
      <c r="A105" s="7">
        <v>10.9</v>
      </c>
      <c r="B105">
        <v>92.4</v>
      </c>
      <c r="C105" s="2">
        <f t="shared" si="100"/>
        <v>4.5261269786476381</v>
      </c>
      <c r="I105">
        <f t="shared" si="109"/>
        <v>20.399999999999959</v>
      </c>
      <c r="J105">
        <f t="shared" si="101"/>
        <v>9.0479581244598162</v>
      </c>
      <c r="K105">
        <f t="shared" si="105"/>
        <v>8.1435711138779663</v>
      </c>
      <c r="L105">
        <f t="shared" si="106"/>
        <v>9.9523451350416661</v>
      </c>
      <c r="M105">
        <f t="shared" si="102"/>
        <v>0.90438701058185067</v>
      </c>
      <c r="O105">
        <f t="shared" si="107"/>
        <v>3.8848468100128724</v>
      </c>
      <c r="P105">
        <f t="shared" si="108"/>
        <v>14.21106943890676</v>
      </c>
      <c r="Q105">
        <f t="shared" si="103"/>
        <v>5.1631113144469438</v>
      </c>
      <c r="AL105">
        <v>8</v>
      </c>
      <c r="AM105">
        <f t="shared" ref="AM105:AM106" si="146">LN(AL105)</f>
        <v>2.0794415416798357</v>
      </c>
      <c r="AN105">
        <f t="shared" ref="AN105" si="147">$X$29</f>
        <v>-6.9077552789821368</v>
      </c>
    </row>
    <row r="106" spans="1:41" x14ac:dyDescent="0.25">
      <c r="A106" s="7">
        <v>13.8</v>
      </c>
      <c r="B106">
        <v>2</v>
      </c>
      <c r="C106" s="2">
        <f t="shared" si="100"/>
        <v>0.69314718055994529</v>
      </c>
      <c r="I106">
        <f t="shared" si="109"/>
        <v>20.599999999999959</v>
      </c>
      <c r="J106">
        <f t="shared" si="101"/>
        <v>9.1615094935673334</v>
      </c>
      <c r="K106">
        <f t="shared" si="105"/>
        <v>8.2459210328529089</v>
      </c>
      <c r="L106">
        <f t="shared" si="106"/>
        <v>10.077097954281758</v>
      </c>
      <c r="M106">
        <f t="shared" si="102"/>
        <v>0.91558846071442412</v>
      </c>
      <c r="O106">
        <f t="shared" si="107"/>
        <v>3.9964243239061128</v>
      </c>
      <c r="P106">
        <f t="shared" si="108"/>
        <v>14.326594663228555</v>
      </c>
      <c r="Q106">
        <f t="shared" si="103"/>
        <v>5.1650851696612206</v>
      </c>
      <c r="AL106">
        <v>8</v>
      </c>
      <c r="AM106">
        <f t="shared" si="146"/>
        <v>2.0794415416798357</v>
      </c>
      <c r="AN106">
        <f t="shared" ref="AN106" si="148">$W$26</f>
        <v>30</v>
      </c>
      <c r="AO106">
        <v>80</v>
      </c>
    </row>
    <row r="107" spans="1:41" x14ac:dyDescent="0.25">
      <c r="A107" s="7">
        <v>17.2</v>
      </c>
      <c r="B107">
        <v>9650</v>
      </c>
      <c r="C107" s="2">
        <f t="shared" si="100"/>
        <v>9.174713194333032</v>
      </c>
      <c r="I107">
        <f t="shared" si="109"/>
        <v>20.799999999999958</v>
      </c>
      <c r="J107">
        <f t="shared" si="101"/>
        <v>9.2750608626748505</v>
      </c>
      <c r="K107">
        <f t="shared" si="105"/>
        <v>8.3482611902670243</v>
      </c>
      <c r="L107">
        <f t="shared" si="106"/>
        <v>10.201860535082677</v>
      </c>
      <c r="M107">
        <f t="shared" si="102"/>
        <v>0.92679967240782668</v>
      </c>
      <c r="O107">
        <f t="shared" si="107"/>
        <v>4.107976557843342</v>
      </c>
      <c r="P107">
        <f t="shared" si="108"/>
        <v>14.442145167506359</v>
      </c>
      <c r="Q107">
        <f t="shared" si="103"/>
        <v>5.1670843048315085</v>
      </c>
    </row>
    <row r="108" spans="1:41" x14ac:dyDescent="0.25">
      <c r="A108" s="7">
        <v>14.2</v>
      </c>
      <c r="B108">
        <v>61.8</v>
      </c>
      <c r="C108" s="2">
        <f t="shared" si="100"/>
        <v>4.1239033644636454</v>
      </c>
      <c r="I108">
        <f t="shared" si="109"/>
        <v>20.999999999999957</v>
      </c>
      <c r="J108">
        <f t="shared" si="101"/>
        <v>9.3886122317823677</v>
      </c>
      <c r="K108">
        <f t="shared" si="105"/>
        <v>8.4505919361305537</v>
      </c>
      <c r="L108">
        <f t="shared" si="106"/>
        <v>10.326632527434182</v>
      </c>
      <c r="M108">
        <f t="shared" si="102"/>
        <v>0.93802029565181388</v>
      </c>
      <c r="O108">
        <f t="shared" si="107"/>
        <v>4.2195035411553672</v>
      </c>
      <c r="P108">
        <f t="shared" si="108"/>
        <v>14.557720922409368</v>
      </c>
      <c r="Q108">
        <f t="shared" si="103"/>
        <v>5.1691086906270005</v>
      </c>
      <c r="AL108">
        <v>9</v>
      </c>
      <c r="AM108">
        <f t="shared" ref="AM108:AM109" si="149">LN(AL108)</f>
        <v>2.1972245773362196</v>
      </c>
      <c r="AN108">
        <f t="shared" ref="AN108" si="150">$X$29</f>
        <v>-6.9077552789821368</v>
      </c>
    </row>
    <row r="109" spans="1:41" x14ac:dyDescent="0.25">
      <c r="A109" s="7">
        <v>14.499999999999998</v>
      </c>
      <c r="B109">
        <v>2.27</v>
      </c>
      <c r="C109" s="2">
        <f t="shared" si="100"/>
        <v>0.81977983149331135</v>
      </c>
      <c r="I109">
        <f t="shared" si="109"/>
        <v>21.199999999999957</v>
      </c>
      <c r="J109">
        <f t="shared" si="101"/>
        <v>9.5021636008898849</v>
      </c>
      <c r="K109">
        <f t="shared" si="105"/>
        <v>8.5529136041915486</v>
      </c>
      <c r="L109">
        <f t="shared" si="106"/>
        <v>10.451413597588221</v>
      </c>
      <c r="M109">
        <f t="shared" si="102"/>
        <v>0.94924999669833676</v>
      </c>
      <c r="O109">
        <f t="shared" si="107"/>
        <v>4.3310053034972533</v>
      </c>
      <c r="P109">
        <f t="shared" si="108"/>
        <v>14.673321898282516</v>
      </c>
      <c r="Q109">
        <f t="shared" si="103"/>
        <v>5.1711582973926316</v>
      </c>
      <c r="AL109">
        <v>9</v>
      </c>
      <c r="AM109">
        <f t="shared" si="149"/>
        <v>2.1972245773362196</v>
      </c>
      <c r="AN109">
        <f t="shared" ref="AN109" si="151">$W$26</f>
        <v>30</v>
      </c>
      <c r="AO109">
        <v>90</v>
      </c>
    </row>
    <row r="110" spans="1:41" x14ac:dyDescent="0.25">
      <c r="A110" s="7">
        <v>15.4</v>
      </c>
      <c r="B110">
        <v>361</v>
      </c>
      <c r="C110" s="2">
        <f t="shared" si="100"/>
        <v>5.8888779583328805</v>
      </c>
      <c r="I110">
        <f t="shared" si="109"/>
        <v>21.399999999999956</v>
      </c>
      <c r="J110">
        <f t="shared" si="101"/>
        <v>9.6157149699974021</v>
      </c>
      <c r="K110">
        <f t="shared" si="105"/>
        <v>8.6552265128535986</v>
      </c>
      <c r="L110">
        <f t="shared" si="106"/>
        <v>10.576203427141206</v>
      </c>
      <c r="M110">
        <f t="shared" si="102"/>
        <v>0.96048845714380293</v>
      </c>
      <c r="O110">
        <f t="shared" si="107"/>
        <v>4.4424818748462327</v>
      </c>
      <c r="P110">
        <f t="shared" si="108"/>
        <v>14.788948065148571</v>
      </c>
      <c r="Q110">
        <f t="shared" si="103"/>
        <v>5.1732330951511694</v>
      </c>
    </row>
    <row r="111" spans="1:41" x14ac:dyDescent="0.25">
      <c r="A111" s="7">
        <v>16</v>
      </c>
      <c r="B111">
        <v>104</v>
      </c>
      <c r="C111" s="2">
        <f t="shared" si="100"/>
        <v>4.6443908991413725</v>
      </c>
      <c r="I111">
        <f t="shared" si="109"/>
        <v>21.599999999999955</v>
      </c>
      <c r="J111">
        <f t="shared" si="101"/>
        <v>9.729266339104921</v>
      </c>
      <c r="K111">
        <f t="shared" si="105"/>
        <v>8.7575309660332241</v>
      </c>
      <c r="L111">
        <f t="shared" si="106"/>
        <v>10.701001712176618</v>
      </c>
      <c r="M111">
        <f t="shared" si="102"/>
        <v>0.97173537307169611</v>
      </c>
      <c r="O111">
        <f t="shared" si="107"/>
        <v>4.5539332854996113</v>
      </c>
      <c r="P111">
        <f t="shared" si="108"/>
        <v>14.904599392710232</v>
      </c>
      <c r="Q111">
        <f t="shared" si="103"/>
        <v>5.1753330536053097</v>
      </c>
      <c r="AL111">
        <v>10</v>
      </c>
      <c r="AM111">
        <f t="shared" ref="AM111:AM112" si="152">LN(AL111)</f>
        <v>2.3025850929940459</v>
      </c>
      <c r="AN111">
        <f t="shared" ref="AN111" si="153">$X$29</f>
        <v>-6.9077552789821368</v>
      </c>
    </row>
    <row r="112" spans="1:41" x14ac:dyDescent="0.25">
      <c r="A112" s="7">
        <v>17.399999999999999</v>
      </c>
      <c r="B112">
        <v>181</v>
      </c>
      <c r="C112" s="2">
        <f t="shared" si="100"/>
        <v>5.1984970312658261</v>
      </c>
      <c r="I112">
        <f t="shared" si="109"/>
        <v>21.799999999999955</v>
      </c>
      <c r="J112">
        <f t="shared" si="101"/>
        <v>9.8428177082124382</v>
      </c>
      <c r="K112">
        <f t="shared" si="105"/>
        <v>8.8598272539613774</v>
      </c>
      <c r="L112">
        <f t="shared" si="106"/>
        <v>10.825808162463499</v>
      </c>
      <c r="M112">
        <f t="shared" si="102"/>
        <v>0.98299045425106146</v>
      </c>
      <c r="O112">
        <f t="shared" si="107"/>
        <v>4.6653595660726515</v>
      </c>
      <c r="P112">
        <f t="shared" si="108"/>
        <v>15.020275850352224</v>
      </c>
      <c r="Q112">
        <f t="shared" si="103"/>
        <v>5.1774581421397867</v>
      </c>
      <c r="AL112">
        <v>10</v>
      </c>
      <c r="AM112">
        <f t="shared" si="152"/>
        <v>2.3025850929940459</v>
      </c>
      <c r="AN112">
        <f t="shared" ref="AN112" si="154">$W$26</f>
        <v>30</v>
      </c>
      <c r="AO112">
        <v>100</v>
      </c>
    </row>
    <row r="113" spans="1:41" x14ac:dyDescent="0.25">
      <c r="A113" s="7">
        <v>12.8</v>
      </c>
      <c r="B113">
        <v>110</v>
      </c>
      <c r="C113" s="2">
        <f t="shared" si="100"/>
        <v>4.7004803657924166</v>
      </c>
      <c r="I113">
        <f t="shared" si="109"/>
        <v>21.999999999999954</v>
      </c>
      <c r="J113">
        <f t="shared" si="101"/>
        <v>9.9563690773199554</v>
      </c>
      <c r="K113">
        <f t="shared" si="105"/>
        <v>8.9621156539332194</v>
      </c>
      <c r="L113">
        <f t="shared" si="106"/>
        <v>10.950622500706691</v>
      </c>
      <c r="M113">
        <f t="shared" si="102"/>
        <v>0.9942534233867355</v>
      </c>
      <c r="O113">
        <f t="shared" si="107"/>
        <v>4.7767607474964429</v>
      </c>
      <c r="P113">
        <f t="shared" si="108"/>
        <v>15.135977407143468</v>
      </c>
      <c r="Q113">
        <f t="shared" si="103"/>
        <v>5.1796083298235125</v>
      </c>
    </row>
    <row r="114" spans="1:41" x14ac:dyDescent="0.25">
      <c r="A114" s="7">
        <v>9.1</v>
      </c>
      <c r="B114">
        <v>29.1</v>
      </c>
      <c r="C114" s="2">
        <f t="shared" si="100"/>
        <v>3.3707381741774469</v>
      </c>
      <c r="I114">
        <f t="shared" si="109"/>
        <v>22.199999999999953</v>
      </c>
      <c r="J114">
        <f t="shared" si="101"/>
        <v>10.069920446427473</v>
      </c>
      <c r="K114">
        <f t="shared" si="105"/>
        <v>9.0643964310099427</v>
      </c>
      <c r="L114">
        <f t="shared" si="106"/>
        <v>11.075444461845002</v>
      </c>
      <c r="M114">
        <f t="shared" si="102"/>
        <v>1.00552401541753</v>
      </c>
      <c r="O114">
        <f t="shared" si="107"/>
        <v>4.8881368610157603</v>
      </c>
      <c r="P114">
        <f t="shared" si="108"/>
        <v>15.251704031839186</v>
      </c>
      <c r="Q114">
        <f t="shared" si="103"/>
        <v>5.1817835854117122</v>
      </c>
      <c r="AL114">
        <v>20</v>
      </c>
      <c r="AM114">
        <f t="shared" ref="AM114:AM115" si="155">LN(AL114)</f>
        <v>2.9957322735539909</v>
      </c>
      <c r="AN114">
        <f t="shared" ref="AN114" si="156">$X$29</f>
        <v>-6.9077552789821368</v>
      </c>
    </row>
    <row r="115" spans="1:41" x14ac:dyDescent="0.25">
      <c r="A115" s="7">
        <v>10.9</v>
      </c>
      <c r="B115">
        <v>656</v>
      </c>
      <c r="C115" s="2">
        <f t="shared" si="100"/>
        <v>6.4861607889440887</v>
      </c>
      <c r="I115">
        <f t="shared" si="109"/>
        <v>22.399999999999952</v>
      </c>
      <c r="J115">
        <f t="shared" si="101"/>
        <v>10.18347181553499</v>
      </c>
      <c r="K115">
        <f t="shared" si="105"/>
        <v>9.1666698386760945</v>
      </c>
      <c r="L115">
        <f t="shared" si="106"/>
        <v>11.200273792393885</v>
      </c>
      <c r="M115">
        <f t="shared" si="102"/>
        <v>1.016801976858895</v>
      </c>
      <c r="O115">
        <f t="shared" si="107"/>
        <v>4.9994879381868911</v>
      </c>
      <c r="P115">
        <f t="shared" si="108"/>
        <v>15.367455692883087</v>
      </c>
      <c r="Q115">
        <f t="shared" si="103"/>
        <v>5.1839838773480986</v>
      </c>
      <c r="AL115">
        <v>20</v>
      </c>
      <c r="AM115">
        <f t="shared" si="155"/>
        <v>2.9957322735539909</v>
      </c>
      <c r="AN115">
        <f t="shared" ref="AN115" si="157">$W$26</f>
        <v>30</v>
      </c>
      <c r="AO115">
        <v>200</v>
      </c>
    </row>
    <row r="116" spans="1:41" x14ac:dyDescent="0.25">
      <c r="A116" s="7">
        <v>5.8000000000000007</v>
      </c>
      <c r="B116">
        <v>108</v>
      </c>
      <c r="C116" s="2">
        <f t="shared" si="100"/>
        <v>4.6821312271242199</v>
      </c>
      <c r="I116">
        <f t="shared" si="109"/>
        <v>22.599999999999952</v>
      </c>
      <c r="J116">
        <f t="shared" si="101"/>
        <v>10.297023184642507</v>
      </c>
      <c r="K116">
        <f t="shared" si="105"/>
        <v>9.2689361194556454</v>
      </c>
      <c r="L116">
        <f t="shared" si="106"/>
        <v>11.325110249829368</v>
      </c>
      <c r="M116">
        <f t="shared" si="102"/>
        <v>1.0280870651868623</v>
      </c>
      <c r="O116">
        <f t="shared" si="107"/>
        <v>5.1108140108754672</v>
      </c>
      <c r="P116">
        <f t="shared" si="108"/>
        <v>15.483232358409547</v>
      </c>
      <c r="Q116">
        <f t="shared" si="103"/>
        <v>5.1862091737670397</v>
      </c>
    </row>
    <row r="117" spans="1:41" x14ac:dyDescent="0.25">
      <c r="A117" s="7">
        <v>2.7</v>
      </c>
      <c r="B117">
        <v>2.06</v>
      </c>
      <c r="C117" s="2">
        <f t="shared" si="100"/>
        <v>0.72270598280148979</v>
      </c>
      <c r="I117">
        <f t="shared" si="109"/>
        <v>22.799999999999951</v>
      </c>
      <c r="J117">
        <f t="shared" si="101"/>
        <v>10.410574553750026</v>
      </c>
      <c r="K117">
        <f t="shared" si="105"/>
        <v>9.3711955054897054</v>
      </c>
      <c r="L117">
        <f t="shared" si="106"/>
        <v>11.449953602010346</v>
      </c>
      <c r="M117">
        <f t="shared" si="102"/>
        <v>1.0393790482603202</v>
      </c>
      <c r="O117">
        <f t="shared" si="107"/>
        <v>5.2221151112542668</v>
      </c>
      <c r="P117">
        <f t="shared" si="108"/>
        <v>15.599033996245785</v>
      </c>
      <c r="Q117">
        <f t="shared" si="103"/>
        <v>5.1884594424957591</v>
      </c>
      <c r="AL117">
        <v>30</v>
      </c>
      <c r="AM117">
        <f t="shared" ref="AM117:AM118" si="158">LN(AL117)</f>
        <v>3.4011973816621555</v>
      </c>
      <c r="AN117">
        <f t="shared" ref="AN117" si="159">$X$29</f>
        <v>-6.9077552789821368</v>
      </c>
    </row>
    <row r="118" spans="1:41" x14ac:dyDescent="0.25">
      <c r="A118" s="7">
        <v>2.6</v>
      </c>
      <c r="B118">
        <v>1.35</v>
      </c>
      <c r="C118" s="2">
        <f t="shared" si="100"/>
        <v>0.30010459245033816</v>
      </c>
      <c r="I118">
        <f t="shared" si="109"/>
        <v>22.99999999999995</v>
      </c>
      <c r="J118">
        <f t="shared" si="101"/>
        <v>10.524125922857543</v>
      </c>
      <c r="K118">
        <f t="shared" si="105"/>
        <v>9.4734482190786267</v>
      </c>
      <c r="L118">
        <f t="shared" si="106"/>
        <v>11.574803626636459</v>
      </c>
      <c r="M118">
        <f t="shared" si="102"/>
        <v>1.050677703778917</v>
      </c>
      <c r="O118">
        <f t="shared" si="107"/>
        <v>5.3333912718010081</v>
      </c>
      <c r="P118">
        <f t="shared" si="108"/>
        <v>15.714860573914077</v>
      </c>
      <c r="Q118">
        <f t="shared" si="103"/>
        <v>5.1907346510565349</v>
      </c>
      <c r="AL118">
        <v>30</v>
      </c>
      <c r="AM118">
        <f t="shared" si="158"/>
        <v>3.4011973816621555</v>
      </c>
      <c r="AN118">
        <f t="shared" ref="AN118" si="160">$W$26</f>
        <v>30</v>
      </c>
      <c r="AO118">
        <v>300</v>
      </c>
    </row>
    <row r="119" spans="1:41" x14ac:dyDescent="0.25">
      <c r="A119" s="7">
        <v>9.4</v>
      </c>
      <c r="B119">
        <v>29.7</v>
      </c>
      <c r="C119" s="2">
        <f t="shared" si="100"/>
        <v>3.3911470458086539</v>
      </c>
      <c r="I119">
        <f t="shared" si="109"/>
        <v>23.19999999999995</v>
      </c>
      <c r="J119">
        <f t="shared" si="101"/>
        <v>10.63767729196506</v>
      </c>
      <c r="K119">
        <f t="shared" si="105"/>
        <v>9.5756944731909712</v>
      </c>
      <c r="L119">
        <f t="shared" si="106"/>
        <v>11.699660110739149</v>
      </c>
      <c r="M119">
        <f t="shared" si="102"/>
        <v>1.0619828187740894</v>
      </c>
      <c r="O119">
        <f t="shared" si="107"/>
        <v>5.4446425252961301</v>
      </c>
      <c r="P119">
        <f t="shared" si="108"/>
        <v>15.83071205863399</v>
      </c>
      <c r="Q119">
        <f t="shared" si="103"/>
        <v>5.19303476666893</v>
      </c>
    </row>
    <row r="120" spans="1:41" x14ac:dyDescent="0.25">
      <c r="A120" s="7">
        <v>8.3000000000000007</v>
      </c>
      <c r="B120">
        <v>1.64</v>
      </c>
      <c r="C120" s="2">
        <f t="shared" si="100"/>
        <v>0.494696241836107</v>
      </c>
      <c r="I120">
        <f t="shared" si="109"/>
        <v>23.399999999999949</v>
      </c>
      <c r="J120">
        <f t="shared" si="101"/>
        <v>10.751228661072577</v>
      </c>
      <c r="K120">
        <f t="shared" si="105"/>
        <v>9.6779344719416578</v>
      </c>
      <c r="L120">
        <f t="shared" si="106"/>
        <v>11.824522850203497</v>
      </c>
      <c r="M120">
        <f t="shared" si="102"/>
        <v>1.0732941891309196</v>
      </c>
      <c r="O120">
        <f t="shared" si="107"/>
        <v>5.5558689048205565</v>
      </c>
      <c r="P120">
        <f t="shared" si="108"/>
        <v>15.946588417324598</v>
      </c>
      <c r="Q120">
        <f t="shared" si="103"/>
        <v>5.1953597562520208</v>
      </c>
      <c r="AL120">
        <v>40</v>
      </c>
      <c r="AM120">
        <f t="shared" ref="AM120:AM121" si="161">LN(AL120)</f>
        <v>3.6888794541139363</v>
      </c>
      <c r="AN120">
        <f t="shared" ref="AN120" si="162">$X$29</f>
        <v>-6.9077552789821368</v>
      </c>
    </row>
    <row r="121" spans="1:41" x14ac:dyDescent="0.25">
      <c r="A121" s="7">
        <v>7.1999999999999993</v>
      </c>
      <c r="B121">
        <v>30000</v>
      </c>
      <c r="C121" s="2">
        <f t="shared" si="100"/>
        <v>10.308952660644293</v>
      </c>
      <c r="I121">
        <f t="shared" si="109"/>
        <v>23.599999999999948</v>
      </c>
      <c r="J121">
        <f t="shared" si="101"/>
        <v>10.864780030180095</v>
      </c>
      <c r="K121">
        <f t="shared" si="105"/>
        <v>9.7801684110414051</v>
      </c>
      <c r="L121">
        <f t="shared" si="106"/>
        <v>11.949391649318784</v>
      </c>
      <c r="M121">
        <f t="shared" si="102"/>
        <v>1.0846116191386899</v>
      </c>
      <c r="O121">
        <f t="shared" si="107"/>
        <v>5.6670704437534427</v>
      </c>
      <c r="P121">
        <f t="shared" si="108"/>
        <v>16.062489616606747</v>
      </c>
      <c r="Q121">
        <f t="shared" si="103"/>
        <v>5.1977095864266518</v>
      </c>
      <c r="AL121">
        <v>40</v>
      </c>
      <c r="AM121">
        <f t="shared" si="161"/>
        <v>3.6888794541139363</v>
      </c>
      <c r="AN121">
        <f t="shared" ref="AN121" si="163">$W$26</f>
        <v>30</v>
      </c>
      <c r="AO121">
        <v>400</v>
      </c>
    </row>
    <row r="122" spans="1:41" x14ac:dyDescent="0.25">
      <c r="A122" s="7">
        <v>4.7</v>
      </c>
      <c r="B122">
        <v>35.299999999999997</v>
      </c>
      <c r="C122" s="2">
        <f t="shared" si="100"/>
        <v>3.5638829639392511</v>
      </c>
      <c r="I122">
        <f t="shared" si="109"/>
        <v>23.799999999999947</v>
      </c>
      <c r="J122">
        <f t="shared" si="101"/>
        <v>10.978331399287612</v>
      </c>
      <c r="K122">
        <f t="shared" si="105"/>
        <v>9.882396478219432</v>
      </c>
      <c r="L122">
        <f t="shared" si="106"/>
        <v>12.074266320355791</v>
      </c>
      <c r="M122">
        <f t="shared" si="102"/>
        <v>1.0959349210681797</v>
      </c>
      <c r="O122">
        <f t="shared" si="107"/>
        <v>5.7782471757699199</v>
      </c>
      <c r="P122">
        <f t="shared" si="108"/>
        <v>16.178415622805304</v>
      </c>
      <c r="Q122">
        <f t="shared" si="103"/>
        <v>5.2000842235176918</v>
      </c>
    </row>
    <row r="123" spans="1:41" x14ac:dyDescent="0.25">
      <c r="A123" s="7">
        <v>13.700000000000001</v>
      </c>
      <c r="B123">
        <v>1550</v>
      </c>
      <c r="C123" s="2">
        <f t="shared" si="100"/>
        <v>7.3460102099132927</v>
      </c>
      <c r="I123">
        <f t="shared" si="109"/>
        <v>23.999999999999947</v>
      </c>
      <c r="J123">
        <f t="shared" si="101"/>
        <v>11.091882768395129</v>
      </c>
      <c r="K123">
        <f t="shared" si="105"/>
        <v>9.9846188536212388</v>
      </c>
      <c r="L123">
        <f t="shared" si="106"/>
        <v>12.199146683169019</v>
      </c>
      <c r="M123">
        <f t="shared" si="102"/>
        <v>1.1072639147738894</v>
      </c>
      <c r="O123">
        <f t="shared" si="107"/>
        <v>5.8893991348388184</v>
      </c>
      <c r="P123">
        <f t="shared" si="108"/>
        <v>16.294366401951439</v>
      </c>
      <c r="Q123">
        <f t="shared" si="103"/>
        <v>5.2024836335563105</v>
      </c>
      <c r="AL123">
        <v>50</v>
      </c>
      <c r="AM123">
        <f t="shared" ref="AM123:AM124" si="164">LN(AL123)</f>
        <v>3.912023005428146</v>
      </c>
      <c r="AN123">
        <f t="shared" ref="AN123" si="165">$X$29</f>
        <v>-6.9077552789821368</v>
      </c>
    </row>
    <row r="124" spans="1:41" x14ac:dyDescent="0.25">
      <c r="A124" s="7">
        <v>15.6</v>
      </c>
      <c r="B124">
        <v>19.3</v>
      </c>
      <c r="C124" s="2">
        <f t="shared" si="100"/>
        <v>2.9601050959108397</v>
      </c>
      <c r="I124">
        <f t="shared" si="109"/>
        <v>24.199999999999946</v>
      </c>
      <c r="J124">
        <f t="shared" si="101"/>
        <v>11.205434137502648</v>
      </c>
      <c r="K124">
        <f t="shared" si="105"/>
        <v>10.086835710183131</v>
      </c>
      <c r="L124">
        <f t="shared" si="106"/>
        <v>12.324032564822165</v>
      </c>
      <c r="M124">
        <f t="shared" si="102"/>
        <v>1.1185984273195164</v>
      </c>
      <c r="O124">
        <f t="shared" si="107"/>
        <v>6.0005263552203756</v>
      </c>
      <c r="P124">
        <f t="shared" si="108"/>
        <v>16.410341919784919</v>
      </c>
      <c r="Q124">
        <f t="shared" si="103"/>
        <v>5.2049077822822722</v>
      </c>
      <c r="AL124">
        <v>50</v>
      </c>
      <c r="AM124">
        <f t="shared" si="164"/>
        <v>3.912023005428146</v>
      </c>
      <c r="AN124">
        <f t="shared" ref="AN124" si="166">$W$26</f>
        <v>30</v>
      </c>
      <c r="AO124">
        <v>500</v>
      </c>
    </row>
    <row r="125" spans="1:41" x14ac:dyDescent="0.25">
      <c r="A125" s="7">
        <v>12.8</v>
      </c>
      <c r="B125">
        <v>1400</v>
      </c>
      <c r="C125" s="2">
        <f t="shared" si="100"/>
        <v>7.2442275156033498</v>
      </c>
      <c r="I125">
        <f t="shared" si="109"/>
        <v>24.399999999999945</v>
      </c>
      <c r="J125">
        <f t="shared" si="101"/>
        <v>11.318985506610165</v>
      </c>
      <c r="K125">
        <f t="shared" si="105"/>
        <v>10.189047213985029</v>
      </c>
      <c r="L125">
        <f t="shared" si="106"/>
        <v>12.448923799235301</v>
      </c>
      <c r="M125">
        <f t="shared" si="102"/>
        <v>1.1299382926251356</v>
      </c>
      <c r="O125">
        <f t="shared" si="107"/>
        <v>6.1116288714639335</v>
      </c>
      <c r="P125">
        <f t="shared" si="108"/>
        <v>16.526342141756395</v>
      </c>
      <c r="Q125">
        <f t="shared" si="103"/>
        <v>5.2073566351462315</v>
      </c>
    </row>
    <row r="126" spans="1:41" x14ac:dyDescent="0.25">
      <c r="A126" s="7">
        <v>8.9</v>
      </c>
      <c r="B126">
        <v>46.8</v>
      </c>
      <c r="C126" s="2">
        <f t="shared" si="100"/>
        <v>3.8458832029236012</v>
      </c>
      <c r="I126">
        <f t="shared" si="109"/>
        <v>24.599999999999945</v>
      </c>
      <c r="J126">
        <f t="shared" si="101"/>
        <v>11.432536875717682</v>
      </c>
      <c r="K126">
        <f t="shared" si="105"/>
        <v>10.291253524583034</v>
      </c>
      <c r="L126">
        <f t="shared" si="106"/>
        <v>12.57382022685233</v>
      </c>
      <c r="M126">
        <f t="shared" si="102"/>
        <v>1.1412833511346478</v>
      </c>
      <c r="O126">
        <f t="shared" si="107"/>
        <v>6.2227067184056422</v>
      </c>
      <c r="P126">
        <f t="shared" si="108"/>
        <v>16.642367033029721</v>
      </c>
      <c r="Q126">
        <f t="shared" si="103"/>
        <v>5.20983015731204</v>
      </c>
      <c r="AL126">
        <v>60</v>
      </c>
      <c r="AM126">
        <f t="shared" ref="AM126:AM127" si="167">LN(AL126)</f>
        <v>4.0943445622221004</v>
      </c>
      <c r="AN126">
        <f t="shared" ref="AN126" si="168">$X$29</f>
        <v>-6.9077552789821368</v>
      </c>
    </row>
    <row r="127" spans="1:41" x14ac:dyDescent="0.25">
      <c r="A127" s="7">
        <v>0.1</v>
      </c>
      <c r="B127">
        <v>1E-3</v>
      </c>
      <c r="C127" s="2">
        <f t="shared" si="100"/>
        <v>-6.9077552789821368</v>
      </c>
      <c r="I127">
        <f t="shared" si="109"/>
        <v>24.799999999999944</v>
      </c>
      <c r="J127">
        <f t="shared" si="101"/>
        <v>11.546088244825199</v>
      </c>
      <c r="K127">
        <f t="shared" si="105"/>
        <v>10.393454795323029</v>
      </c>
      <c r="L127">
        <f t="shared" si="106"/>
        <v>12.69872169432737</v>
      </c>
      <c r="M127">
        <f t="shared" si="102"/>
        <v>1.1526334495021704</v>
      </c>
      <c r="O127">
        <f t="shared" si="107"/>
        <v>6.3337599311661164</v>
      </c>
      <c r="P127">
        <f t="shared" si="108"/>
        <v>16.758416558484281</v>
      </c>
      <c r="Q127">
        <f t="shared" si="103"/>
        <v>5.212328313659083</v>
      </c>
      <c r="AL127">
        <v>60</v>
      </c>
      <c r="AM127">
        <f t="shared" si="167"/>
        <v>4.0943445622221004</v>
      </c>
      <c r="AN127">
        <f t="shared" ref="AN127" si="169">$W$26</f>
        <v>30</v>
      </c>
      <c r="AO127">
        <v>600</v>
      </c>
    </row>
    <row r="128" spans="1:41" x14ac:dyDescent="0.25">
      <c r="A128" s="7">
        <v>7.0000000000000009</v>
      </c>
      <c r="B128">
        <v>7.46</v>
      </c>
      <c r="C128" s="2">
        <f t="shared" si="100"/>
        <v>2.0095554142156695</v>
      </c>
      <c r="I128">
        <f t="shared" si="109"/>
        <v>24.999999999999943</v>
      </c>
      <c r="J128">
        <f t="shared" si="101"/>
        <v>11.659639613932717</v>
      </c>
      <c r="K128">
        <f t="shared" si="105"/>
        <v>10.495651173636583</v>
      </c>
      <c r="L128">
        <f t="shared" si="106"/>
        <v>12.82362805422885</v>
      </c>
      <c r="M128">
        <f t="shared" si="102"/>
        <v>1.1639884402961342</v>
      </c>
      <c r="O128">
        <f t="shared" si="107"/>
        <v>6.4447885451481151</v>
      </c>
      <c r="P128">
        <f t="shared" si="108"/>
        <v>16.874490682717319</v>
      </c>
      <c r="Q128">
        <f t="shared" si="103"/>
        <v>5.2148510687846015</v>
      </c>
    </row>
    <row r="129" spans="1:41" x14ac:dyDescent="0.25">
      <c r="A129" s="7">
        <v>8.1</v>
      </c>
      <c r="B129">
        <v>16</v>
      </c>
      <c r="C129" s="2">
        <f t="shared" si="100"/>
        <v>2.7725887222397811</v>
      </c>
      <c r="I129">
        <f t="shared" si="109"/>
        <v>25.199999999999942</v>
      </c>
      <c r="J129">
        <f t="shared" si="101"/>
        <v>11.773190983040234</v>
      </c>
      <c r="K129">
        <f t="shared" si="105"/>
        <v>10.597842801320281</v>
      </c>
      <c r="L129">
        <f t="shared" si="106"/>
        <v>12.948539164760186</v>
      </c>
      <c r="M129">
        <f t="shared" si="102"/>
        <v>1.1753481817199518</v>
      </c>
      <c r="O129">
        <f t="shared" si="107"/>
        <v>6.5557925960341894</v>
      </c>
      <c r="P129">
        <f t="shared" si="108"/>
        <v>16.99058937004628</v>
      </c>
      <c r="Q129">
        <f t="shared" si="103"/>
        <v>5.2173983870060443</v>
      </c>
      <c r="AL129">
        <v>70</v>
      </c>
      <c r="AM129">
        <f t="shared" ref="AM129:AM130" si="170">LN(AL129)</f>
        <v>4.2484952420493594</v>
      </c>
      <c r="AN129">
        <f t="shared" ref="AN129" si="171">$X$29</f>
        <v>-6.9077552789821368</v>
      </c>
    </row>
    <row r="130" spans="1:41" x14ac:dyDescent="0.25">
      <c r="A130" s="7">
        <v>8.1</v>
      </c>
      <c r="B130">
        <v>34</v>
      </c>
      <c r="C130" s="2">
        <f t="shared" si="100"/>
        <v>3.5263605246161616</v>
      </c>
      <c r="I130">
        <f t="shared" si="109"/>
        <v>25.399999999999942</v>
      </c>
      <c r="J130">
        <f t="shared" si="101"/>
        <v>11.886742352147753</v>
      </c>
      <c r="K130">
        <f t="shared" si="105"/>
        <v>10.700029814799562</v>
      </c>
      <c r="L130">
        <f t="shared" si="106"/>
        <v>13.073454889495943</v>
      </c>
      <c r="M130">
        <f t="shared" si="102"/>
        <v>1.1867125373481908</v>
      </c>
      <c r="O130">
        <f t="shared" si="107"/>
        <v>6.6667721197843299</v>
      </c>
      <c r="P130">
        <f t="shared" si="108"/>
        <v>17.106712584511175</v>
      </c>
      <c r="Q130">
        <f t="shared" si="103"/>
        <v>5.2199702323634227</v>
      </c>
      <c r="AL130">
        <v>70</v>
      </c>
      <c r="AM130">
        <f t="shared" si="170"/>
        <v>4.2484952420493594</v>
      </c>
      <c r="AN130">
        <f t="shared" ref="AN130" si="172">$W$26</f>
        <v>30</v>
      </c>
      <c r="AO130">
        <v>700</v>
      </c>
    </row>
    <row r="131" spans="1:41" x14ac:dyDescent="0.25">
      <c r="A131" s="7">
        <v>9.1</v>
      </c>
      <c r="B131">
        <v>10</v>
      </c>
      <c r="C131" s="2">
        <f t="shared" ref="C131:C194" si="173">LN(B131)</f>
        <v>2.3025850929940459</v>
      </c>
      <c r="I131">
        <f t="shared" si="109"/>
        <v>25.599999999999941</v>
      </c>
      <c r="J131">
        <f t="shared" ref="J131:J153" si="174">($G$2*I131)+$G$3</f>
        <v>12.00029372125527</v>
      </c>
      <c r="K131">
        <f t="shared" si="105"/>
        <v>10.802212345377995</v>
      </c>
      <c r="L131">
        <f t="shared" si="106"/>
        <v>13.198375097132544</v>
      </c>
      <c r="M131">
        <f t="shared" ref="M131:M153" si="175">($G$8*SQRT(1/$G$5+(I131-$G$6)^2/$G$7))*$G$9</f>
        <v>1.1980813758772735</v>
      </c>
      <c r="O131">
        <f t="shared" si="107"/>
        <v>6.7777271526335872</v>
      </c>
      <c r="P131">
        <f t="shared" si="108"/>
        <v>17.222860289876952</v>
      </c>
      <c r="Q131">
        <f t="shared" ref="Q131:Q153" si="176">($G$8*SQRT(1+1/$G$5+(I131-$G$6)^2/$G$7))*$G$9</f>
        <v>5.2225665686216827</v>
      </c>
    </row>
    <row r="132" spans="1:41" x14ac:dyDescent="0.25">
      <c r="A132" s="7">
        <v>11.5</v>
      </c>
      <c r="B132">
        <v>0.78</v>
      </c>
      <c r="C132" s="2">
        <f t="shared" si="173"/>
        <v>-0.24846135929849961</v>
      </c>
      <c r="I132">
        <f t="shared" si="109"/>
        <v>25.79999999999994</v>
      </c>
      <c r="J132">
        <f t="shared" si="174"/>
        <v>12.113845090362787</v>
      </c>
      <c r="K132">
        <f t="shared" ref="K132:K153" si="177">J132-M132</f>
        <v>10.904390519473001</v>
      </c>
      <c r="L132">
        <f t="shared" ref="L132:L153" si="178">J132+M132</f>
        <v>13.323299661252573</v>
      </c>
      <c r="M132">
        <f t="shared" si="175"/>
        <v>1.2094545708897853</v>
      </c>
      <c r="O132">
        <f t="shared" ref="O132:O153" si="179">J132-Q132</f>
        <v>6.8886577310897179</v>
      </c>
      <c r="P132">
        <f t="shared" ref="P132:P153" si="180">J132+Q132</f>
        <v>17.339032449635855</v>
      </c>
      <c r="Q132">
        <f t="shared" si="176"/>
        <v>5.2251873592730691</v>
      </c>
      <c r="AL132">
        <v>80</v>
      </c>
      <c r="AM132">
        <f t="shared" ref="AM132:AM133" si="181">LN(AL132)</f>
        <v>4.3820266346738812</v>
      </c>
      <c r="AN132">
        <f t="shared" ref="AN132" si="182">$X$29</f>
        <v>-6.9077552789821368</v>
      </c>
    </row>
    <row r="133" spans="1:41" x14ac:dyDescent="0.25">
      <c r="A133" s="7">
        <v>3</v>
      </c>
      <c r="B133">
        <v>1.03</v>
      </c>
      <c r="C133" s="2">
        <f t="shared" si="173"/>
        <v>2.9558802241544429E-2</v>
      </c>
      <c r="I133">
        <f t="shared" ref="I133:I153" si="183">I132+$G$11</f>
        <v>25.99999999999994</v>
      </c>
      <c r="J133">
        <f t="shared" si="174"/>
        <v>12.227396459470304</v>
      </c>
      <c r="K133">
        <f t="shared" si="177"/>
        <v>11.006564458838758</v>
      </c>
      <c r="L133">
        <f t="shared" si="178"/>
        <v>13.44822846010185</v>
      </c>
      <c r="M133">
        <f t="shared" si="175"/>
        <v>1.2208320006315461</v>
      </c>
      <c r="O133">
        <f t="shared" si="179"/>
        <v>6.9995638919307792</v>
      </c>
      <c r="P133">
        <f t="shared" si="180"/>
        <v>17.455229027009828</v>
      </c>
      <c r="Q133">
        <f t="shared" si="176"/>
        <v>5.227832567539525</v>
      </c>
      <c r="AL133">
        <v>80</v>
      </c>
      <c r="AM133">
        <f t="shared" si="181"/>
        <v>4.3820266346738812</v>
      </c>
      <c r="AN133">
        <f t="shared" ref="AN133" si="184">$W$26</f>
        <v>30</v>
      </c>
      <c r="AO133">
        <v>800</v>
      </c>
    </row>
    <row r="134" spans="1:41" x14ac:dyDescent="0.25">
      <c r="A134" s="7">
        <v>4.3999999999999995</v>
      </c>
      <c r="B134">
        <v>0.09</v>
      </c>
      <c r="C134" s="2">
        <f t="shared" si="173"/>
        <v>-2.4079456086518722</v>
      </c>
      <c r="I134">
        <f t="shared" si="183"/>
        <v>26.199999999999939</v>
      </c>
      <c r="J134">
        <f t="shared" si="174"/>
        <v>12.340947828577821</v>
      </c>
      <c r="K134">
        <f t="shared" si="177"/>
        <v>11.108734280777171</v>
      </c>
      <c r="L134">
        <f t="shared" si="178"/>
        <v>13.573161376378472</v>
      </c>
      <c r="M134">
        <f t="shared" si="175"/>
        <v>1.2322135478006506</v>
      </c>
      <c r="O134">
        <f t="shared" si="179"/>
        <v>7.1104456722027436</v>
      </c>
      <c r="P134">
        <f t="shared" si="180"/>
        <v>17.571449984952899</v>
      </c>
      <c r="Q134">
        <f t="shared" si="176"/>
        <v>5.2305021563750778</v>
      </c>
    </row>
    <row r="135" spans="1:41" x14ac:dyDescent="0.25">
      <c r="A135" s="7">
        <v>16.5</v>
      </c>
      <c r="B135">
        <v>4.7</v>
      </c>
      <c r="C135" s="2">
        <f t="shared" si="173"/>
        <v>1.547562508716013</v>
      </c>
      <c r="I135">
        <f t="shared" si="183"/>
        <v>26.399999999999938</v>
      </c>
      <c r="J135">
        <f t="shared" si="174"/>
        <v>12.454499197685339</v>
      </c>
      <c r="K135">
        <f t="shared" si="177"/>
        <v>11.210900098337593</v>
      </c>
      <c r="L135">
        <f t="shared" si="178"/>
        <v>13.698098297033084</v>
      </c>
      <c r="M135">
        <f t="shared" si="175"/>
        <v>1.2435990993477457</v>
      </c>
      <c r="O135">
        <f t="shared" si="179"/>
        <v>7.2213031092170885</v>
      </c>
      <c r="P135">
        <f t="shared" si="180"/>
        <v>17.687695286153588</v>
      </c>
      <c r="Q135">
        <f t="shared" si="176"/>
        <v>5.23319608846825</v>
      </c>
      <c r="AL135">
        <v>90</v>
      </c>
      <c r="AM135">
        <f t="shared" ref="AM135:AM136" si="185">LN(AL135)</f>
        <v>4.499809670330265</v>
      </c>
      <c r="AN135">
        <f t="shared" ref="AN135" si="186">$X$29</f>
        <v>-6.9077552789821368</v>
      </c>
    </row>
    <row r="136" spans="1:41" x14ac:dyDescent="0.25">
      <c r="A136" s="7">
        <v>4.5</v>
      </c>
      <c r="B136">
        <v>2.38</v>
      </c>
      <c r="C136" s="2">
        <f t="shared" si="173"/>
        <v>0.86710048768338333</v>
      </c>
      <c r="I136">
        <f t="shared" si="183"/>
        <v>26.599999999999937</v>
      </c>
      <c r="J136">
        <f t="shared" si="174"/>
        <v>12.568050566792857</v>
      </c>
      <c r="K136">
        <f t="shared" si="177"/>
        <v>11.313062020506001</v>
      </c>
      <c r="L136">
        <f t="shared" si="178"/>
        <v>13.823039113079714</v>
      </c>
      <c r="M136">
        <f t="shared" si="175"/>
        <v>1.2549885462868562</v>
      </c>
      <c r="O136">
        <f t="shared" si="179"/>
        <v>7.3321362405483894</v>
      </c>
      <c r="P136">
        <f t="shared" si="180"/>
        <v>17.803964893037325</v>
      </c>
      <c r="Q136">
        <f t="shared" si="176"/>
        <v>5.2359143262444681</v>
      </c>
      <c r="AL136">
        <v>90</v>
      </c>
      <c r="AM136">
        <f t="shared" si="185"/>
        <v>4.499809670330265</v>
      </c>
      <c r="AN136">
        <f t="shared" ref="AN136" si="187">$W$26</f>
        <v>30</v>
      </c>
      <c r="AO136">
        <v>900</v>
      </c>
    </row>
    <row r="137" spans="1:41" x14ac:dyDescent="0.25">
      <c r="A137" s="7">
        <v>5</v>
      </c>
      <c r="B137">
        <v>5.72</v>
      </c>
      <c r="C137" s="2">
        <f t="shared" si="173"/>
        <v>1.7439688053917064</v>
      </c>
      <c r="I137">
        <f t="shared" si="183"/>
        <v>26.799999999999937</v>
      </c>
      <c r="J137">
        <f t="shared" si="174"/>
        <v>12.681601935900375</v>
      </c>
      <c r="K137">
        <f t="shared" si="177"/>
        <v>11.415220152384249</v>
      </c>
      <c r="L137">
        <f t="shared" si="178"/>
        <v>13.9479837194165</v>
      </c>
      <c r="M137">
        <f t="shared" si="175"/>
        <v>1.266381783516126</v>
      </c>
      <c r="O137">
        <f t="shared" si="179"/>
        <v>7.4429451040318897</v>
      </c>
      <c r="P137">
        <f t="shared" si="180"/>
        <v>17.920258767768861</v>
      </c>
      <c r="Q137">
        <f t="shared" si="176"/>
        <v>5.238656831868485</v>
      </c>
    </row>
    <row r="138" spans="1:41" x14ac:dyDescent="0.25">
      <c r="A138" s="7">
        <v>0.5</v>
      </c>
      <c r="B138">
        <v>0.13</v>
      </c>
      <c r="C138" s="2">
        <f t="shared" si="173"/>
        <v>-2.0402208285265546</v>
      </c>
      <c r="I138">
        <f t="shared" si="183"/>
        <v>26.999999999999936</v>
      </c>
      <c r="J138">
        <f t="shared" si="174"/>
        <v>12.795153305007892</v>
      </c>
      <c r="K138">
        <f t="shared" si="177"/>
        <v>11.517374595360018</v>
      </c>
      <c r="L138">
        <f t="shared" si="178"/>
        <v>14.072932014655766</v>
      </c>
      <c r="M138">
        <f t="shared" si="175"/>
        <v>1.2777787096478741</v>
      </c>
      <c r="O138">
        <f t="shared" si="179"/>
        <v>7.553729737761083</v>
      </c>
      <c r="P138">
        <f t="shared" si="180"/>
        <v>18.036576872254699</v>
      </c>
      <c r="Q138">
        <f t="shared" si="176"/>
        <v>5.2414235672468088</v>
      </c>
      <c r="AL138">
        <v>100</v>
      </c>
      <c r="AM138">
        <f t="shared" ref="AM138:AM139" si="188">LN(AL138)</f>
        <v>4.6051701859880918</v>
      </c>
      <c r="AN138">
        <f t="shared" ref="AN138" si="189">$X$29</f>
        <v>-6.9077552789821368</v>
      </c>
    </row>
    <row r="139" spans="1:41" x14ac:dyDescent="0.25">
      <c r="A139" s="7">
        <v>5.0999999999999996</v>
      </c>
      <c r="B139">
        <v>0.56999999999999995</v>
      </c>
      <c r="C139" s="2">
        <f t="shared" si="173"/>
        <v>-0.56211891815354131</v>
      </c>
      <c r="I139">
        <f t="shared" si="183"/>
        <v>27.199999999999935</v>
      </c>
      <c r="J139">
        <f t="shared" si="174"/>
        <v>12.908704674115409</v>
      </c>
      <c r="K139">
        <f t="shared" si="177"/>
        <v>11.619525447267993</v>
      </c>
      <c r="L139">
        <f t="shared" si="178"/>
        <v>14.197883900962825</v>
      </c>
      <c r="M139">
        <f t="shared" si="175"/>
        <v>1.2891792268474165</v>
      </c>
      <c r="O139">
        <f t="shared" si="179"/>
        <v>7.6644901800852709</v>
      </c>
      <c r="P139">
        <f t="shared" si="180"/>
        <v>18.152919168145548</v>
      </c>
      <c r="Q139">
        <f t="shared" si="176"/>
        <v>5.2442144940301381</v>
      </c>
      <c r="AL139">
        <v>100</v>
      </c>
      <c r="AM139">
        <f t="shared" si="188"/>
        <v>4.6051701859880918</v>
      </c>
      <c r="AN139">
        <f t="shared" ref="AN139" si="190">$W$26</f>
        <v>30</v>
      </c>
      <c r="AO139">
        <v>1000</v>
      </c>
    </row>
    <row r="140" spans="1:41" x14ac:dyDescent="0.25">
      <c r="A140" s="7">
        <v>1.7999999999999998</v>
      </c>
      <c r="B140">
        <v>0.7</v>
      </c>
      <c r="C140" s="2">
        <f t="shared" si="173"/>
        <v>-0.35667494393873245</v>
      </c>
      <c r="I140">
        <f t="shared" si="183"/>
        <v>27.399999999999935</v>
      </c>
      <c r="J140">
        <f t="shared" si="174"/>
        <v>13.022256043222926</v>
      </c>
      <c r="K140">
        <f t="shared" si="177"/>
        <v>11.721672802542795</v>
      </c>
      <c r="L140">
        <f t="shared" si="178"/>
        <v>14.322839283903058</v>
      </c>
      <c r="M140">
        <f t="shared" si="175"/>
        <v>1.3005832406801321</v>
      </c>
      <c r="O140">
        <f t="shared" si="179"/>
        <v>7.7752264696071167</v>
      </c>
      <c r="P140">
        <f t="shared" si="180"/>
        <v>18.269285616838737</v>
      </c>
      <c r="Q140">
        <f t="shared" si="176"/>
        <v>5.2470295736158095</v>
      </c>
    </row>
    <row r="141" spans="1:41" x14ac:dyDescent="0.25">
      <c r="A141" s="7">
        <v>2.8000000000000003</v>
      </c>
      <c r="B141">
        <v>0.51</v>
      </c>
      <c r="C141" s="2">
        <f t="shared" si="173"/>
        <v>-0.67334455326376563</v>
      </c>
      <c r="I141">
        <f t="shared" si="183"/>
        <v>27.599999999999934</v>
      </c>
      <c r="J141">
        <f t="shared" si="174"/>
        <v>13.135807412330443</v>
      </c>
      <c r="K141">
        <f t="shared" si="177"/>
        <v>11.823816752364154</v>
      </c>
      <c r="L141">
        <f t="shared" si="178"/>
        <v>14.447798072296733</v>
      </c>
      <c r="M141">
        <f t="shared" si="175"/>
        <v>1.3119906599662898</v>
      </c>
      <c r="O141">
        <f t="shared" si="179"/>
        <v>7.8859386451801967</v>
      </c>
      <c r="P141">
        <f t="shared" si="180"/>
        <v>18.38567617948069</v>
      </c>
      <c r="Q141">
        <f t="shared" si="176"/>
        <v>5.2498687671502466</v>
      </c>
      <c r="AL141">
        <v>200</v>
      </c>
      <c r="AM141">
        <f t="shared" ref="AM141:AM142" si="191">LN(AL141)</f>
        <v>5.2983173665480363</v>
      </c>
      <c r="AN141">
        <f t="shared" ref="AN141" si="192">$X$29</f>
        <v>-6.9077552789821368</v>
      </c>
    </row>
    <row r="142" spans="1:41" x14ac:dyDescent="0.25">
      <c r="A142" s="7">
        <v>1.7000000000000002</v>
      </c>
      <c r="B142">
        <v>2.94</v>
      </c>
      <c r="C142" s="2">
        <f t="shared" si="173"/>
        <v>1.0784095813505903</v>
      </c>
      <c r="I142">
        <f t="shared" si="183"/>
        <v>27.799999999999933</v>
      </c>
      <c r="J142">
        <f t="shared" si="174"/>
        <v>13.249358781437962</v>
      </c>
      <c r="K142">
        <f t="shared" si="177"/>
        <v>11.925957384794774</v>
      </c>
      <c r="L142">
        <f t="shared" si="178"/>
        <v>14.57276017808115</v>
      </c>
      <c r="M142">
        <f t="shared" si="175"/>
        <v>1.3234013966431881</v>
      </c>
      <c r="O142">
        <f t="shared" si="179"/>
        <v>7.9966267459065454</v>
      </c>
      <c r="P142">
        <f t="shared" si="180"/>
        <v>18.502090816969378</v>
      </c>
      <c r="Q142">
        <f t="shared" si="176"/>
        <v>5.2527320355314169</v>
      </c>
      <c r="AL142">
        <v>200</v>
      </c>
      <c r="AM142">
        <f t="shared" si="191"/>
        <v>5.2983173665480363</v>
      </c>
      <c r="AN142">
        <f t="shared" ref="AN142" si="193">$W$26</f>
        <v>30</v>
      </c>
      <c r="AO142">
        <v>2000</v>
      </c>
    </row>
    <row r="143" spans="1:41" x14ac:dyDescent="0.25">
      <c r="A143" s="7">
        <v>3.2</v>
      </c>
      <c r="B143">
        <v>7.4</v>
      </c>
      <c r="C143" s="2">
        <f t="shared" si="173"/>
        <v>2.0014800002101243</v>
      </c>
      <c r="I143">
        <f t="shared" si="183"/>
        <v>27.999999999999932</v>
      </c>
      <c r="J143">
        <f t="shared" si="174"/>
        <v>13.362910150545479</v>
      </c>
      <c r="K143">
        <f t="shared" si="177"/>
        <v>12.028094784911296</v>
      </c>
      <c r="L143">
        <f t="shared" si="178"/>
        <v>14.697725516179663</v>
      </c>
      <c r="M143">
        <f t="shared" si="175"/>
        <v>1.3348153656341826</v>
      </c>
      <c r="O143">
        <f t="shared" si="179"/>
        <v>8.1072908111341881</v>
      </c>
      <c r="P143">
        <f t="shared" si="180"/>
        <v>18.618529489956771</v>
      </c>
      <c r="Q143">
        <f t="shared" si="176"/>
        <v>5.2556193394112922</v>
      </c>
    </row>
    <row r="144" spans="1:41" x14ac:dyDescent="0.25">
      <c r="A144" s="7">
        <v>1.7000000000000002</v>
      </c>
      <c r="B144">
        <v>30000</v>
      </c>
      <c r="C144" s="2">
        <f t="shared" si="173"/>
        <v>10.308952660644293</v>
      </c>
      <c r="I144">
        <f t="shared" si="183"/>
        <v>28.199999999999932</v>
      </c>
      <c r="J144">
        <f t="shared" si="174"/>
        <v>13.476461519652997</v>
      </c>
      <c r="K144">
        <f t="shared" si="177"/>
        <v>12.130229034928792</v>
      </c>
      <c r="L144">
        <f t="shared" si="178"/>
        <v>14.822694004377201</v>
      </c>
      <c r="M144">
        <f t="shared" si="175"/>
        <v>1.3462324847242049</v>
      </c>
      <c r="O144">
        <f t="shared" si="179"/>
        <v>8.21793088045467</v>
      </c>
      <c r="P144">
        <f t="shared" si="180"/>
        <v>18.734992158851323</v>
      </c>
      <c r="Q144">
        <f t="shared" si="176"/>
        <v>5.2585306391983275</v>
      </c>
      <c r="AL144">
        <v>300</v>
      </c>
      <c r="AM144">
        <f t="shared" ref="AM144:AM145" si="194">LN(AL144)</f>
        <v>5.7037824746562009</v>
      </c>
      <c r="AN144">
        <f t="shared" ref="AN144" si="195">$X$29</f>
        <v>-6.9077552789821368</v>
      </c>
    </row>
    <row r="145" spans="1:41" x14ac:dyDescent="0.25">
      <c r="A145" s="7">
        <v>0.5</v>
      </c>
      <c r="B145">
        <v>30000</v>
      </c>
      <c r="C145" s="2">
        <f t="shared" si="173"/>
        <v>10.308952660644293</v>
      </c>
      <c r="I145">
        <f t="shared" si="183"/>
        <v>28.399999999999931</v>
      </c>
      <c r="J145">
        <f t="shared" si="174"/>
        <v>13.590012888760512</v>
      </c>
      <c r="K145">
        <f t="shared" si="177"/>
        <v>12.232360214319103</v>
      </c>
      <c r="L145">
        <f t="shared" si="178"/>
        <v>14.947665563201921</v>
      </c>
      <c r="M145">
        <f t="shared" si="175"/>
        <v>1.3576526744414092</v>
      </c>
      <c r="O145">
        <f t="shared" si="179"/>
        <v>8.3285469937005843</v>
      </c>
      <c r="P145">
        <f t="shared" si="180"/>
        <v>18.85147878382044</v>
      </c>
      <c r="Q145">
        <f t="shared" si="176"/>
        <v>5.2614658950599287</v>
      </c>
      <c r="AL145">
        <v>300</v>
      </c>
      <c r="AM145">
        <f t="shared" si="194"/>
        <v>5.7037824746562009</v>
      </c>
      <c r="AN145">
        <f t="shared" ref="AN145" si="196">$W$26</f>
        <v>30</v>
      </c>
      <c r="AO145">
        <v>3000</v>
      </c>
    </row>
    <row r="146" spans="1:41" x14ac:dyDescent="0.25">
      <c r="A146" s="7">
        <v>4.3999999999999995</v>
      </c>
      <c r="B146">
        <v>30000</v>
      </c>
      <c r="C146" s="2">
        <f t="shared" si="173"/>
        <v>10.308952660644293</v>
      </c>
      <c r="I146">
        <f t="shared" si="183"/>
        <v>28.59999999999993</v>
      </c>
      <c r="J146">
        <f t="shared" si="174"/>
        <v>13.703564257868031</v>
      </c>
      <c r="K146">
        <f t="shared" si="177"/>
        <v>12.334488399923435</v>
      </c>
      <c r="L146">
        <f t="shared" si="178"/>
        <v>15.072640115812627</v>
      </c>
      <c r="M146">
        <f t="shared" si="175"/>
        <v>1.3690758579445954</v>
      </c>
      <c r="O146">
        <f t="shared" si="179"/>
        <v>8.4391391909430986</v>
      </c>
      <c r="P146">
        <f t="shared" si="180"/>
        <v>18.967989324792963</v>
      </c>
      <c r="Q146">
        <f t="shared" si="176"/>
        <v>5.2644250669249333</v>
      </c>
    </row>
    <row r="147" spans="1:41" x14ac:dyDescent="0.25">
      <c r="A147" s="7">
        <v>8.6999999999999993</v>
      </c>
      <c r="B147">
        <v>25</v>
      </c>
      <c r="C147" s="2">
        <f t="shared" si="173"/>
        <v>3.2188758248682006</v>
      </c>
      <c r="I147">
        <f t="shared" si="183"/>
        <v>28.79999999999993</v>
      </c>
      <c r="J147">
        <f t="shared" si="174"/>
        <v>13.81711562697555</v>
      </c>
      <c r="K147">
        <f t="shared" si="177"/>
        <v>12.436613666059461</v>
      </c>
      <c r="L147">
        <f t="shared" si="178"/>
        <v>15.197617587891639</v>
      </c>
      <c r="M147">
        <f t="shared" si="175"/>
        <v>1.3805019609160882</v>
      </c>
      <c r="O147">
        <f t="shared" si="179"/>
        <v>8.5497075124894479</v>
      </c>
      <c r="P147">
        <f t="shared" si="180"/>
        <v>19.084523741461652</v>
      </c>
      <c r="Q147">
        <f t="shared" si="176"/>
        <v>5.267408114486102</v>
      </c>
      <c r="AL147">
        <v>400</v>
      </c>
      <c r="AM147">
        <f t="shared" ref="AM147:AM148" si="197">LN(AL147)</f>
        <v>5.9914645471079817</v>
      </c>
      <c r="AN147">
        <f t="shared" ref="AN147" si="198">$X$29</f>
        <v>-6.9077552789821368</v>
      </c>
    </row>
    <row r="148" spans="1:41" x14ac:dyDescent="0.25">
      <c r="A148" s="7">
        <v>3</v>
      </c>
      <c r="B148">
        <v>61.3</v>
      </c>
      <c r="C148" s="2">
        <f t="shared" si="173"/>
        <v>4.1157798429421657</v>
      </c>
      <c r="I148">
        <f t="shared" si="183"/>
        <v>28.999999999999929</v>
      </c>
      <c r="J148">
        <f t="shared" si="174"/>
        <v>13.930666996083065</v>
      </c>
      <c r="K148">
        <f t="shared" si="177"/>
        <v>12.5387360846233</v>
      </c>
      <c r="L148">
        <f t="shared" si="178"/>
        <v>15.32259790754283</v>
      </c>
      <c r="M148">
        <f t="shared" si="175"/>
        <v>1.3919309114597656</v>
      </c>
      <c r="O148">
        <f t="shared" si="179"/>
        <v>8.6602519988804652</v>
      </c>
      <c r="P148">
        <f t="shared" si="180"/>
        <v>19.201081993285666</v>
      </c>
      <c r="Q148">
        <f t="shared" si="176"/>
        <v>5.2704149972026011</v>
      </c>
      <c r="AL148">
        <v>400</v>
      </c>
      <c r="AM148">
        <f t="shared" si="197"/>
        <v>5.9914645471079817</v>
      </c>
      <c r="AN148">
        <f t="shared" ref="AN148" si="199">$W$26</f>
        <v>30</v>
      </c>
      <c r="AO148">
        <v>4000</v>
      </c>
    </row>
    <row r="149" spans="1:41" x14ac:dyDescent="0.25">
      <c r="A149" s="7">
        <v>2.9000000000000004</v>
      </c>
      <c r="B149">
        <v>0.27</v>
      </c>
      <c r="C149" s="2">
        <f t="shared" si="173"/>
        <v>-1.3093333199837622</v>
      </c>
      <c r="I149">
        <f t="shared" si="183"/>
        <v>29.199999999999928</v>
      </c>
      <c r="J149">
        <f t="shared" si="174"/>
        <v>14.044218365190584</v>
      </c>
      <c r="K149">
        <f t="shared" si="177"/>
        <v>12.640855725186627</v>
      </c>
      <c r="L149">
        <f t="shared" si="178"/>
        <v>15.447581005194541</v>
      </c>
      <c r="M149">
        <f t="shared" si="175"/>
        <v>1.4033626400039572</v>
      </c>
      <c r="O149">
        <f t="shared" si="179"/>
        <v>8.7707726908880836</v>
      </c>
      <c r="P149">
        <f t="shared" si="180"/>
        <v>19.317664039493085</v>
      </c>
      <c r="Q149">
        <f t="shared" si="176"/>
        <v>5.2734456743025007</v>
      </c>
    </row>
    <row r="150" spans="1:41" x14ac:dyDescent="0.25">
      <c r="A150" s="7">
        <v>6.7</v>
      </c>
      <c r="B150">
        <v>0.37</v>
      </c>
      <c r="C150" s="2">
        <f t="shared" si="173"/>
        <v>-0.9942522733438669</v>
      </c>
      <c r="I150">
        <f t="shared" si="183"/>
        <v>29.399999999999928</v>
      </c>
      <c r="J150">
        <f t="shared" si="174"/>
        <v>14.1577697342981</v>
      </c>
      <c r="K150">
        <f t="shared" si="177"/>
        <v>12.742972655089156</v>
      </c>
      <c r="L150">
        <f t="shared" si="178"/>
        <v>15.572566813507043</v>
      </c>
      <c r="M150">
        <f t="shared" si="175"/>
        <v>1.4147970792089428</v>
      </c>
      <c r="O150">
        <f t="shared" si="179"/>
        <v>8.8812696295128237</v>
      </c>
      <c r="P150">
        <f t="shared" si="180"/>
        <v>19.434269839083377</v>
      </c>
      <c r="Q150">
        <f t="shared" si="176"/>
        <v>5.276500104785276</v>
      </c>
      <c r="AL150">
        <v>500</v>
      </c>
      <c r="AM150">
        <f t="shared" ref="AM150:AM151" si="200">LN(AL150)</f>
        <v>6.2146080984221914</v>
      </c>
      <c r="AN150">
        <f t="shared" ref="AN150" si="201">$X$29</f>
        <v>-6.9077552789821368</v>
      </c>
    </row>
    <row r="151" spans="1:41" x14ac:dyDescent="0.25">
      <c r="A151" s="7">
        <v>1.4000000000000001</v>
      </c>
      <c r="B151">
        <v>0.22</v>
      </c>
      <c r="C151" s="2">
        <f t="shared" si="173"/>
        <v>-1.5141277326297755</v>
      </c>
      <c r="I151">
        <f t="shared" si="183"/>
        <v>29.599999999999927</v>
      </c>
      <c r="J151">
        <f t="shared" si="174"/>
        <v>14.271321103405619</v>
      </c>
      <c r="K151">
        <f t="shared" si="177"/>
        <v>12.845086939526823</v>
      </c>
      <c r="L151">
        <f t="shared" si="178"/>
        <v>15.697555267284415</v>
      </c>
      <c r="M151">
        <f t="shared" si="175"/>
        <v>1.4262341638787961</v>
      </c>
      <c r="O151">
        <f t="shared" si="179"/>
        <v>8.9917428559813111</v>
      </c>
      <c r="P151">
        <f t="shared" si="180"/>
        <v>19.550899350829926</v>
      </c>
      <c r="Q151">
        <f t="shared" si="176"/>
        <v>5.2795782474243067</v>
      </c>
      <c r="AL151">
        <v>500</v>
      </c>
      <c r="AM151">
        <f t="shared" si="200"/>
        <v>6.2146080984221914</v>
      </c>
      <c r="AN151">
        <f t="shared" ref="AN151" si="202">$W$26</f>
        <v>30</v>
      </c>
      <c r="AO151">
        <v>5000</v>
      </c>
    </row>
    <row r="152" spans="1:41" x14ac:dyDescent="0.25">
      <c r="A152" s="7">
        <v>1.0999999999999999</v>
      </c>
      <c r="B152">
        <v>0.19</v>
      </c>
      <c r="C152" s="2">
        <f t="shared" si="173"/>
        <v>-1.6607312068216509</v>
      </c>
      <c r="I152">
        <f t="shared" si="183"/>
        <v>29.799999999999926</v>
      </c>
      <c r="J152">
        <f t="shared" si="174"/>
        <v>14.384872472513138</v>
      </c>
      <c r="K152">
        <f t="shared" si="177"/>
        <v>12.947198641635786</v>
      </c>
      <c r="L152">
        <f t="shared" si="178"/>
        <v>15.822546303390489</v>
      </c>
      <c r="M152">
        <f t="shared" si="175"/>
        <v>1.4376738308773502</v>
      </c>
      <c r="O152">
        <f t="shared" si="179"/>
        <v>9.1021924117437543</v>
      </c>
      <c r="P152">
        <f t="shared" si="180"/>
        <v>19.667552533282521</v>
      </c>
      <c r="Q152">
        <f t="shared" si="176"/>
        <v>5.2826800607693842</v>
      </c>
    </row>
    <row r="153" spans="1:41" x14ac:dyDescent="0.25">
      <c r="A153" s="7">
        <v>6.1</v>
      </c>
      <c r="B153">
        <v>20.5</v>
      </c>
      <c r="C153" s="2">
        <f t="shared" si="173"/>
        <v>3.0204248861443626</v>
      </c>
      <c r="I153">
        <f t="shared" si="183"/>
        <v>29.999999999999925</v>
      </c>
      <c r="J153">
        <f t="shared" si="174"/>
        <v>14.498423841620653</v>
      </c>
      <c r="K153">
        <f t="shared" si="177"/>
        <v>13.049307822572599</v>
      </c>
      <c r="L153">
        <f t="shared" si="178"/>
        <v>15.947539860668707</v>
      </c>
      <c r="M153">
        <f t="shared" si="175"/>
        <v>1.4491160190480534</v>
      </c>
      <c r="O153">
        <f t="shared" si="179"/>
        <v>9.2126183384714349</v>
      </c>
      <c r="P153">
        <f t="shared" si="180"/>
        <v>19.784229344769869</v>
      </c>
      <c r="Q153">
        <f t="shared" si="176"/>
        <v>5.2858055031492182</v>
      </c>
      <c r="AL153">
        <v>600</v>
      </c>
      <c r="AM153">
        <f t="shared" ref="AM153:AM154" si="203">LN(AL153)</f>
        <v>6.3969296552161463</v>
      </c>
      <c r="AN153">
        <f t="shared" ref="AN153" si="204">$X$29</f>
        <v>-6.9077552789821368</v>
      </c>
    </row>
    <row r="154" spans="1:41" x14ac:dyDescent="0.25">
      <c r="A154" s="7">
        <v>5.8000000000000007</v>
      </c>
      <c r="B154">
        <v>1.95</v>
      </c>
      <c r="C154" s="2">
        <f t="shared" si="173"/>
        <v>0.66782937257565544</v>
      </c>
      <c r="AL154">
        <v>600</v>
      </c>
      <c r="AM154">
        <f t="shared" si="203"/>
        <v>6.3969296552161463</v>
      </c>
      <c r="AN154">
        <f t="shared" ref="AN154" si="205">$W$26</f>
        <v>30</v>
      </c>
      <c r="AO154">
        <v>6000</v>
      </c>
    </row>
    <row r="155" spans="1:41" x14ac:dyDescent="0.25">
      <c r="A155" s="7">
        <v>5.8000000000000007</v>
      </c>
      <c r="B155">
        <v>35</v>
      </c>
      <c r="C155" s="2">
        <f t="shared" si="173"/>
        <v>3.5553480614894135</v>
      </c>
    </row>
    <row r="156" spans="1:41" x14ac:dyDescent="0.25">
      <c r="A156" s="7">
        <v>5.8000000000000007</v>
      </c>
      <c r="B156">
        <v>20.7</v>
      </c>
      <c r="C156" s="2">
        <f t="shared" si="173"/>
        <v>3.0301337002713233</v>
      </c>
      <c r="AL156">
        <v>700</v>
      </c>
      <c r="AM156">
        <f t="shared" ref="AM156:AM157" si="206">LN(AL156)</f>
        <v>6.5510803350434044</v>
      </c>
      <c r="AN156">
        <f t="shared" ref="AN156" si="207">$X$29</f>
        <v>-6.9077552789821368</v>
      </c>
    </row>
    <row r="157" spans="1:41" x14ac:dyDescent="0.25">
      <c r="A157" s="7">
        <v>2.1</v>
      </c>
      <c r="B157">
        <v>2.6</v>
      </c>
      <c r="C157" s="2">
        <f t="shared" si="173"/>
        <v>0.95551144502743635</v>
      </c>
      <c r="AL157">
        <v>700</v>
      </c>
      <c r="AM157">
        <f t="shared" si="206"/>
        <v>6.5510803350434044</v>
      </c>
      <c r="AN157">
        <f t="shared" ref="AN157" si="208">$W$26</f>
        <v>30</v>
      </c>
      <c r="AO157">
        <v>7000</v>
      </c>
    </row>
    <row r="158" spans="1:41" x14ac:dyDescent="0.25">
      <c r="A158" s="7">
        <v>2.9000000000000004</v>
      </c>
      <c r="B158">
        <v>0.82</v>
      </c>
      <c r="C158" s="2">
        <f t="shared" si="173"/>
        <v>-0.19845093872383832</v>
      </c>
    </row>
    <row r="159" spans="1:41" x14ac:dyDescent="0.25">
      <c r="A159" s="7">
        <v>3.9</v>
      </c>
      <c r="B159">
        <v>0.68</v>
      </c>
      <c r="C159" s="2">
        <f t="shared" si="173"/>
        <v>-0.38566248081198462</v>
      </c>
      <c r="AL159">
        <v>800</v>
      </c>
      <c r="AM159">
        <f t="shared" ref="AM159:AM160" si="209">LN(AL159)</f>
        <v>6.6846117276679271</v>
      </c>
      <c r="AN159">
        <f t="shared" ref="AN159" si="210">$X$29</f>
        <v>-6.9077552789821368</v>
      </c>
    </row>
    <row r="160" spans="1:41" x14ac:dyDescent="0.25">
      <c r="A160" s="7">
        <v>4</v>
      </c>
      <c r="B160">
        <v>3.4</v>
      </c>
      <c r="C160" s="2">
        <f t="shared" si="173"/>
        <v>1.2237754316221157</v>
      </c>
      <c r="AL160">
        <v>800</v>
      </c>
      <c r="AM160">
        <f t="shared" si="209"/>
        <v>6.6846117276679271</v>
      </c>
      <c r="AN160">
        <f t="shared" ref="AN160" si="211">$W$26</f>
        <v>30</v>
      </c>
      <c r="AO160">
        <v>8000</v>
      </c>
    </row>
    <row r="161" spans="1:41" x14ac:dyDescent="0.25">
      <c r="A161" s="7">
        <v>4.5999999999999996</v>
      </c>
      <c r="B161">
        <v>3.2</v>
      </c>
      <c r="C161" s="2">
        <f t="shared" si="173"/>
        <v>1.1631508098056809</v>
      </c>
    </row>
    <row r="162" spans="1:41" x14ac:dyDescent="0.25">
      <c r="A162" s="7">
        <v>4.8</v>
      </c>
      <c r="B162">
        <v>2.4</v>
      </c>
      <c r="C162" s="2">
        <f t="shared" si="173"/>
        <v>0.87546873735389985</v>
      </c>
      <c r="AL162">
        <v>900</v>
      </c>
      <c r="AM162">
        <f t="shared" ref="AM162:AM163" si="212">LN(AL162)</f>
        <v>6.8023947633243109</v>
      </c>
      <c r="AN162">
        <f t="shared" ref="AN162" si="213">$X$29</f>
        <v>-6.9077552789821368</v>
      </c>
    </row>
    <row r="163" spans="1:41" x14ac:dyDescent="0.25">
      <c r="A163" s="7">
        <v>7.5</v>
      </c>
      <c r="B163">
        <v>1.5</v>
      </c>
      <c r="C163" s="2">
        <f t="shared" si="173"/>
        <v>0.40546510810816438</v>
      </c>
      <c r="AL163">
        <v>900</v>
      </c>
      <c r="AM163">
        <f t="shared" si="212"/>
        <v>6.8023947633243109</v>
      </c>
      <c r="AN163">
        <f t="shared" ref="AN163" si="214">$W$26</f>
        <v>30</v>
      </c>
      <c r="AO163">
        <v>9000</v>
      </c>
    </row>
    <row r="164" spans="1:41" x14ac:dyDescent="0.25">
      <c r="A164" s="7">
        <v>6</v>
      </c>
      <c r="B164">
        <v>1.8</v>
      </c>
      <c r="C164" s="2">
        <f t="shared" si="173"/>
        <v>0.58778666490211906</v>
      </c>
    </row>
    <row r="165" spans="1:41" x14ac:dyDescent="0.25">
      <c r="A165" s="7">
        <v>4.3999999999999995</v>
      </c>
      <c r="B165">
        <v>0.95</v>
      </c>
      <c r="C165" s="2">
        <f t="shared" si="173"/>
        <v>-5.1293294387550578E-2</v>
      </c>
      <c r="AL165">
        <v>1000</v>
      </c>
      <c r="AM165">
        <f t="shared" ref="AM165:AM166" si="215">LN(AL165)</f>
        <v>6.9077552789821368</v>
      </c>
      <c r="AN165">
        <f t="shared" ref="AN165" si="216">$X$29</f>
        <v>-6.9077552789821368</v>
      </c>
    </row>
    <row r="166" spans="1:41" x14ac:dyDescent="0.25">
      <c r="A166" s="7">
        <v>4</v>
      </c>
      <c r="B166">
        <v>0.55000000000000004</v>
      </c>
      <c r="C166" s="2">
        <f t="shared" si="173"/>
        <v>-0.59783700075562041</v>
      </c>
      <c r="AL166">
        <v>1000</v>
      </c>
      <c r="AM166">
        <f t="shared" si="215"/>
        <v>6.9077552789821368</v>
      </c>
      <c r="AN166">
        <f t="shared" ref="AN166" si="217">$W$26</f>
        <v>30</v>
      </c>
      <c r="AO166">
        <v>10000</v>
      </c>
    </row>
    <row r="167" spans="1:41" x14ac:dyDescent="0.25">
      <c r="A167" s="7">
        <v>3.5000000000000004</v>
      </c>
      <c r="B167">
        <v>0.12</v>
      </c>
      <c r="C167" s="2">
        <f t="shared" si="173"/>
        <v>-2.120263536200091</v>
      </c>
    </row>
    <row r="168" spans="1:41" x14ac:dyDescent="0.25">
      <c r="A168" s="7">
        <v>3.4000000000000004</v>
      </c>
      <c r="B168">
        <v>0.24</v>
      </c>
      <c r="C168" s="2">
        <f t="shared" si="173"/>
        <v>-1.4271163556401458</v>
      </c>
      <c r="AL168">
        <v>2000</v>
      </c>
      <c r="AM168">
        <f t="shared" ref="AM168:AM169" si="218">LN(AL168)</f>
        <v>7.6009024595420822</v>
      </c>
      <c r="AN168">
        <f t="shared" ref="AN168" si="219">$X$29</f>
        <v>-6.9077552789821368</v>
      </c>
    </row>
    <row r="169" spans="1:41" x14ac:dyDescent="0.25">
      <c r="A169" s="7">
        <v>3.4000000000000004</v>
      </c>
      <c r="B169">
        <v>0.95</v>
      </c>
      <c r="C169" s="2">
        <f t="shared" si="173"/>
        <v>-5.1293294387550578E-2</v>
      </c>
      <c r="AL169">
        <v>2000</v>
      </c>
      <c r="AM169">
        <f t="shared" si="218"/>
        <v>7.6009024595420822</v>
      </c>
      <c r="AN169">
        <f t="shared" ref="AN169" si="220">$W$26</f>
        <v>30</v>
      </c>
      <c r="AO169">
        <v>20000</v>
      </c>
    </row>
    <row r="170" spans="1:41" x14ac:dyDescent="0.25">
      <c r="A170" s="7">
        <v>0.8</v>
      </c>
      <c r="B170">
        <v>0.05</v>
      </c>
      <c r="C170" s="2">
        <f t="shared" si="173"/>
        <v>-2.9957322735539909</v>
      </c>
    </row>
    <row r="171" spans="1:41" x14ac:dyDescent="0.25">
      <c r="A171" s="7">
        <v>4.1000000000000005</v>
      </c>
      <c r="B171">
        <v>2.15</v>
      </c>
      <c r="C171" s="2">
        <f t="shared" si="173"/>
        <v>0.76546784213957142</v>
      </c>
      <c r="AL171">
        <v>3000</v>
      </c>
      <c r="AM171">
        <f t="shared" ref="AM171:AM172" si="221">LN(AL171)</f>
        <v>8.0063675676502459</v>
      </c>
      <c r="AN171">
        <f t="shared" ref="AN171" si="222">$X$29</f>
        <v>-6.9077552789821368</v>
      </c>
    </row>
    <row r="172" spans="1:41" x14ac:dyDescent="0.25">
      <c r="A172" s="7">
        <v>4.9000000000000004</v>
      </c>
      <c r="B172">
        <v>2.88</v>
      </c>
      <c r="C172" s="2">
        <f t="shared" si="173"/>
        <v>1.0577902941478545</v>
      </c>
      <c r="AL172">
        <v>3000</v>
      </c>
      <c r="AM172">
        <f t="shared" si="221"/>
        <v>8.0063675676502459</v>
      </c>
      <c r="AN172">
        <f t="shared" ref="AN172" si="223">$W$26</f>
        <v>30</v>
      </c>
      <c r="AO172">
        <v>30000</v>
      </c>
    </row>
    <row r="173" spans="1:41" x14ac:dyDescent="0.25">
      <c r="A173" s="7">
        <v>1.0999999999999999</v>
      </c>
      <c r="B173">
        <v>0.59</v>
      </c>
      <c r="C173" s="2">
        <f t="shared" si="173"/>
        <v>-0.52763274208237199</v>
      </c>
    </row>
    <row r="174" spans="1:41" x14ac:dyDescent="0.25">
      <c r="A174" s="7">
        <v>4.9000000000000004</v>
      </c>
      <c r="B174">
        <v>0.49</v>
      </c>
      <c r="C174" s="2">
        <f t="shared" si="173"/>
        <v>-0.71334988787746478</v>
      </c>
      <c r="AL174">
        <v>4000</v>
      </c>
      <c r="AM174">
        <f t="shared" ref="AM174:AM175" si="224">LN(AL174)</f>
        <v>8.2940496401020276</v>
      </c>
      <c r="AN174">
        <f t="shared" ref="AN174" si="225">$X$29</f>
        <v>-6.9077552789821368</v>
      </c>
    </row>
    <row r="175" spans="1:41" x14ac:dyDescent="0.25">
      <c r="A175" s="7">
        <v>5.8999999999999995</v>
      </c>
      <c r="B175">
        <v>5.65</v>
      </c>
      <c r="C175" s="2">
        <f t="shared" si="173"/>
        <v>1.7316555451583497</v>
      </c>
      <c r="AL175">
        <v>4000</v>
      </c>
      <c r="AM175">
        <f t="shared" si="224"/>
        <v>8.2940496401020276</v>
      </c>
      <c r="AN175">
        <f t="shared" ref="AN175" si="226">$W$26</f>
        <v>30</v>
      </c>
      <c r="AO175">
        <v>40000</v>
      </c>
    </row>
    <row r="176" spans="1:41" x14ac:dyDescent="0.25">
      <c r="A176" s="7">
        <v>3.5000000000000004</v>
      </c>
      <c r="B176">
        <v>0.1</v>
      </c>
      <c r="C176" s="2">
        <f t="shared" si="173"/>
        <v>-2.3025850929940455</v>
      </c>
    </row>
    <row r="177" spans="1:41" x14ac:dyDescent="0.25">
      <c r="A177" s="7">
        <v>4.2</v>
      </c>
      <c r="B177">
        <v>15.5</v>
      </c>
      <c r="C177" s="2">
        <f t="shared" si="173"/>
        <v>2.7408400239252009</v>
      </c>
      <c r="AL177">
        <v>5000</v>
      </c>
      <c r="AM177">
        <f t="shared" ref="AM177:AM178" si="227">LN(AL177)</f>
        <v>8.5171931914162382</v>
      </c>
      <c r="AN177">
        <f t="shared" ref="AN177" si="228">$X$29</f>
        <v>-6.9077552789821368</v>
      </c>
    </row>
    <row r="178" spans="1:41" x14ac:dyDescent="0.25">
      <c r="A178" s="7">
        <v>1.7000000000000002</v>
      </c>
      <c r="B178">
        <v>0.25</v>
      </c>
      <c r="C178" s="2">
        <f t="shared" si="173"/>
        <v>-1.3862943611198906</v>
      </c>
      <c r="AL178">
        <v>5000</v>
      </c>
      <c r="AM178">
        <f t="shared" si="227"/>
        <v>8.5171931914162382</v>
      </c>
      <c r="AN178">
        <f t="shared" ref="AN178" si="229">$W$26</f>
        <v>30</v>
      </c>
      <c r="AO178">
        <v>50000</v>
      </c>
    </row>
    <row r="179" spans="1:41" x14ac:dyDescent="0.25">
      <c r="A179" s="7">
        <v>3.3000000000000003</v>
      </c>
      <c r="B179">
        <v>0.85</v>
      </c>
      <c r="C179" s="2">
        <f t="shared" si="173"/>
        <v>-0.16251892949777494</v>
      </c>
    </row>
    <row r="180" spans="1:41" x14ac:dyDescent="0.25">
      <c r="A180" s="7">
        <v>0.1</v>
      </c>
      <c r="B180">
        <v>1E-3</v>
      </c>
      <c r="C180" s="2">
        <f t="shared" si="173"/>
        <v>-6.9077552789821368</v>
      </c>
      <c r="AL180">
        <v>6000</v>
      </c>
      <c r="AM180">
        <f t="shared" ref="AM180:AM181" si="230">LN(AL180)</f>
        <v>8.6995147482101913</v>
      </c>
      <c r="AN180">
        <f t="shared" ref="AN180" si="231">$X$29</f>
        <v>-6.9077552789821368</v>
      </c>
    </row>
    <row r="181" spans="1:41" x14ac:dyDescent="0.25">
      <c r="A181" s="7">
        <v>3.3000000000000003</v>
      </c>
      <c r="B181">
        <v>0.49</v>
      </c>
      <c r="C181" s="2">
        <f t="shared" si="173"/>
        <v>-0.71334988787746478</v>
      </c>
      <c r="AL181">
        <v>6000</v>
      </c>
      <c r="AM181">
        <f t="shared" si="230"/>
        <v>8.6995147482101913</v>
      </c>
      <c r="AN181">
        <f t="shared" ref="AN181" si="232">$W$26</f>
        <v>30</v>
      </c>
      <c r="AO181">
        <v>60000</v>
      </c>
    </row>
    <row r="182" spans="1:41" x14ac:dyDescent="0.25">
      <c r="A182" s="7">
        <v>1</v>
      </c>
      <c r="B182">
        <v>0.04</v>
      </c>
      <c r="C182" s="2">
        <f t="shared" si="173"/>
        <v>-3.2188758248682006</v>
      </c>
    </row>
    <row r="183" spans="1:41" x14ac:dyDescent="0.25">
      <c r="A183" s="7">
        <v>3.8</v>
      </c>
      <c r="B183">
        <v>4.75</v>
      </c>
      <c r="C183" s="2">
        <f t="shared" si="173"/>
        <v>1.5581446180465499</v>
      </c>
      <c r="AL183">
        <v>7000</v>
      </c>
      <c r="AM183">
        <f t="shared" ref="AM183:AM184" si="233">LN(AL183)</f>
        <v>8.8536654280374503</v>
      </c>
      <c r="AN183">
        <f t="shared" ref="AN183" si="234">$X$29</f>
        <v>-6.9077552789821368</v>
      </c>
    </row>
    <row r="184" spans="1:41" x14ac:dyDescent="0.25">
      <c r="A184" s="7">
        <v>8.1</v>
      </c>
      <c r="B184">
        <v>47.2</v>
      </c>
      <c r="C184" s="2">
        <f t="shared" si="173"/>
        <v>3.8543938925915096</v>
      </c>
      <c r="AL184">
        <v>7000</v>
      </c>
      <c r="AM184">
        <f t="shared" si="233"/>
        <v>8.8536654280374503</v>
      </c>
      <c r="AN184">
        <f t="shared" ref="AN184" si="235">$W$26</f>
        <v>30</v>
      </c>
      <c r="AO184">
        <v>70000</v>
      </c>
    </row>
    <row r="185" spans="1:41" x14ac:dyDescent="0.25">
      <c r="A185" s="7">
        <v>3.9</v>
      </c>
      <c r="B185">
        <v>1.34</v>
      </c>
      <c r="C185" s="2">
        <f t="shared" si="173"/>
        <v>0.29266961396282004</v>
      </c>
    </row>
    <row r="186" spans="1:41" x14ac:dyDescent="0.25">
      <c r="A186" s="7">
        <v>5.6000000000000005</v>
      </c>
      <c r="B186">
        <v>11.7</v>
      </c>
      <c r="C186" s="2">
        <f t="shared" si="173"/>
        <v>2.4595888418037104</v>
      </c>
      <c r="AL186">
        <v>8000</v>
      </c>
      <c r="AM186">
        <f t="shared" ref="AM186:AM187" si="236">LN(AL186)</f>
        <v>8.987196820661973</v>
      </c>
      <c r="AN186">
        <f t="shared" ref="AN186" si="237">$X$29</f>
        <v>-6.9077552789821368</v>
      </c>
    </row>
    <row r="187" spans="1:41" x14ac:dyDescent="0.25">
      <c r="A187" s="7">
        <v>3.8</v>
      </c>
      <c r="B187">
        <v>0.48</v>
      </c>
      <c r="C187" s="2">
        <f t="shared" si="173"/>
        <v>-0.73396917508020043</v>
      </c>
      <c r="AL187">
        <v>8000</v>
      </c>
      <c r="AM187">
        <f t="shared" si="236"/>
        <v>8.987196820661973</v>
      </c>
      <c r="AN187">
        <f t="shared" ref="AN187" si="238">$W$26</f>
        <v>30</v>
      </c>
      <c r="AO187">
        <v>80000</v>
      </c>
    </row>
    <row r="188" spans="1:41" x14ac:dyDescent="0.25">
      <c r="A188" s="7">
        <v>3.3000000000000003</v>
      </c>
      <c r="B188">
        <v>0.4</v>
      </c>
      <c r="C188" s="2">
        <f t="shared" si="173"/>
        <v>-0.916290731874155</v>
      </c>
    </row>
    <row r="189" spans="1:41" x14ac:dyDescent="0.25">
      <c r="A189" s="7">
        <v>4.7</v>
      </c>
      <c r="B189">
        <v>0.63</v>
      </c>
      <c r="C189" s="2">
        <f t="shared" si="173"/>
        <v>-0.46203545959655867</v>
      </c>
      <c r="AL189">
        <v>9000</v>
      </c>
      <c r="AM189">
        <f t="shared" ref="AM189:AM190" si="239">LN(AL189)</f>
        <v>9.1049798563183568</v>
      </c>
      <c r="AN189">
        <f t="shared" ref="AN189" si="240">$X$29</f>
        <v>-6.9077552789821368</v>
      </c>
    </row>
    <row r="190" spans="1:41" x14ac:dyDescent="0.25">
      <c r="A190" s="7">
        <v>3.8</v>
      </c>
      <c r="B190">
        <v>1.1499999999999999</v>
      </c>
      <c r="C190" s="2">
        <f t="shared" si="173"/>
        <v>0.13976194237515863</v>
      </c>
      <c r="AL190">
        <v>9000</v>
      </c>
      <c r="AM190">
        <f t="shared" si="239"/>
        <v>9.1049798563183568</v>
      </c>
      <c r="AN190">
        <f t="shared" ref="AN190" si="241">$W$26</f>
        <v>30</v>
      </c>
      <c r="AO190">
        <v>90000</v>
      </c>
    </row>
    <row r="191" spans="1:41" x14ac:dyDescent="0.25">
      <c r="A191" s="7">
        <v>2.9000000000000004</v>
      </c>
      <c r="B191">
        <v>0.02</v>
      </c>
      <c r="C191" s="2">
        <f t="shared" si="173"/>
        <v>-3.912023005428146</v>
      </c>
    </row>
    <row r="192" spans="1:41" x14ac:dyDescent="0.25">
      <c r="A192" s="7">
        <v>2.1</v>
      </c>
      <c r="B192">
        <v>0.13</v>
      </c>
      <c r="C192" s="2">
        <f t="shared" si="173"/>
        <v>-2.0402208285265546</v>
      </c>
      <c r="AL192">
        <v>10000</v>
      </c>
      <c r="AM192">
        <f t="shared" ref="AM192:AM193" si="242">LN(AL192)</f>
        <v>9.2103403719761836</v>
      </c>
      <c r="AN192">
        <f t="shared" ref="AN192" si="243">$X$29</f>
        <v>-6.9077552789821368</v>
      </c>
    </row>
    <row r="193" spans="1:41" x14ac:dyDescent="0.25">
      <c r="A193" s="7">
        <v>1</v>
      </c>
      <c r="B193">
        <v>0.06</v>
      </c>
      <c r="C193" s="2">
        <f t="shared" si="173"/>
        <v>-2.8134107167600364</v>
      </c>
      <c r="AL193">
        <v>10000</v>
      </c>
      <c r="AM193">
        <f t="shared" si="242"/>
        <v>9.2103403719761836</v>
      </c>
      <c r="AN193">
        <f t="shared" ref="AN193" si="244">$W$26</f>
        <v>30</v>
      </c>
      <c r="AO193">
        <v>100000</v>
      </c>
    </row>
    <row r="194" spans="1:41" x14ac:dyDescent="0.25">
      <c r="A194" s="7">
        <v>3.2</v>
      </c>
      <c r="B194">
        <v>22.7</v>
      </c>
      <c r="C194" s="2">
        <f t="shared" si="173"/>
        <v>3.122364924487357</v>
      </c>
    </row>
    <row r="195" spans="1:41" x14ac:dyDescent="0.25">
      <c r="A195" s="7">
        <v>3.5999999999999996</v>
      </c>
      <c r="B195">
        <v>6.55</v>
      </c>
      <c r="C195" s="2">
        <f t="shared" ref="C195:C258" si="245">LN(B195)</f>
        <v>1.8794650496471605</v>
      </c>
      <c r="AL195">
        <v>20000</v>
      </c>
      <c r="AM195">
        <f t="shared" ref="AM195:AM196" si="246">LN(AL195)</f>
        <v>9.9034875525361272</v>
      </c>
      <c r="AN195">
        <f t="shared" ref="AN195" si="247">$X$29</f>
        <v>-6.9077552789821368</v>
      </c>
    </row>
    <row r="196" spans="1:41" x14ac:dyDescent="0.25">
      <c r="A196" s="7">
        <v>4.3</v>
      </c>
      <c r="B196">
        <v>18.600000000000001</v>
      </c>
      <c r="C196" s="2">
        <f t="shared" si="245"/>
        <v>2.9231615807191558</v>
      </c>
      <c r="AL196">
        <v>20000</v>
      </c>
      <c r="AM196">
        <f t="shared" si="246"/>
        <v>9.9034875525361272</v>
      </c>
      <c r="AN196">
        <f t="shared" ref="AN196" si="248">$W$26</f>
        <v>30</v>
      </c>
      <c r="AO196">
        <v>200000</v>
      </c>
    </row>
    <row r="197" spans="1:41" x14ac:dyDescent="0.25">
      <c r="A197" s="7">
        <v>7.8</v>
      </c>
      <c r="B197">
        <v>1500</v>
      </c>
      <c r="C197" s="2">
        <f t="shared" si="245"/>
        <v>7.3132203870903014</v>
      </c>
    </row>
    <row r="198" spans="1:41" x14ac:dyDescent="0.25">
      <c r="A198" s="7">
        <v>10</v>
      </c>
      <c r="B198">
        <v>108</v>
      </c>
      <c r="C198" s="2">
        <f t="shared" si="245"/>
        <v>4.6821312271242199</v>
      </c>
      <c r="AL198">
        <v>30000</v>
      </c>
      <c r="AM198">
        <f t="shared" ref="AM198:AM199" si="249">LN(AL198)</f>
        <v>10.308952660644293</v>
      </c>
      <c r="AN198">
        <f t="shared" ref="AN198" si="250">$X$29</f>
        <v>-6.9077552789821368</v>
      </c>
    </row>
    <row r="199" spans="1:41" x14ac:dyDescent="0.25">
      <c r="A199" s="7">
        <v>7.3999999999999995</v>
      </c>
      <c r="B199">
        <v>124</v>
      </c>
      <c r="C199" s="2">
        <f t="shared" si="245"/>
        <v>4.8202815656050371</v>
      </c>
      <c r="AL199">
        <v>30000</v>
      </c>
      <c r="AM199">
        <f t="shared" si="249"/>
        <v>10.308952660644293</v>
      </c>
      <c r="AN199">
        <f t="shared" ref="AN199" si="251">$W$26</f>
        <v>30</v>
      </c>
      <c r="AO199">
        <v>300000</v>
      </c>
    </row>
    <row r="200" spans="1:41" x14ac:dyDescent="0.25">
      <c r="A200" s="7">
        <v>5.7</v>
      </c>
      <c r="B200">
        <v>180</v>
      </c>
      <c r="C200" s="2">
        <f t="shared" si="245"/>
        <v>5.1929568508902104</v>
      </c>
    </row>
    <row r="201" spans="1:41" x14ac:dyDescent="0.25">
      <c r="A201" s="7">
        <v>3.4000000000000004</v>
      </c>
      <c r="B201">
        <v>0.62</v>
      </c>
      <c r="C201" s="2">
        <f t="shared" si="245"/>
        <v>-0.4780358009429998</v>
      </c>
      <c r="AL201">
        <v>40000</v>
      </c>
      <c r="AM201">
        <f t="shared" ref="AM201:AM202" si="252">LN(AL201)</f>
        <v>10.596634733096073</v>
      </c>
      <c r="AN201">
        <f t="shared" ref="AN201" si="253">$X$29</f>
        <v>-6.9077552789821368</v>
      </c>
    </row>
    <row r="202" spans="1:41" x14ac:dyDescent="0.25">
      <c r="A202" s="7">
        <v>4.1000000000000005</v>
      </c>
      <c r="B202">
        <v>2.61</v>
      </c>
      <c r="C202" s="2">
        <f t="shared" si="245"/>
        <v>0.95935022133460202</v>
      </c>
      <c r="AL202">
        <v>40000</v>
      </c>
      <c r="AM202">
        <f t="shared" si="252"/>
        <v>10.596634733096073</v>
      </c>
      <c r="AN202">
        <f t="shared" ref="AN202" si="254">$W$26</f>
        <v>30</v>
      </c>
      <c r="AO202">
        <v>400000</v>
      </c>
    </row>
    <row r="203" spans="1:41" x14ac:dyDescent="0.25">
      <c r="A203" s="7">
        <v>2.1</v>
      </c>
      <c r="B203">
        <v>11.8</v>
      </c>
      <c r="C203" s="2">
        <f t="shared" si="245"/>
        <v>2.4680995314716192</v>
      </c>
    </row>
    <row r="204" spans="1:41" x14ac:dyDescent="0.25">
      <c r="A204" s="7">
        <v>4.1000000000000005</v>
      </c>
      <c r="B204">
        <v>1.1200000000000001</v>
      </c>
      <c r="C204" s="2">
        <f t="shared" si="245"/>
        <v>0.11332868530700327</v>
      </c>
      <c r="AL204">
        <v>50000</v>
      </c>
      <c r="AM204">
        <f t="shared" ref="AM204:AM205" si="255">LN(AL204)</f>
        <v>10.819778284410283</v>
      </c>
      <c r="AN204">
        <f t="shared" ref="AN204" si="256">$X$29</f>
        <v>-6.9077552789821368</v>
      </c>
    </row>
    <row r="205" spans="1:41" x14ac:dyDescent="0.25">
      <c r="A205" s="7">
        <v>1.3</v>
      </c>
      <c r="B205">
        <v>0.31</v>
      </c>
      <c r="C205" s="2">
        <f t="shared" si="245"/>
        <v>-1.1711829815029451</v>
      </c>
      <c r="AL205">
        <v>50000</v>
      </c>
      <c r="AM205">
        <f t="shared" si="255"/>
        <v>10.819778284410283</v>
      </c>
      <c r="AN205">
        <f t="shared" ref="AN205" si="257">$W$26</f>
        <v>30</v>
      </c>
      <c r="AO205">
        <v>500000</v>
      </c>
    </row>
    <row r="206" spans="1:41" x14ac:dyDescent="0.25">
      <c r="A206" s="7">
        <v>4.3</v>
      </c>
      <c r="B206">
        <v>1.87</v>
      </c>
      <c r="C206" s="2">
        <f t="shared" si="245"/>
        <v>0.62593843086649537</v>
      </c>
    </row>
    <row r="207" spans="1:41" x14ac:dyDescent="0.25">
      <c r="A207" s="7">
        <v>3.5999999999999996</v>
      </c>
      <c r="B207">
        <v>0.11</v>
      </c>
      <c r="C207" s="2">
        <f t="shared" si="245"/>
        <v>-2.2072749131897207</v>
      </c>
      <c r="AL207">
        <v>60000</v>
      </c>
      <c r="AM207">
        <f t="shared" ref="AM207:AM208" si="258">LN(AL207)</f>
        <v>11.002099841204238</v>
      </c>
      <c r="AN207">
        <f t="shared" ref="AN207" si="259">$X$29</f>
        <v>-6.9077552789821368</v>
      </c>
    </row>
    <row r="208" spans="1:41" x14ac:dyDescent="0.25">
      <c r="A208" s="7">
        <v>7.3</v>
      </c>
      <c r="B208">
        <v>78.2</v>
      </c>
      <c r="C208" s="2">
        <f t="shared" si="245"/>
        <v>4.3592696475512653</v>
      </c>
      <c r="AL208">
        <v>60000</v>
      </c>
      <c r="AM208">
        <f t="shared" si="258"/>
        <v>11.002099841204238</v>
      </c>
      <c r="AN208">
        <f t="shared" ref="AN208" si="260">$W$26</f>
        <v>30</v>
      </c>
      <c r="AO208">
        <v>600000</v>
      </c>
    </row>
    <row r="209" spans="1:41" x14ac:dyDescent="0.25">
      <c r="A209" s="7">
        <v>4.3999999999999995</v>
      </c>
      <c r="B209">
        <v>7.0000000000000007E-2</v>
      </c>
      <c r="C209" s="2">
        <f t="shared" si="245"/>
        <v>-2.6592600369327779</v>
      </c>
    </row>
    <row r="210" spans="1:41" x14ac:dyDescent="0.25">
      <c r="A210" s="7">
        <v>0.8</v>
      </c>
      <c r="B210">
        <v>0.08</v>
      </c>
      <c r="C210" s="2">
        <f t="shared" si="245"/>
        <v>-2.5257286443082556</v>
      </c>
      <c r="AL210">
        <v>70000</v>
      </c>
      <c r="AM210">
        <f t="shared" ref="AM210:AM211" si="261">LN(AL210)</f>
        <v>11.156250521031495</v>
      </c>
      <c r="AN210">
        <f t="shared" ref="AN210" si="262">$X$29</f>
        <v>-6.9077552789821368</v>
      </c>
    </row>
    <row r="211" spans="1:41" x14ac:dyDescent="0.25">
      <c r="A211" s="7">
        <v>0.5</v>
      </c>
      <c r="B211">
        <v>1.1100000000000001</v>
      </c>
      <c r="C211" s="2">
        <f t="shared" si="245"/>
        <v>0.10436001532424286</v>
      </c>
      <c r="AL211">
        <v>70000</v>
      </c>
      <c r="AM211">
        <f t="shared" si="261"/>
        <v>11.156250521031495</v>
      </c>
      <c r="AN211">
        <f t="shared" ref="AN211" si="263">$W$26</f>
        <v>30</v>
      </c>
      <c r="AO211">
        <v>700000</v>
      </c>
    </row>
    <row r="212" spans="1:41" x14ac:dyDescent="0.25">
      <c r="A212" s="7">
        <v>11.5</v>
      </c>
      <c r="B212">
        <v>1297</v>
      </c>
      <c r="C212" s="2">
        <f t="shared" si="245"/>
        <v>7.167809184316444</v>
      </c>
    </row>
    <row r="213" spans="1:41" x14ac:dyDescent="0.25">
      <c r="A213" s="7">
        <v>5.8000000000000007</v>
      </c>
      <c r="B213">
        <v>3.06</v>
      </c>
      <c r="C213" s="2">
        <f t="shared" si="245"/>
        <v>1.1184149159642893</v>
      </c>
      <c r="AL213">
        <v>80000</v>
      </c>
      <c r="AM213">
        <f t="shared" ref="AM213:AM214" si="264">LN(AL213)</f>
        <v>11.289781913656018</v>
      </c>
      <c r="AN213">
        <f t="shared" ref="AN213" si="265">$X$29</f>
        <v>-6.9077552789821368</v>
      </c>
    </row>
    <row r="214" spans="1:41" x14ac:dyDescent="0.25">
      <c r="A214" s="7">
        <v>4</v>
      </c>
      <c r="B214">
        <v>0.12</v>
      </c>
      <c r="C214" s="2">
        <f t="shared" si="245"/>
        <v>-2.120263536200091</v>
      </c>
      <c r="AL214">
        <v>80000</v>
      </c>
      <c r="AM214">
        <f t="shared" si="264"/>
        <v>11.289781913656018</v>
      </c>
      <c r="AN214">
        <f t="shared" ref="AN214" si="266">$W$26</f>
        <v>30</v>
      </c>
      <c r="AO214">
        <v>800000</v>
      </c>
    </row>
    <row r="215" spans="1:41" x14ac:dyDescent="0.25">
      <c r="A215" s="7">
        <v>4.3</v>
      </c>
      <c r="B215">
        <v>0.02</v>
      </c>
      <c r="C215" s="2">
        <f t="shared" si="245"/>
        <v>-3.912023005428146</v>
      </c>
    </row>
    <row r="216" spans="1:41" x14ac:dyDescent="0.25">
      <c r="A216" s="7">
        <v>5.8000000000000007</v>
      </c>
      <c r="B216">
        <v>3.11</v>
      </c>
      <c r="C216" s="2">
        <f t="shared" si="245"/>
        <v>1.1346227261911428</v>
      </c>
      <c r="AL216">
        <v>90000</v>
      </c>
      <c r="AM216">
        <f t="shared" ref="AM216:AM217" si="267">LN(AL216)</f>
        <v>11.407564949312402</v>
      </c>
      <c r="AN216">
        <f t="shared" ref="AN216" si="268">$X$29</f>
        <v>-6.9077552789821368</v>
      </c>
    </row>
    <row r="217" spans="1:41" x14ac:dyDescent="0.25">
      <c r="A217" s="7">
        <v>3</v>
      </c>
      <c r="B217">
        <v>9.14</v>
      </c>
      <c r="C217" s="2">
        <f t="shared" si="245"/>
        <v>2.2126603854660587</v>
      </c>
      <c r="AL217">
        <v>90000</v>
      </c>
      <c r="AM217">
        <f t="shared" si="267"/>
        <v>11.407564949312402</v>
      </c>
      <c r="AN217">
        <f t="shared" ref="AN217" si="269">$W$26</f>
        <v>30</v>
      </c>
      <c r="AO217">
        <v>900000</v>
      </c>
    </row>
    <row r="218" spans="1:41" x14ac:dyDescent="0.25">
      <c r="A218" s="7">
        <v>4.1000000000000005</v>
      </c>
      <c r="B218">
        <v>19.5</v>
      </c>
      <c r="C218" s="2">
        <f t="shared" si="245"/>
        <v>2.9704144655697009</v>
      </c>
    </row>
    <row r="219" spans="1:41" x14ac:dyDescent="0.25">
      <c r="A219" s="7">
        <v>4.1000000000000005</v>
      </c>
      <c r="B219">
        <v>7.21</v>
      </c>
      <c r="C219" s="2">
        <f t="shared" si="245"/>
        <v>1.9754689512968577</v>
      </c>
      <c r="AL219">
        <v>100000</v>
      </c>
      <c r="AM219">
        <f t="shared" ref="AM219:AM220" si="270">LN(AL219)</f>
        <v>11.512925464970229</v>
      </c>
      <c r="AN219">
        <f t="shared" ref="AN219" si="271">$X$29</f>
        <v>-6.9077552789821368</v>
      </c>
    </row>
    <row r="220" spans="1:41" x14ac:dyDescent="0.25">
      <c r="A220" s="6">
        <v>2.2999999999999998</v>
      </c>
      <c r="B220" s="6">
        <v>0.55000000000000004</v>
      </c>
      <c r="C220" s="2">
        <f t="shared" si="245"/>
        <v>-0.59783700075562041</v>
      </c>
      <c r="AL220">
        <v>100000</v>
      </c>
      <c r="AM220">
        <f t="shared" si="270"/>
        <v>11.512925464970229</v>
      </c>
      <c r="AN220">
        <f t="shared" ref="AN220" si="272">$W$26</f>
        <v>30</v>
      </c>
      <c r="AO220">
        <v>1000000</v>
      </c>
    </row>
    <row r="221" spans="1:41" x14ac:dyDescent="0.25">
      <c r="A221" s="6">
        <v>3.3000000000000003</v>
      </c>
      <c r="B221" s="6">
        <v>3.67</v>
      </c>
      <c r="C221" s="2">
        <f t="shared" si="245"/>
        <v>1.3001916620664788</v>
      </c>
    </row>
    <row r="222" spans="1:41" x14ac:dyDescent="0.25">
      <c r="A222" s="7">
        <v>3.6999999999999997</v>
      </c>
      <c r="B222">
        <v>31.5</v>
      </c>
      <c r="C222" s="2">
        <f t="shared" si="245"/>
        <v>3.4499875458315872</v>
      </c>
      <c r="AL222">
        <v>200000</v>
      </c>
      <c r="AM222">
        <f t="shared" ref="AM222:AM223" si="273">LN(AL222)</f>
        <v>12.206072645530174</v>
      </c>
      <c r="AN222">
        <f t="shared" ref="AN222" si="274">$X$29</f>
        <v>-6.9077552789821368</v>
      </c>
    </row>
    <row r="223" spans="1:41" x14ac:dyDescent="0.25">
      <c r="A223" s="7">
        <v>6.9</v>
      </c>
      <c r="B223">
        <v>15.5</v>
      </c>
      <c r="C223" s="2">
        <f t="shared" si="245"/>
        <v>2.7408400239252009</v>
      </c>
      <c r="AL223">
        <v>200000</v>
      </c>
      <c r="AM223">
        <f t="shared" si="273"/>
        <v>12.206072645530174</v>
      </c>
      <c r="AN223">
        <f t="shared" ref="AN223" si="275">$W$26</f>
        <v>30</v>
      </c>
      <c r="AO223">
        <f>AL250</f>
        <v>2000000</v>
      </c>
    </row>
    <row r="224" spans="1:41" x14ac:dyDescent="0.25">
      <c r="A224" s="7">
        <v>11</v>
      </c>
      <c r="B224">
        <v>532</v>
      </c>
      <c r="C224" s="2">
        <f t="shared" si="245"/>
        <v>6.2766434893416445</v>
      </c>
    </row>
    <row r="225" spans="1:41" x14ac:dyDescent="0.25">
      <c r="A225" s="7">
        <v>6.7</v>
      </c>
      <c r="B225">
        <v>1.18</v>
      </c>
      <c r="C225" s="2">
        <f t="shared" si="245"/>
        <v>0.16551443847757333</v>
      </c>
      <c r="AL225">
        <v>300000</v>
      </c>
      <c r="AM225">
        <f t="shared" ref="AM225:AM226" si="276">LN(AL225)</f>
        <v>12.611537753638338</v>
      </c>
      <c r="AN225">
        <f t="shared" ref="AN225" si="277">$X$29</f>
        <v>-6.9077552789821368</v>
      </c>
    </row>
    <row r="226" spans="1:41" x14ac:dyDescent="0.25">
      <c r="A226" s="7">
        <v>2.1999999999999997</v>
      </c>
      <c r="B226">
        <v>210</v>
      </c>
      <c r="C226" s="2">
        <f t="shared" si="245"/>
        <v>5.3471075307174685</v>
      </c>
      <c r="AL226">
        <v>300000</v>
      </c>
      <c r="AM226">
        <f t="shared" si="276"/>
        <v>12.611537753638338</v>
      </c>
      <c r="AN226">
        <f t="shared" ref="AN226" si="278">$W$26</f>
        <v>30</v>
      </c>
      <c r="AO226">
        <f>AL253</f>
        <v>3000000</v>
      </c>
    </row>
    <row r="227" spans="1:41" x14ac:dyDescent="0.25">
      <c r="A227" s="7">
        <v>6.3</v>
      </c>
      <c r="B227">
        <v>3.67</v>
      </c>
      <c r="C227" s="2">
        <f t="shared" si="245"/>
        <v>1.3001916620664788</v>
      </c>
    </row>
    <row r="228" spans="1:41" x14ac:dyDescent="0.25">
      <c r="A228" s="7">
        <v>6.8000000000000007</v>
      </c>
      <c r="B228">
        <v>10.199999999999999</v>
      </c>
      <c r="C228" s="2">
        <f t="shared" si="245"/>
        <v>2.3223877202902252</v>
      </c>
      <c r="AL228">
        <v>400000</v>
      </c>
      <c r="AM228">
        <f t="shared" ref="AM228:AM229" si="279">LN(AL228)</f>
        <v>12.899219826090119</v>
      </c>
      <c r="AN228">
        <f t="shared" ref="AN228" si="280">$X$29</f>
        <v>-6.9077552789821368</v>
      </c>
    </row>
    <row r="229" spans="1:41" x14ac:dyDescent="0.25">
      <c r="A229" s="7">
        <v>5.8999999999999995</v>
      </c>
      <c r="B229">
        <v>24.2</v>
      </c>
      <c r="C229" s="2">
        <f t="shared" si="245"/>
        <v>3.1863526331626408</v>
      </c>
      <c r="AL229">
        <v>400000</v>
      </c>
      <c r="AM229">
        <f t="shared" si="279"/>
        <v>12.899219826090119</v>
      </c>
      <c r="AN229">
        <f t="shared" ref="AN229" si="281">$W$26</f>
        <v>30</v>
      </c>
      <c r="AO229">
        <f>AL256</f>
        <v>4000000</v>
      </c>
    </row>
    <row r="230" spans="1:41" x14ac:dyDescent="0.25">
      <c r="A230" s="7">
        <v>1.5</v>
      </c>
      <c r="B230">
        <v>0.88</v>
      </c>
      <c r="C230" s="2">
        <f t="shared" si="245"/>
        <v>-0.12783337150988489</v>
      </c>
    </row>
    <row r="231" spans="1:41" x14ac:dyDescent="0.25">
      <c r="A231" s="7">
        <v>5.5</v>
      </c>
      <c r="B231">
        <v>0.21</v>
      </c>
      <c r="C231" s="2">
        <f t="shared" si="245"/>
        <v>-1.5606477482646683</v>
      </c>
      <c r="AL231">
        <v>500000</v>
      </c>
      <c r="AM231">
        <f t="shared" ref="AM231:AM232" si="282">LN(AL231)</f>
        <v>13.122363377404328</v>
      </c>
      <c r="AN231">
        <f t="shared" ref="AN231" si="283">$X$29</f>
        <v>-6.9077552789821368</v>
      </c>
    </row>
    <row r="232" spans="1:41" x14ac:dyDescent="0.25">
      <c r="A232" s="7">
        <v>3.9</v>
      </c>
      <c r="B232">
        <v>5.63</v>
      </c>
      <c r="C232" s="2">
        <f t="shared" si="245"/>
        <v>1.728109442151599</v>
      </c>
      <c r="AL232">
        <v>500000</v>
      </c>
      <c r="AM232">
        <f t="shared" si="282"/>
        <v>13.122363377404328</v>
      </c>
      <c r="AN232">
        <f t="shared" ref="AN232" si="284">$W$26</f>
        <v>30</v>
      </c>
      <c r="AO232">
        <f>AL259</f>
        <v>5000000</v>
      </c>
    </row>
    <row r="233" spans="1:41" x14ac:dyDescent="0.25">
      <c r="A233" s="7">
        <v>2.1999999999999997</v>
      </c>
      <c r="B233">
        <v>1.78</v>
      </c>
      <c r="C233" s="2">
        <f t="shared" si="245"/>
        <v>0.57661336430399379</v>
      </c>
    </row>
    <row r="234" spans="1:41" x14ac:dyDescent="0.25">
      <c r="A234" s="7">
        <v>5.5</v>
      </c>
      <c r="B234">
        <v>0.95</v>
      </c>
      <c r="C234" s="2">
        <f t="shared" si="245"/>
        <v>-5.1293294387550578E-2</v>
      </c>
      <c r="AL234">
        <v>600000</v>
      </c>
      <c r="AM234">
        <f t="shared" ref="AM234:AM235" si="285">LN(AL234)</f>
        <v>13.304684934198283</v>
      </c>
      <c r="AN234">
        <f t="shared" ref="AN234" si="286">$X$29</f>
        <v>-6.9077552789821368</v>
      </c>
    </row>
    <row r="235" spans="1:41" x14ac:dyDescent="0.25">
      <c r="A235" s="7">
        <v>3.6999999999999997</v>
      </c>
      <c r="B235">
        <v>0.33</v>
      </c>
      <c r="C235" s="2">
        <f t="shared" si="245"/>
        <v>-1.1086626245216111</v>
      </c>
      <c r="AL235">
        <v>600000</v>
      </c>
      <c r="AM235">
        <f t="shared" si="285"/>
        <v>13.304684934198283</v>
      </c>
      <c r="AN235">
        <f t="shared" ref="AN235" si="287">$W$26</f>
        <v>30</v>
      </c>
      <c r="AO235">
        <f>AL262</f>
        <v>6000000</v>
      </c>
    </row>
    <row r="236" spans="1:41" x14ac:dyDescent="0.25">
      <c r="A236" s="7">
        <v>4.7</v>
      </c>
      <c r="B236">
        <v>3.82</v>
      </c>
      <c r="C236" s="2">
        <f t="shared" si="245"/>
        <v>1.3402504226184837</v>
      </c>
    </row>
    <row r="237" spans="1:41" x14ac:dyDescent="0.25">
      <c r="A237" s="7">
        <v>4.3999999999999995</v>
      </c>
      <c r="B237">
        <v>1.39</v>
      </c>
      <c r="C237" s="2">
        <f t="shared" si="245"/>
        <v>0.3293037471426003</v>
      </c>
      <c r="AL237">
        <v>700000</v>
      </c>
      <c r="AM237">
        <f t="shared" ref="AM237:AM238" si="288">LN(AL237)</f>
        <v>13.458835614025542</v>
      </c>
      <c r="AN237">
        <f t="shared" ref="AN237" si="289">$X$29</f>
        <v>-6.9077552789821368</v>
      </c>
    </row>
    <row r="238" spans="1:41" x14ac:dyDescent="0.25">
      <c r="A238" s="7">
        <v>2.4</v>
      </c>
      <c r="B238">
        <v>1.46</v>
      </c>
      <c r="C238" s="2">
        <f t="shared" si="245"/>
        <v>0.37843643572024505</v>
      </c>
      <c r="AL238">
        <v>700000</v>
      </c>
      <c r="AM238">
        <f t="shared" si="288"/>
        <v>13.458835614025542</v>
      </c>
      <c r="AN238">
        <f t="shared" ref="AN238" si="290">$W$26</f>
        <v>30</v>
      </c>
      <c r="AO238">
        <f>AL265</f>
        <v>7000000</v>
      </c>
    </row>
    <row r="239" spans="1:41" x14ac:dyDescent="0.25">
      <c r="A239" s="7">
        <v>5.5</v>
      </c>
      <c r="B239">
        <v>0.35</v>
      </c>
      <c r="C239" s="2">
        <f t="shared" si="245"/>
        <v>-1.0498221244986778</v>
      </c>
    </row>
    <row r="240" spans="1:41" x14ac:dyDescent="0.25">
      <c r="A240" s="7">
        <v>8.5</v>
      </c>
      <c r="B240">
        <v>13.6</v>
      </c>
      <c r="C240" s="2">
        <f t="shared" si="245"/>
        <v>2.6100697927420065</v>
      </c>
      <c r="AL240">
        <v>800000</v>
      </c>
      <c r="AM240">
        <f t="shared" ref="AM240:AM241" si="291">LN(AL240)</f>
        <v>13.592367006650065</v>
      </c>
      <c r="AN240">
        <f t="shared" ref="AN240" si="292">$X$29</f>
        <v>-6.9077552789821368</v>
      </c>
    </row>
    <row r="241" spans="1:41" x14ac:dyDescent="0.25">
      <c r="A241" s="7">
        <v>5.6000000000000005</v>
      </c>
      <c r="B241">
        <v>0.14000000000000001</v>
      </c>
      <c r="C241" s="2">
        <f t="shared" si="245"/>
        <v>-1.9661128563728327</v>
      </c>
      <c r="AL241">
        <v>800000</v>
      </c>
      <c r="AM241">
        <f t="shared" si="291"/>
        <v>13.592367006650065</v>
      </c>
      <c r="AN241">
        <f t="shared" ref="AN241" si="293">$W$26</f>
        <v>30</v>
      </c>
      <c r="AO241">
        <f>AL268</f>
        <v>8000000</v>
      </c>
    </row>
    <row r="242" spans="1:41" x14ac:dyDescent="0.25">
      <c r="A242" s="7">
        <v>9</v>
      </c>
      <c r="B242">
        <v>17.600000000000001</v>
      </c>
      <c r="C242" s="2">
        <f t="shared" si="245"/>
        <v>2.8678989020441064</v>
      </c>
    </row>
    <row r="243" spans="1:41" x14ac:dyDescent="0.25">
      <c r="A243" s="7">
        <v>8.6999999999999993</v>
      </c>
      <c r="B243">
        <v>6.9</v>
      </c>
      <c r="C243" s="2">
        <f t="shared" si="245"/>
        <v>1.9315214116032138</v>
      </c>
      <c r="AL243">
        <v>900000</v>
      </c>
      <c r="AM243">
        <f t="shared" ref="AM243:AM244" si="294">LN(AL243)</f>
        <v>13.710150042306449</v>
      </c>
      <c r="AN243">
        <f t="shared" ref="AN243" si="295">$X$29</f>
        <v>-6.9077552789821368</v>
      </c>
    </row>
    <row r="244" spans="1:41" x14ac:dyDescent="0.25">
      <c r="A244" s="7">
        <v>11.700000000000001</v>
      </c>
      <c r="B244">
        <v>12.1</v>
      </c>
      <c r="C244" s="2">
        <f t="shared" si="245"/>
        <v>2.4932054526026954</v>
      </c>
      <c r="AL244">
        <v>900000</v>
      </c>
      <c r="AM244">
        <f t="shared" si="294"/>
        <v>13.710150042306449</v>
      </c>
      <c r="AN244">
        <f t="shared" ref="AN244" si="296">$W$26</f>
        <v>30</v>
      </c>
      <c r="AO244">
        <f>AL271</f>
        <v>9000000</v>
      </c>
    </row>
    <row r="245" spans="1:41" x14ac:dyDescent="0.25">
      <c r="A245" s="7">
        <v>15.9</v>
      </c>
      <c r="B245">
        <v>755</v>
      </c>
      <c r="C245" s="2">
        <f t="shared" si="245"/>
        <v>6.6267177492490248</v>
      </c>
    </row>
    <row r="246" spans="1:41" x14ac:dyDescent="0.25">
      <c r="A246" s="7">
        <v>12.1</v>
      </c>
      <c r="B246">
        <v>16.600000000000001</v>
      </c>
      <c r="C246" s="2">
        <f t="shared" si="245"/>
        <v>2.8094026953624978</v>
      </c>
      <c r="AL246">
        <v>1000000</v>
      </c>
      <c r="AM246">
        <f t="shared" ref="AM246:AM247" si="297">LN(AL246)</f>
        <v>13.815510557964274</v>
      </c>
      <c r="AN246">
        <f t="shared" ref="AN246" si="298">$X$29</f>
        <v>-6.9077552789821368</v>
      </c>
    </row>
    <row r="247" spans="1:41" x14ac:dyDescent="0.25">
      <c r="A247" s="7">
        <v>13</v>
      </c>
      <c r="B247">
        <v>286</v>
      </c>
      <c r="C247" s="2">
        <f t="shared" si="245"/>
        <v>5.6559918108198524</v>
      </c>
      <c r="AL247">
        <v>1000000</v>
      </c>
      <c r="AM247">
        <f t="shared" si="297"/>
        <v>13.815510557964274</v>
      </c>
      <c r="AN247">
        <f t="shared" ref="AN247" si="299">$W$26</f>
        <v>30</v>
      </c>
      <c r="AO247">
        <f>AL274</f>
        <v>10000000</v>
      </c>
    </row>
    <row r="248" spans="1:41" x14ac:dyDescent="0.25">
      <c r="A248" s="7">
        <v>5.6000000000000005</v>
      </c>
      <c r="B248">
        <v>18.7</v>
      </c>
      <c r="C248" s="2">
        <f t="shared" si="245"/>
        <v>2.9285235238605409</v>
      </c>
    </row>
    <row r="249" spans="1:41" x14ac:dyDescent="0.25">
      <c r="A249" s="7">
        <v>5.3</v>
      </c>
      <c r="B249">
        <v>0.45</v>
      </c>
      <c r="C249" s="2">
        <f t="shared" si="245"/>
        <v>-0.79850769621777162</v>
      </c>
      <c r="AL249">
        <f>AL246+1000000</f>
        <v>2000000</v>
      </c>
      <c r="AM249">
        <f t="shared" ref="AM249:AM250" si="300">LN(AL249)</f>
        <v>14.508657738524219</v>
      </c>
    </row>
    <row r="250" spans="1:41" x14ac:dyDescent="0.25">
      <c r="A250" s="7">
        <v>7.7</v>
      </c>
      <c r="B250">
        <v>2.0499999999999998</v>
      </c>
      <c r="C250" s="2">
        <f t="shared" si="245"/>
        <v>0.71783979315031676</v>
      </c>
      <c r="AL250">
        <f>AL249</f>
        <v>2000000</v>
      </c>
      <c r="AM250">
        <f t="shared" si="300"/>
        <v>14.508657738524219</v>
      </c>
    </row>
    <row r="251" spans="1:41" x14ac:dyDescent="0.25">
      <c r="A251" s="7">
        <v>4.9000000000000004</v>
      </c>
      <c r="B251">
        <v>0.51</v>
      </c>
      <c r="C251" s="2">
        <f t="shared" si="245"/>
        <v>-0.67334455326376563</v>
      </c>
    </row>
    <row r="252" spans="1:41" x14ac:dyDescent="0.25">
      <c r="A252" s="7">
        <v>5.7</v>
      </c>
      <c r="B252">
        <v>0.38</v>
      </c>
      <c r="C252" s="2">
        <f t="shared" si="245"/>
        <v>-0.96758402626170559</v>
      </c>
      <c r="AL252">
        <f>AL249+1000000</f>
        <v>3000000</v>
      </c>
      <c r="AM252">
        <f t="shared" ref="AM252:AM253" si="301">LN(AL252)</f>
        <v>14.914122846632385</v>
      </c>
    </row>
    <row r="253" spans="1:41" x14ac:dyDescent="0.25">
      <c r="A253" s="7">
        <v>6</v>
      </c>
      <c r="B253">
        <v>1.36</v>
      </c>
      <c r="C253" s="2">
        <f t="shared" si="245"/>
        <v>0.30748469974796072</v>
      </c>
      <c r="AL253">
        <f>AL252</f>
        <v>3000000</v>
      </c>
      <c r="AM253">
        <f t="shared" si="301"/>
        <v>14.914122846632385</v>
      </c>
    </row>
    <row r="254" spans="1:41" x14ac:dyDescent="0.25">
      <c r="A254" s="7">
        <v>6.5</v>
      </c>
      <c r="B254">
        <v>15.4</v>
      </c>
      <c r="C254" s="2">
        <f t="shared" si="245"/>
        <v>2.7343675094195836</v>
      </c>
    </row>
    <row r="255" spans="1:41" x14ac:dyDescent="0.25">
      <c r="A255" s="7">
        <v>5</v>
      </c>
      <c r="B255">
        <v>0.77</v>
      </c>
      <c r="C255" s="2">
        <f t="shared" si="245"/>
        <v>-0.26136476413440751</v>
      </c>
      <c r="AL255">
        <f>AL252+1000000</f>
        <v>4000000</v>
      </c>
      <c r="AM255">
        <f t="shared" ref="AM255:AM256" si="302">LN(AL255)</f>
        <v>15.201804919084164</v>
      </c>
    </row>
    <row r="256" spans="1:41" x14ac:dyDescent="0.25">
      <c r="A256" s="7">
        <v>2.8000000000000003</v>
      </c>
      <c r="B256">
        <v>0.11</v>
      </c>
      <c r="C256" s="2">
        <f t="shared" si="245"/>
        <v>-2.2072749131897207</v>
      </c>
      <c r="AL256">
        <f>AL255</f>
        <v>4000000</v>
      </c>
      <c r="AM256">
        <f t="shared" si="302"/>
        <v>15.201804919084164</v>
      </c>
    </row>
    <row r="257" spans="1:39" x14ac:dyDescent="0.25">
      <c r="A257" s="7">
        <v>4.3999999999999995</v>
      </c>
      <c r="B257">
        <v>0.22</v>
      </c>
      <c r="C257" s="2">
        <f t="shared" si="245"/>
        <v>-1.5141277326297755</v>
      </c>
    </row>
    <row r="258" spans="1:39" x14ac:dyDescent="0.25">
      <c r="A258" s="7">
        <v>4.3</v>
      </c>
      <c r="B258">
        <v>0.61</v>
      </c>
      <c r="C258" s="2">
        <f t="shared" si="245"/>
        <v>-0.49429632181478012</v>
      </c>
      <c r="AL258">
        <f>AL255+1000000</f>
        <v>5000000</v>
      </c>
      <c r="AM258">
        <f t="shared" ref="AM258:AM259" si="303">LN(AL258)</f>
        <v>15.424948470398375</v>
      </c>
    </row>
    <row r="259" spans="1:39" x14ac:dyDescent="0.25">
      <c r="A259" s="7">
        <v>2.8000000000000003</v>
      </c>
      <c r="B259">
        <v>0.13</v>
      </c>
      <c r="C259" s="2">
        <f t="shared" ref="C259:C322" si="304">LN(B259)</f>
        <v>-2.0402208285265546</v>
      </c>
      <c r="AL259">
        <f>AL258</f>
        <v>5000000</v>
      </c>
      <c r="AM259">
        <f t="shared" si="303"/>
        <v>15.424948470398375</v>
      </c>
    </row>
    <row r="260" spans="1:39" x14ac:dyDescent="0.25">
      <c r="A260" s="7">
        <v>9</v>
      </c>
      <c r="B260">
        <v>183</v>
      </c>
      <c r="C260" s="2">
        <f t="shared" si="304"/>
        <v>5.2094861528414214</v>
      </c>
    </row>
    <row r="261" spans="1:39" x14ac:dyDescent="0.25">
      <c r="A261" s="7">
        <v>9.7000000000000011</v>
      </c>
      <c r="B261">
        <v>21.7</v>
      </c>
      <c r="C261" s="2">
        <f t="shared" si="304"/>
        <v>3.0773122605464138</v>
      </c>
      <c r="AL261">
        <f>AL258+1000000</f>
        <v>6000000</v>
      </c>
      <c r="AM261">
        <f t="shared" ref="AM261:AM262" si="305">LN(AL261)</f>
        <v>15.60727002719233</v>
      </c>
    </row>
    <row r="262" spans="1:39" x14ac:dyDescent="0.25">
      <c r="A262" s="7">
        <v>9.4</v>
      </c>
      <c r="B262">
        <v>360</v>
      </c>
      <c r="C262" s="2">
        <f t="shared" si="304"/>
        <v>5.8861040314501558</v>
      </c>
      <c r="AL262">
        <f>AL261</f>
        <v>6000000</v>
      </c>
      <c r="AM262">
        <f t="shared" si="305"/>
        <v>15.60727002719233</v>
      </c>
    </row>
    <row r="263" spans="1:39" x14ac:dyDescent="0.25">
      <c r="A263" s="7">
        <v>9.1999999999999993</v>
      </c>
      <c r="B263">
        <v>28.5</v>
      </c>
      <c r="C263" s="2">
        <f t="shared" si="304"/>
        <v>3.3499040872746049</v>
      </c>
    </row>
    <row r="264" spans="1:39" x14ac:dyDescent="0.25">
      <c r="A264" s="7">
        <v>8.6</v>
      </c>
      <c r="B264">
        <v>62.9</v>
      </c>
      <c r="C264" s="2">
        <f t="shared" si="304"/>
        <v>4.1415461637063951</v>
      </c>
      <c r="AL264">
        <f>AL261+1000000</f>
        <v>7000000</v>
      </c>
      <c r="AM264">
        <f t="shared" ref="AM264:AM265" si="306">LN(AL264)</f>
        <v>15.761420707019587</v>
      </c>
    </row>
    <row r="265" spans="1:39" x14ac:dyDescent="0.25">
      <c r="A265" s="7">
        <v>6.4</v>
      </c>
      <c r="B265">
        <v>1.38</v>
      </c>
      <c r="C265" s="2">
        <f t="shared" si="304"/>
        <v>0.32208349916911322</v>
      </c>
      <c r="AL265">
        <f>AL264</f>
        <v>7000000</v>
      </c>
      <c r="AM265">
        <f t="shared" si="306"/>
        <v>15.761420707019587</v>
      </c>
    </row>
    <row r="266" spans="1:39" x14ac:dyDescent="0.25">
      <c r="A266" s="7">
        <v>6.7</v>
      </c>
      <c r="B266">
        <v>64.3</v>
      </c>
      <c r="C266" s="2">
        <f t="shared" si="304"/>
        <v>4.1635596312435741</v>
      </c>
    </row>
    <row r="267" spans="1:39" x14ac:dyDescent="0.25">
      <c r="A267" s="7">
        <v>9.7000000000000011</v>
      </c>
      <c r="B267">
        <v>163</v>
      </c>
      <c r="C267" s="2">
        <f t="shared" si="304"/>
        <v>5.0937502008067623</v>
      </c>
      <c r="AL267">
        <f>AL264+1000000</f>
        <v>8000000</v>
      </c>
      <c r="AM267">
        <f t="shared" ref="AM267:AM268" si="307">LN(AL267)</f>
        <v>15.89495209964411</v>
      </c>
    </row>
    <row r="268" spans="1:39" x14ac:dyDescent="0.25">
      <c r="A268" s="7">
        <v>4.8</v>
      </c>
      <c r="B268">
        <v>2.93</v>
      </c>
      <c r="C268" s="2">
        <f t="shared" si="304"/>
        <v>1.0750024230289761</v>
      </c>
      <c r="AL268">
        <f>AL267</f>
        <v>8000000</v>
      </c>
      <c r="AM268">
        <f t="shared" si="307"/>
        <v>15.89495209964411</v>
      </c>
    </row>
    <row r="269" spans="1:39" x14ac:dyDescent="0.25">
      <c r="A269" s="7">
        <v>7.1</v>
      </c>
      <c r="B269">
        <v>8</v>
      </c>
      <c r="C269" s="2">
        <f t="shared" si="304"/>
        <v>2.0794415416798357</v>
      </c>
    </row>
    <row r="270" spans="1:39" x14ac:dyDescent="0.25">
      <c r="A270" s="7">
        <v>4</v>
      </c>
      <c r="B270">
        <v>5.9</v>
      </c>
      <c r="C270" s="2">
        <f t="shared" si="304"/>
        <v>1.7749523509116738</v>
      </c>
      <c r="AL270">
        <f>AL267+1000000</f>
        <v>9000000</v>
      </c>
      <c r="AM270">
        <f t="shared" ref="AM270:AM271" si="308">LN(AL270)</f>
        <v>16.012735135300492</v>
      </c>
    </row>
    <row r="271" spans="1:39" x14ac:dyDescent="0.25">
      <c r="A271" s="7">
        <v>2.5</v>
      </c>
      <c r="B271">
        <v>0.34</v>
      </c>
      <c r="C271" s="2">
        <f t="shared" si="304"/>
        <v>-1.0788096613719298</v>
      </c>
      <c r="AL271">
        <f>AL270</f>
        <v>9000000</v>
      </c>
      <c r="AM271">
        <f t="shared" si="308"/>
        <v>16.012735135300492</v>
      </c>
    </row>
    <row r="272" spans="1:39" x14ac:dyDescent="0.25">
      <c r="A272" s="7">
        <v>7.7</v>
      </c>
      <c r="B272">
        <v>1.67</v>
      </c>
      <c r="C272" s="2">
        <f t="shared" si="304"/>
        <v>0.51282362642866375</v>
      </c>
    </row>
    <row r="273" spans="1:39" x14ac:dyDescent="0.25">
      <c r="A273" s="7">
        <v>6.1</v>
      </c>
      <c r="B273">
        <v>21.3</v>
      </c>
      <c r="C273" s="2">
        <f t="shared" si="304"/>
        <v>3.0587070727153796</v>
      </c>
      <c r="AL273">
        <f>AL270+1000000</f>
        <v>10000000</v>
      </c>
      <c r="AM273">
        <f t="shared" ref="AM273:AM274" si="309">LN(AL273)</f>
        <v>16.11809565095832</v>
      </c>
    </row>
    <row r="274" spans="1:39" x14ac:dyDescent="0.25">
      <c r="A274" s="7">
        <v>9.1999999999999993</v>
      </c>
      <c r="B274">
        <v>13</v>
      </c>
      <c r="C274" s="2">
        <f t="shared" si="304"/>
        <v>2.5649493574615367</v>
      </c>
      <c r="AL274">
        <f>AL273</f>
        <v>10000000</v>
      </c>
      <c r="AM274">
        <f t="shared" si="309"/>
        <v>16.11809565095832</v>
      </c>
    </row>
    <row r="275" spans="1:39" x14ac:dyDescent="0.25">
      <c r="A275" s="7">
        <v>10.9</v>
      </c>
      <c r="B275">
        <v>74.2</v>
      </c>
      <c r="C275" s="2">
        <f t="shared" si="304"/>
        <v>4.3067641501733345</v>
      </c>
    </row>
    <row r="276" spans="1:39" x14ac:dyDescent="0.25">
      <c r="A276" s="7">
        <v>9</v>
      </c>
      <c r="B276">
        <v>9.3800000000000008</v>
      </c>
      <c r="C276" s="2">
        <f t="shared" si="304"/>
        <v>2.2385797630181332</v>
      </c>
    </row>
    <row r="277" spans="1:39" x14ac:dyDescent="0.25">
      <c r="A277" s="7">
        <v>13.700000000000001</v>
      </c>
      <c r="B277">
        <v>46</v>
      </c>
      <c r="C277" s="2">
        <f t="shared" si="304"/>
        <v>3.8286413964890951</v>
      </c>
    </row>
    <row r="278" spans="1:39" x14ac:dyDescent="0.25">
      <c r="A278" s="7">
        <v>16.3</v>
      </c>
      <c r="B278">
        <v>149</v>
      </c>
      <c r="C278" s="2">
        <f t="shared" si="304"/>
        <v>5.0039463059454592</v>
      </c>
    </row>
    <row r="279" spans="1:39" x14ac:dyDescent="0.25">
      <c r="A279" s="7">
        <v>10.5</v>
      </c>
      <c r="B279">
        <v>19</v>
      </c>
      <c r="C279" s="2">
        <f t="shared" si="304"/>
        <v>2.9444389791664403</v>
      </c>
    </row>
    <row r="280" spans="1:39" x14ac:dyDescent="0.25">
      <c r="A280" s="7">
        <v>10.8</v>
      </c>
      <c r="B280">
        <v>15.3</v>
      </c>
      <c r="C280" s="2">
        <f t="shared" si="304"/>
        <v>2.7278528283983898</v>
      </c>
    </row>
    <row r="281" spans="1:39" x14ac:dyDescent="0.25">
      <c r="A281" s="7">
        <v>9.6</v>
      </c>
      <c r="B281">
        <v>10.9</v>
      </c>
      <c r="C281" s="2">
        <f t="shared" si="304"/>
        <v>2.388762789235098</v>
      </c>
    </row>
    <row r="282" spans="1:39" x14ac:dyDescent="0.25">
      <c r="A282" s="7">
        <v>10.4</v>
      </c>
      <c r="B282">
        <v>27.8</v>
      </c>
      <c r="C282" s="2">
        <f t="shared" si="304"/>
        <v>3.3250360206965914</v>
      </c>
    </row>
    <row r="283" spans="1:39" x14ac:dyDescent="0.25">
      <c r="A283" s="7">
        <v>11.5</v>
      </c>
      <c r="B283">
        <v>79.3</v>
      </c>
      <c r="C283" s="2">
        <f t="shared" si="304"/>
        <v>4.3732381286408026</v>
      </c>
    </row>
    <row r="284" spans="1:39" x14ac:dyDescent="0.25">
      <c r="A284" s="7">
        <v>8.6999999999999993</v>
      </c>
      <c r="B284">
        <v>5.8</v>
      </c>
      <c r="C284" s="2">
        <f t="shared" si="304"/>
        <v>1.7578579175523736</v>
      </c>
    </row>
    <row r="285" spans="1:39" x14ac:dyDescent="0.25">
      <c r="A285" s="7">
        <v>10.199999999999999</v>
      </c>
      <c r="B285">
        <v>22.7</v>
      </c>
      <c r="C285" s="2">
        <f t="shared" si="304"/>
        <v>3.122364924487357</v>
      </c>
    </row>
    <row r="286" spans="1:39" x14ac:dyDescent="0.25">
      <c r="A286" s="7">
        <v>7.1</v>
      </c>
      <c r="B286">
        <v>57.4</v>
      </c>
      <c r="C286" s="2">
        <f t="shared" si="304"/>
        <v>4.0500443033255209</v>
      </c>
    </row>
    <row r="287" spans="1:39" x14ac:dyDescent="0.25">
      <c r="A287" s="7">
        <v>5.8000000000000007</v>
      </c>
      <c r="B287">
        <v>8.73</v>
      </c>
      <c r="C287" s="2">
        <f t="shared" si="304"/>
        <v>2.166765369851511</v>
      </c>
    </row>
    <row r="288" spans="1:39" x14ac:dyDescent="0.25">
      <c r="A288" s="7">
        <v>10.4</v>
      </c>
      <c r="B288">
        <v>77.599999999999994</v>
      </c>
      <c r="C288" s="2">
        <f t="shared" si="304"/>
        <v>4.3515674271891731</v>
      </c>
    </row>
    <row r="289" spans="1:3" x14ac:dyDescent="0.25">
      <c r="A289" s="7">
        <v>8.7999999999999989</v>
      </c>
      <c r="B289">
        <v>22.4</v>
      </c>
      <c r="C289" s="2">
        <f t="shared" si="304"/>
        <v>3.1090609588609941</v>
      </c>
    </row>
    <row r="290" spans="1:3" x14ac:dyDescent="0.25">
      <c r="A290" s="7">
        <v>12.2</v>
      </c>
      <c r="B290">
        <v>1080</v>
      </c>
      <c r="C290" s="2">
        <f t="shared" si="304"/>
        <v>6.9847163201182658</v>
      </c>
    </row>
    <row r="291" spans="1:3" x14ac:dyDescent="0.25">
      <c r="A291" s="7">
        <v>10.100000000000001</v>
      </c>
      <c r="B291">
        <v>126</v>
      </c>
      <c r="C291" s="2">
        <f t="shared" si="304"/>
        <v>4.836281906951478</v>
      </c>
    </row>
    <row r="292" spans="1:3" x14ac:dyDescent="0.25">
      <c r="A292" s="7">
        <v>14.299999999999999</v>
      </c>
      <c r="B292">
        <v>143</v>
      </c>
      <c r="C292" s="2">
        <f t="shared" si="304"/>
        <v>4.962844630259907</v>
      </c>
    </row>
    <row r="293" spans="1:3" x14ac:dyDescent="0.25">
      <c r="A293" s="7">
        <v>12.3</v>
      </c>
      <c r="B293">
        <v>31.9</v>
      </c>
      <c r="C293" s="2">
        <f t="shared" si="304"/>
        <v>3.4626060097907989</v>
      </c>
    </row>
    <row r="294" spans="1:3" x14ac:dyDescent="0.25">
      <c r="A294" s="7">
        <v>6</v>
      </c>
      <c r="B294">
        <v>4.3</v>
      </c>
      <c r="C294" s="2">
        <f t="shared" si="304"/>
        <v>1.4586150226995167</v>
      </c>
    </row>
    <row r="295" spans="1:3" x14ac:dyDescent="0.25">
      <c r="A295" s="7">
        <v>6.7</v>
      </c>
      <c r="B295">
        <v>8.85</v>
      </c>
      <c r="C295" s="2">
        <f t="shared" si="304"/>
        <v>2.180417459019838</v>
      </c>
    </row>
    <row r="296" spans="1:3" x14ac:dyDescent="0.25">
      <c r="A296" s="7">
        <v>7.5</v>
      </c>
      <c r="B296">
        <v>26.5</v>
      </c>
      <c r="C296" s="2">
        <f t="shared" si="304"/>
        <v>3.2771447329921766</v>
      </c>
    </row>
    <row r="297" spans="1:3" x14ac:dyDescent="0.25">
      <c r="A297" s="7">
        <v>7.5</v>
      </c>
      <c r="B297">
        <v>52.6</v>
      </c>
      <c r="C297" s="2">
        <f t="shared" si="304"/>
        <v>3.9627161197436642</v>
      </c>
    </row>
    <row r="298" spans="1:3" x14ac:dyDescent="0.25">
      <c r="A298" s="7">
        <v>5.2</v>
      </c>
      <c r="B298">
        <v>1.04</v>
      </c>
      <c r="C298" s="2">
        <f t="shared" si="304"/>
        <v>3.9220713153281329E-2</v>
      </c>
    </row>
    <row r="299" spans="1:3" x14ac:dyDescent="0.25">
      <c r="A299" s="7">
        <v>7.6</v>
      </c>
      <c r="B299">
        <v>20.6</v>
      </c>
      <c r="C299" s="2">
        <f t="shared" si="304"/>
        <v>3.0252910757955354</v>
      </c>
    </row>
    <row r="300" spans="1:3" x14ac:dyDescent="0.25">
      <c r="A300" s="7">
        <v>3.4000000000000004</v>
      </c>
      <c r="B300">
        <v>1.23</v>
      </c>
      <c r="C300" s="2">
        <f t="shared" si="304"/>
        <v>0.20701416938432612</v>
      </c>
    </row>
    <row r="301" spans="1:3" x14ac:dyDescent="0.25">
      <c r="A301" s="7">
        <v>9.1</v>
      </c>
      <c r="B301">
        <v>16</v>
      </c>
      <c r="C301" s="2">
        <f t="shared" si="304"/>
        <v>2.7725887222397811</v>
      </c>
    </row>
    <row r="302" spans="1:3" x14ac:dyDescent="0.25">
      <c r="A302" s="7">
        <v>7.0000000000000009</v>
      </c>
      <c r="B302">
        <v>15</v>
      </c>
      <c r="C302" s="2">
        <f t="shared" si="304"/>
        <v>2.7080502011022101</v>
      </c>
    </row>
    <row r="303" spans="1:3" x14ac:dyDescent="0.25">
      <c r="A303" s="7">
        <v>5.5</v>
      </c>
      <c r="B303">
        <v>2.7</v>
      </c>
      <c r="C303" s="2">
        <f t="shared" si="304"/>
        <v>0.99325177301028345</v>
      </c>
    </row>
    <row r="304" spans="1:3" x14ac:dyDescent="0.25">
      <c r="A304" s="7">
        <v>6.8000000000000007</v>
      </c>
      <c r="B304">
        <v>3.5</v>
      </c>
      <c r="C304" s="2">
        <f t="shared" si="304"/>
        <v>1.2527629684953681</v>
      </c>
    </row>
    <row r="305" spans="1:3" x14ac:dyDescent="0.25">
      <c r="A305" s="7">
        <v>7.3999999999999995</v>
      </c>
      <c r="B305">
        <v>3.9</v>
      </c>
      <c r="C305" s="2">
        <f t="shared" si="304"/>
        <v>1.3609765531356006</v>
      </c>
    </row>
    <row r="306" spans="1:3" x14ac:dyDescent="0.25">
      <c r="A306" s="7">
        <v>7.1999999999999993</v>
      </c>
      <c r="B306">
        <v>0.39</v>
      </c>
      <c r="C306" s="2">
        <f t="shared" si="304"/>
        <v>-0.94160853985844495</v>
      </c>
    </row>
    <row r="307" spans="1:3" x14ac:dyDescent="0.25">
      <c r="A307" s="7">
        <v>8.7999999999999989</v>
      </c>
      <c r="B307">
        <v>17</v>
      </c>
      <c r="C307" s="2">
        <f t="shared" si="304"/>
        <v>2.8332133440562162</v>
      </c>
    </row>
    <row r="308" spans="1:3" x14ac:dyDescent="0.25">
      <c r="A308" s="7">
        <v>11.600000000000001</v>
      </c>
      <c r="B308">
        <v>52</v>
      </c>
      <c r="C308" s="2">
        <f t="shared" si="304"/>
        <v>3.9512437185814275</v>
      </c>
    </row>
    <row r="309" spans="1:3" x14ac:dyDescent="0.25">
      <c r="A309" s="7">
        <v>7.7</v>
      </c>
      <c r="B309">
        <v>1.6</v>
      </c>
      <c r="C309" s="2">
        <f t="shared" si="304"/>
        <v>0.47000362924573563</v>
      </c>
    </row>
    <row r="310" spans="1:3" x14ac:dyDescent="0.25">
      <c r="A310" s="7">
        <v>5.0999999999999996</v>
      </c>
      <c r="B310">
        <v>20</v>
      </c>
      <c r="C310" s="2">
        <f t="shared" si="304"/>
        <v>2.9957322735539909</v>
      </c>
    </row>
    <row r="311" spans="1:3" x14ac:dyDescent="0.25">
      <c r="A311" s="7">
        <v>9.9</v>
      </c>
      <c r="B311">
        <v>22432</v>
      </c>
      <c r="C311" s="2">
        <f t="shared" si="304"/>
        <v>10.018243789834317</v>
      </c>
    </row>
    <row r="312" spans="1:3" x14ac:dyDescent="0.25">
      <c r="A312" s="7">
        <v>12.2</v>
      </c>
      <c r="B312">
        <v>37</v>
      </c>
      <c r="C312" s="2">
        <f t="shared" si="304"/>
        <v>3.6109179126442243</v>
      </c>
    </row>
    <row r="313" spans="1:3" x14ac:dyDescent="0.25">
      <c r="A313" s="7">
        <v>5</v>
      </c>
      <c r="B313">
        <v>0.51</v>
      </c>
      <c r="C313" s="2">
        <f t="shared" si="304"/>
        <v>-0.67334455326376563</v>
      </c>
    </row>
    <row r="314" spans="1:3" x14ac:dyDescent="0.25">
      <c r="A314" s="7">
        <v>5.3</v>
      </c>
      <c r="B314">
        <v>0.96</v>
      </c>
      <c r="C314" s="2">
        <f t="shared" si="304"/>
        <v>-4.0821994520255166E-2</v>
      </c>
    </row>
    <row r="315" spans="1:3" x14ac:dyDescent="0.25">
      <c r="A315" s="7">
        <v>10.199999999999999</v>
      </c>
      <c r="B315">
        <v>10</v>
      </c>
      <c r="C315" s="2">
        <f t="shared" si="304"/>
        <v>2.3025850929940459</v>
      </c>
    </row>
    <row r="316" spans="1:3" x14ac:dyDescent="0.25">
      <c r="A316" s="7">
        <v>15.6</v>
      </c>
      <c r="B316">
        <v>60</v>
      </c>
      <c r="C316" s="2">
        <f t="shared" si="304"/>
        <v>4.0943445622221004</v>
      </c>
    </row>
    <row r="317" spans="1:3" x14ac:dyDescent="0.25">
      <c r="A317" s="7">
        <v>12.4</v>
      </c>
      <c r="B317">
        <v>35</v>
      </c>
      <c r="C317" s="2">
        <f t="shared" si="304"/>
        <v>3.5553480614894135</v>
      </c>
    </row>
    <row r="318" spans="1:3" x14ac:dyDescent="0.25">
      <c r="A318" s="7">
        <v>11.799999999999999</v>
      </c>
      <c r="B318">
        <v>23</v>
      </c>
      <c r="C318" s="2">
        <f t="shared" si="304"/>
        <v>3.1354942159291497</v>
      </c>
    </row>
    <row r="319" spans="1:3" x14ac:dyDescent="0.25">
      <c r="A319" s="7">
        <v>9</v>
      </c>
      <c r="B319">
        <v>18494</v>
      </c>
      <c r="C319" s="2">
        <f t="shared" si="304"/>
        <v>9.8252016341375832</v>
      </c>
    </row>
    <row r="320" spans="1:3" x14ac:dyDescent="0.25">
      <c r="A320" s="7">
        <v>9.3000000000000007</v>
      </c>
      <c r="B320">
        <v>70</v>
      </c>
      <c r="C320" s="2">
        <f t="shared" si="304"/>
        <v>4.2484952420493594</v>
      </c>
    </row>
    <row r="321" spans="1:3" x14ac:dyDescent="0.25">
      <c r="A321" s="7">
        <v>7.5</v>
      </c>
      <c r="B321">
        <v>15</v>
      </c>
      <c r="C321" s="2">
        <f t="shared" si="304"/>
        <v>2.7080502011022101</v>
      </c>
    </row>
    <row r="322" spans="1:3" x14ac:dyDescent="0.25">
      <c r="A322" s="7">
        <v>6.5</v>
      </c>
      <c r="B322">
        <v>7.4</v>
      </c>
      <c r="C322" s="2">
        <f t="shared" si="304"/>
        <v>2.0014800002101243</v>
      </c>
    </row>
    <row r="323" spans="1:3" x14ac:dyDescent="0.25">
      <c r="A323" s="7">
        <v>4.3999999999999995</v>
      </c>
      <c r="B323" s="5">
        <v>5.8</v>
      </c>
      <c r="C323" s="2">
        <f t="shared" ref="C323:C386" si="310">LN(B323)</f>
        <v>1.7578579175523736</v>
      </c>
    </row>
    <row r="324" spans="1:3" x14ac:dyDescent="0.25">
      <c r="A324" s="7">
        <v>3.5999999999999996</v>
      </c>
      <c r="B324" s="5">
        <v>3.5</v>
      </c>
      <c r="C324" s="2">
        <f t="shared" si="310"/>
        <v>1.2527629684953681</v>
      </c>
    </row>
    <row r="325" spans="1:3" x14ac:dyDescent="0.25">
      <c r="A325" s="7">
        <v>3.4000000000000004</v>
      </c>
      <c r="B325" s="5">
        <v>1.1000000000000001</v>
      </c>
      <c r="C325" s="2">
        <f t="shared" si="310"/>
        <v>9.5310179804324935E-2</v>
      </c>
    </row>
    <row r="326" spans="1:3" x14ac:dyDescent="0.25">
      <c r="A326" s="7">
        <v>0.70000000000000007</v>
      </c>
      <c r="B326" s="5">
        <v>0.03</v>
      </c>
      <c r="C326" s="2">
        <f t="shared" si="310"/>
        <v>-3.5065578973199818</v>
      </c>
    </row>
    <row r="327" spans="1:3" x14ac:dyDescent="0.25">
      <c r="A327" s="7">
        <v>1.5</v>
      </c>
      <c r="B327" s="5">
        <v>0.03</v>
      </c>
      <c r="C327" s="2">
        <f t="shared" si="310"/>
        <v>-3.5065578973199818</v>
      </c>
    </row>
    <row r="328" spans="1:3" x14ac:dyDescent="0.25">
      <c r="A328" s="7">
        <v>5.6000000000000005</v>
      </c>
      <c r="B328" s="5">
        <v>6.2</v>
      </c>
      <c r="C328" s="2">
        <f t="shared" si="310"/>
        <v>1.824549292051046</v>
      </c>
    </row>
    <row r="329" spans="1:3" x14ac:dyDescent="0.25">
      <c r="A329" s="7">
        <v>4.7</v>
      </c>
      <c r="B329" s="5">
        <v>0.24</v>
      </c>
      <c r="C329" s="2">
        <f t="shared" si="310"/>
        <v>-1.4271163556401458</v>
      </c>
    </row>
    <row r="330" spans="1:3" x14ac:dyDescent="0.25">
      <c r="A330" s="7">
        <v>9.8000000000000007</v>
      </c>
      <c r="B330" s="5">
        <v>5.0999999999999996</v>
      </c>
      <c r="C330" s="2">
        <f t="shared" si="310"/>
        <v>1.62924053973028</v>
      </c>
    </row>
    <row r="331" spans="1:3" x14ac:dyDescent="0.25">
      <c r="A331" s="7">
        <v>8.3000000000000007</v>
      </c>
      <c r="B331" s="5">
        <v>1145</v>
      </c>
      <c r="C331" s="2">
        <f t="shared" si="310"/>
        <v>7.0431599159883405</v>
      </c>
    </row>
    <row r="332" spans="1:3" x14ac:dyDescent="0.25">
      <c r="A332" s="7">
        <v>7.1</v>
      </c>
      <c r="B332" s="5">
        <v>0.57999999999999996</v>
      </c>
      <c r="C332" s="2">
        <f t="shared" si="310"/>
        <v>-0.54472717544167215</v>
      </c>
    </row>
    <row r="333" spans="1:3" x14ac:dyDescent="0.25">
      <c r="A333" s="7">
        <v>11.4</v>
      </c>
      <c r="B333" s="5">
        <v>163</v>
      </c>
      <c r="C333" s="2">
        <f t="shared" si="310"/>
        <v>5.0937502008067623</v>
      </c>
    </row>
    <row r="334" spans="1:3" x14ac:dyDescent="0.25">
      <c r="A334" s="7">
        <v>6.7</v>
      </c>
      <c r="B334" s="5">
        <v>2.7</v>
      </c>
      <c r="C334" s="2">
        <f t="shared" si="310"/>
        <v>0.99325177301028345</v>
      </c>
    </row>
    <row r="335" spans="1:3" x14ac:dyDescent="0.25">
      <c r="A335" s="7">
        <v>4.3</v>
      </c>
      <c r="B335" s="5">
        <v>0.26</v>
      </c>
      <c r="C335" s="2">
        <f t="shared" si="310"/>
        <v>-1.3470736479666092</v>
      </c>
    </row>
    <row r="336" spans="1:3" x14ac:dyDescent="0.25">
      <c r="A336" s="7">
        <v>0.5</v>
      </c>
      <c r="B336">
        <v>0.11</v>
      </c>
      <c r="C336" s="2">
        <f t="shared" si="310"/>
        <v>-2.2072749131897207</v>
      </c>
    </row>
    <row r="337" spans="1:3" x14ac:dyDescent="0.25">
      <c r="A337" s="7">
        <v>0.1</v>
      </c>
      <c r="B337">
        <v>1E-3</v>
      </c>
      <c r="C337" s="2">
        <f t="shared" si="310"/>
        <v>-6.9077552789821368</v>
      </c>
    </row>
    <row r="338" spans="1:3" x14ac:dyDescent="0.25">
      <c r="A338" s="7">
        <v>0.5</v>
      </c>
      <c r="B338">
        <v>0.05</v>
      </c>
      <c r="C338" s="2">
        <f t="shared" si="310"/>
        <v>-2.9957322735539909</v>
      </c>
    </row>
    <row r="339" spans="1:3" x14ac:dyDescent="0.25">
      <c r="A339" s="7">
        <v>0.1</v>
      </c>
      <c r="B339">
        <v>1E-3</v>
      </c>
      <c r="C339" s="2">
        <f t="shared" si="310"/>
        <v>-6.9077552789821368</v>
      </c>
    </row>
    <row r="340" spans="1:3" x14ac:dyDescent="0.25">
      <c r="A340" s="7">
        <v>2</v>
      </c>
      <c r="B340">
        <v>0.68</v>
      </c>
      <c r="C340" s="2">
        <f t="shared" si="310"/>
        <v>-0.38566248081198462</v>
      </c>
    </row>
    <row r="341" spans="1:3" x14ac:dyDescent="0.25">
      <c r="A341" s="7">
        <v>2</v>
      </c>
      <c r="B341">
        <v>15</v>
      </c>
      <c r="C341" s="2">
        <f t="shared" si="310"/>
        <v>2.7080502011022101</v>
      </c>
    </row>
    <row r="342" spans="1:3" x14ac:dyDescent="0.25">
      <c r="A342" s="7">
        <v>2.1</v>
      </c>
      <c r="B342">
        <v>1</v>
      </c>
      <c r="C342" s="2">
        <f t="shared" si="310"/>
        <v>0</v>
      </c>
    </row>
    <row r="343" spans="1:3" x14ac:dyDescent="0.25">
      <c r="A343" s="7">
        <v>2.7</v>
      </c>
      <c r="B343">
        <v>3.6</v>
      </c>
      <c r="C343" s="2">
        <f t="shared" si="310"/>
        <v>1.2809338454620642</v>
      </c>
    </row>
    <row r="344" spans="1:3" x14ac:dyDescent="0.25">
      <c r="A344" s="7">
        <v>2.6</v>
      </c>
      <c r="B344">
        <v>0.82</v>
      </c>
      <c r="C344" s="2">
        <f t="shared" si="310"/>
        <v>-0.19845093872383832</v>
      </c>
    </row>
    <row r="345" spans="1:3" x14ac:dyDescent="0.25">
      <c r="A345" s="7">
        <v>0.1</v>
      </c>
      <c r="B345">
        <v>1E-3</v>
      </c>
      <c r="C345" s="2">
        <f t="shared" si="310"/>
        <v>-6.9077552789821368</v>
      </c>
    </row>
    <row r="346" spans="1:3" x14ac:dyDescent="0.25">
      <c r="A346" s="7">
        <v>0.1</v>
      </c>
      <c r="B346">
        <v>0.02</v>
      </c>
      <c r="C346" s="2">
        <f t="shared" si="310"/>
        <v>-3.912023005428146</v>
      </c>
    </row>
    <row r="347" spans="1:3" x14ac:dyDescent="0.25">
      <c r="A347" s="7">
        <v>0.3</v>
      </c>
      <c r="B347">
        <v>0.02</v>
      </c>
      <c r="C347" s="2">
        <f t="shared" si="310"/>
        <v>-3.912023005428146</v>
      </c>
    </row>
    <row r="348" spans="1:3" x14ac:dyDescent="0.25">
      <c r="A348" s="7">
        <v>0.1</v>
      </c>
      <c r="B348">
        <v>0.26</v>
      </c>
      <c r="C348" s="2">
        <f t="shared" si="310"/>
        <v>-1.3470736479666092</v>
      </c>
    </row>
    <row r="349" spans="1:3" x14ac:dyDescent="0.25">
      <c r="A349" s="7">
        <v>0.3</v>
      </c>
      <c r="B349">
        <v>0.01</v>
      </c>
      <c r="C349" s="2">
        <f t="shared" si="310"/>
        <v>-4.6051701859880909</v>
      </c>
    </row>
    <row r="350" spans="1:3" x14ac:dyDescent="0.25">
      <c r="A350" s="7">
        <v>0.1</v>
      </c>
      <c r="B350">
        <v>1E-3</v>
      </c>
      <c r="C350" s="2">
        <f t="shared" si="310"/>
        <v>-6.9077552789821368</v>
      </c>
    </row>
    <row r="351" spans="1:3" x14ac:dyDescent="0.25">
      <c r="A351" s="7">
        <v>0.2</v>
      </c>
      <c r="B351">
        <v>0.02</v>
      </c>
      <c r="C351" s="2">
        <f t="shared" si="310"/>
        <v>-3.912023005428146</v>
      </c>
    </row>
    <row r="352" spans="1:3" x14ac:dyDescent="0.25">
      <c r="A352" s="7">
        <v>3.4000000000000004</v>
      </c>
      <c r="B352">
        <v>0.48</v>
      </c>
      <c r="C352" s="2">
        <f t="shared" si="310"/>
        <v>-0.73396917508020043</v>
      </c>
    </row>
    <row r="353" spans="1:3" x14ac:dyDescent="0.25">
      <c r="A353" s="7">
        <v>0.1</v>
      </c>
      <c r="B353">
        <v>1E-3</v>
      </c>
      <c r="C353" s="2">
        <f t="shared" si="310"/>
        <v>-6.9077552789821368</v>
      </c>
    </row>
    <row r="354" spans="1:3" x14ac:dyDescent="0.25">
      <c r="A354" s="7">
        <v>1.0999999999999999</v>
      </c>
      <c r="B354">
        <v>0.17</v>
      </c>
      <c r="C354" s="2">
        <f t="shared" si="310"/>
        <v>-1.7719568419318752</v>
      </c>
    </row>
    <row r="355" spans="1:3" x14ac:dyDescent="0.25">
      <c r="A355" s="7">
        <v>1.6</v>
      </c>
      <c r="B355">
        <v>0.22</v>
      </c>
      <c r="C355" s="2">
        <f t="shared" si="310"/>
        <v>-1.5141277326297755</v>
      </c>
    </row>
    <row r="356" spans="1:3" x14ac:dyDescent="0.25">
      <c r="A356" s="7">
        <v>1.5</v>
      </c>
      <c r="B356">
        <v>0.62</v>
      </c>
      <c r="C356" s="2">
        <f t="shared" si="310"/>
        <v>-0.4780358009429998</v>
      </c>
    </row>
    <row r="357" spans="1:3" x14ac:dyDescent="0.25">
      <c r="A357" s="7">
        <v>0.1</v>
      </c>
      <c r="B357">
        <v>1E-3</v>
      </c>
      <c r="C357" s="2">
        <f t="shared" si="310"/>
        <v>-6.9077552789821368</v>
      </c>
    </row>
    <row r="358" spans="1:3" x14ac:dyDescent="0.25">
      <c r="A358" s="7">
        <v>1</v>
      </c>
      <c r="B358">
        <v>0.9</v>
      </c>
      <c r="C358" s="2">
        <f t="shared" si="310"/>
        <v>-0.10536051565782628</v>
      </c>
    </row>
    <row r="359" spans="1:3" x14ac:dyDescent="0.25">
      <c r="A359" s="7">
        <v>0.1</v>
      </c>
      <c r="B359">
        <v>1E-3</v>
      </c>
      <c r="C359" s="2">
        <f t="shared" si="310"/>
        <v>-6.9077552789821368</v>
      </c>
    </row>
    <row r="360" spans="1:3" x14ac:dyDescent="0.25">
      <c r="A360" s="7">
        <v>2.6</v>
      </c>
      <c r="B360">
        <v>0.12</v>
      </c>
      <c r="C360" s="2">
        <f t="shared" si="310"/>
        <v>-2.120263536200091</v>
      </c>
    </row>
    <row r="361" spans="1:3" x14ac:dyDescent="0.25">
      <c r="A361" s="7">
        <v>0.1</v>
      </c>
      <c r="B361">
        <v>1E-3</v>
      </c>
      <c r="C361" s="2">
        <f t="shared" si="310"/>
        <v>-6.9077552789821368</v>
      </c>
    </row>
    <row r="362" spans="1:3" x14ac:dyDescent="0.25">
      <c r="A362" s="7">
        <v>2.4</v>
      </c>
      <c r="B362">
        <v>0.17</v>
      </c>
      <c r="C362" s="2">
        <f t="shared" si="310"/>
        <v>-1.7719568419318752</v>
      </c>
    </row>
    <row r="363" spans="1:3" x14ac:dyDescent="0.25">
      <c r="A363" s="7">
        <v>0.1</v>
      </c>
      <c r="B363">
        <v>1E-3</v>
      </c>
      <c r="C363" s="2">
        <f t="shared" si="310"/>
        <v>-6.9077552789821368</v>
      </c>
    </row>
    <row r="364" spans="1:3" x14ac:dyDescent="0.25">
      <c r="A364" s="7">
        <v>0.1</v>
      </c>
      <c r="B364">
        <v>1E-3</v>
      </c>
      <c r="C364" s="2">
        <f t="shared" si="310"/>
        <v>-6.9077552789821368</v>
      </c>
    </row>
    <row r="365" spans="1:3" x14ac:dyDescent="0.25">
      <c r="A365" s="7">
        <v>1.4000000000000001</v>
      </c>
      <c r="B365">
        <v>0.02</v>
      </c>
      <c r="C365" s="2">
        <f t="shared" si="310"/>
        <v>-3.912023005428146</v>
      </c>
    </row>
    <row r="366" spans="1:3" x14ac:dyDescent="0.25">
      <c r="A366" s="7">
        <v>0.1</v>
      </c>
      <c r="B366">
        <v>1E-3</v>
      </c>
      <c r="C366" s="2">
        <f t="shared" si="310"/>
        <v>-6.9077552789821368</v>
      </c>
    </row>
    <row r="367" spans="1:3" x14ac:dyDescent="0.25">
      <c r="A367" s="7">
        <v>1.4000000000000001</v>
      </c>
      <c r="B367">
        <v>0.02</v>
      </c>
      <c r="C367" s="2">
        <f t="shared" si="310"/>
        <v>-3.912023005428146</v>
      </c>
    </row>
    <row r="368" spans="1:3" x14ac:dyDescent="0.25">
      <c r="A368" s="7">
        <v>0.1</v>
      </c>
      <c r="B368">
        <v>1E-3</v>
      </c>
      <c r="C368" s="2">
        <f t="shared" si="310"/>
        <v>-6.9077552789821368</v>
      </c>
    </row>
    <row r="369" spans="1:3" x14ac:dyDescent="0.25">
      <c r="A369" s="7">
        <v>2.1</v>
      </c>
      <c r="B369">
        <v>20.7</v>
      </c>
      <c r="C369" s="2">
        <f t="shared" si="310"/>
        <v>3.0301337002713233</v>
      </c>
    </row>
    <row r="370" spans="1:3" x14ac:dyDescent="0.25">
      <c r="A370" s="7">
        <v>1.3</v>
      </c>
      <c r="B370">
        <v>0.65</v>
      </c>
      <c r="C370" s="2">
        <f t="shared" si="310"/>
        <v>-0.43078291609245423</v>
      </c>
    </row>
    <row r="371" spans="1:3" x14ac:dyDescent="0.25">
      <c r="A371" s="7">
        <v>2.9000000000000004</v>
      </c>
      <c r="B371">
        <v>0.24</v>
      </c>
      <c r="C371" s="2">
        <f t="shared" si="310"/>
        <v>-1.4271163556401458</v>
      </c>
    </row>
    <row r="372" spans="1:3" x14ac:dyDescent="0.25">
      <c r="A372" s="7">
        <v>0.1</v>
      </c>
      <c r="B372">
        <v>1E-3</v>
      </c>
      <c r="C372" s="2">
        <f t="shared" si="310"/>
        <v>-6.9077552789821368</v>
      </c>
    </row>
    <row r="373" spans="1:3" x14ac:dyDescent="0.25">
      <c r="A373" s="7">
        <v>0.1</v>
      </c>
      <c r="B373">
        <v>1E-3</v>
      </c>
      <c r="C373" s="2">
        <f t="shared" si="310"/>
        <v>-6.9077552789821368</v>
      </c>
    </row>
    <row r="374" spans="1:3" x14ac:dyDescent="0.25">
      <c r="A374" s="7">
        <v>1.5</v>
      </c>
      <c r="B374">
        <v>0.57999999999999996</v>
      </c>
      <c r="C374" s="2">
        <f t="shared" si="310"/>
        <v>-0.54472717544167215</v>
      </c>
    </row>
    <row r="375" spans="1:3" x14ac:dyDescent="0.25">
      <c r="A375" s="7">
        <v>3.5999999999999996</v>
      </c>
      <c r="B375">
        <v>0.63</v>
      </c>
      <c r="C375" s="2">
        <f t="shared" si="310"/>
        <v>-0.46203545959655867</v>
      </c>
    </row>
    <row r="376" spans="1:3" x14ac:dyDescent="0.25">
      <c r="A376" s="7">
        <v>3.8</v>
      </c>
      <c r="B376">
        <v>0.66</v>
      </c>
      <c r="C376" s="2">
        <f t="shared" si="310"/>
        <v>-0.41551544396166579</v>
      </c>
    </row>
    <row r="377" spans="1:3" x14ac:dyDescent="0.25">
      <c r="A377" s="7">
        <v>1.6</v>
      </c>
      <c r="B377">
        <v>0.96</v>
      </c>
      <c r="C377" s="2">
        <f t="shared" si="310"/>
        <v>-4.0821994520255166E-2</v>
      </c>
    </row>
    <row r="378" spans="1:3" x14ac:dyDescent="0.25">
      <c r="A378" s="7">
        <v>1.5</v>
      </c>
      <c r="B378">
        <v>0.03</v>
      </c>
      <c r="C378" s="2">
        <f t="shared" si="310"/>
        <v>-3.5065578973199818</v>
      </c>
    </row>
    <row r="379" spans="1:3" x14ac:dyDescent="0.25">
      <c r="A379" s="7">
        <v>3.1</v>
      </c>
      <c r="B379">
        <v>0.12</v>
      </c>
      <c r="C379" s="2">
        <f t="shared" si="310"/>
        <v>-2.120263536200091</v>
      </c>
    </row>
    <row r="380" spans="1:3" x14ac:dyDescent="0.25">
      <c r="A380" s="7">
        <v>2.1999999999999997</v>
      </c>
      <c r="B380">
        <v>0.08</v>
      </c>
      <c r="C380" s="2">
        <f t="shared" si="310"/>
        <v>-2.5257286443082556</v>
      </c>
    </row>
    <row r="381" spans="1:3" x14ac:dyDescent="0.25">
      <c r="A381" s="7">
        <v>0.70000000000000007</v>
      </c>
      <c r="B381">
        <v>0.62</v>
      </c>
      <c r="C381" s="2">
        <f t="shared" si="310"/>
        <v>-0.4780358009429998</v>
      </c>
    </row>
    <row r="382" spans="1:3" x14ac:dyDescent="0.25">
      <c r="A382" s="7">
        <v>2.1999999999999997</v>
      </c>
      <c r="B382">
        <v>0.02</v>
      </c>
      <c r="C382" s="2">
        <f t="shared" si="310"/>
        <v>-3.912023005428146</v>
      </c>
    </row>
    <row r="383" spans="1:3" x14ac:dyDescent="0.25">
      <c r="A383" s="7">
        <v>0.5</v>
      </c>
      <c r="B383">
        <v>0.1</v>
      </c>
      <c r="C383" s="2">
        <f t="shared" si="310"/>
        <v>-2.3025850929940455</v>
      </c>
    </row>
    <row r="384" spans="1:3" x14ac:dyDescent="0.25">
      <c r="A384" s="7">
        <v>1.2</v>
      </c>
      <c r="B384">
        <v>0.16</v>
      </c>
      <c r="C384" s="2">
        <f t="shared" si="310"/>
        <v>-1.8325814637483102</v>
      </c>
    </row>
    <row r="385" spans="1:3" x14ac:dyDescent="0.25">
      <c r="A385" s="7">
        <v>1.9</v>
      </c>
      <c r="B385">
        <v>7.59</v>
      </c>
      <c r="C385" s="2">
        <f t="shared" si="310"/>
        <v>2.0268315914075385</v>
      </c>
    </row>
    <row r="386" spans="1:3" x14ac:dyDescent="0.25">
      <c r="A386" s="7">
        <v>2.5</v>
      </c>
      <c r="B386">
        <v>0.04</v>
      </c>
      <c r="C386" s="2">
        <f t="shared" si="310"/>
        <v>-3.2188758248682006</v>
      </c>
    </row>
    <row r="387" spans="1:3" x14ac:dyDescent="0.25">
      <c r="A387" s="7">
        <v>0.8</v>
      </c>
      <c r="B387">
        <v>0.03</v>
      </c>
      <c r="C387" s="2">
        <f t="shared" ref="C387:C450" si="311">LN(B387)</f>
        <v>-3.5065578973199818</v>
      </c>
    </row>
    <row r="388" spans="1:3" x14ac:dyDescent="0.25">
      <c r="A388" s="7">
        <v>2.2999999999999998</v>
      </c>
      <c r="B388">
        <v>0.03</v>
      </c>
      <c r="C388" s="2">
        <f t="shared" si="311"/>
        <v>-3.5065578973199818</v>
      </c>
    </row>
    <row r="389" spans="1:3" x14ac:dyDescent="0.25">
      <c r="A389" s="7">
        <v>3.3000000000000003</v>
      </c>
      <c r="B389">
        <v>0.15</v>
      </c>
      <c r="C389" s="2">
        <f t="shared" si="311"/>
        <v>-1.8971199848858813</v>
      </c>
    </row>
    <row r="390" spans="1:3" x14ac:dyDescent="0.25">
      <c r="A390" s="7">
        <v>3.1</v>
      </c>
      <c r="B390">
        <v>0.2</v>
      </c>
      <c r="C390" s="2">
        <f t="shared" si="311"/>
        <v>-1.6094379124341003</v>
      </c>
    </row>
    <row r="391" spans="1:3" x14ac:dyDescent="0.25">
      <c r="A391" s="7">
        <v>2.2999999999999998</v>
      </c>
      <c r="B391">
        <v>0.55000000000000004</v>
      </c>
      <c r="C391" s="2">
        <f t="shared" si="311"/>
        <v>-0.59783700075562041</v>
      </c>
    </row>
    <row r="392" spans="1:3" x14ac:dyDescent="0.25">
      <c r="A392" s="7">
        <v>3.3000000000000003</v>
      </c>
      <c r="B392">
        <v>3.67</v>
      </c>
      <c r="C392" s="2">
        <f t="shared" si="311"/>
        <v>1.3001916620664788</v>
      </c>
    </row>
    <row r="393" spans="1:3" x14ac:dyDescent="0.25">
      <c r="A393" s="7">
        <v>3.1</v>
      </c>
      <c r="B393">
        <v>0.11</v>
      </c>
      <c r="C393" s="2">
        <f t="shared" si="311"/>
        <v>-2.2072749131897207</v>
      </c>
    </row>
    <row r="394" spans="1:3" x14ac:dyDescent="0.25">
      <c r="A394" s="7">
        <v>2.2999999999999998</v>
      </c>
      <c r="B394">
        <v>0.06</v>
      </c>
      <c r="C394" s="2">
        <f t="shared" si="311"/>
        <v>-2.8134107167600364</v>
      </c>
    </row>
    <row r="395" spans="1:3" x14ac:dyDescent="0.25">
      <c r="A395" s="7">
        <v>0.5</v>
      </c>
      <c r="B395">
        <v>0.01</v>
      </c>
      <c r="C395" s="2">
        <f t="shared" si="311"/>
        <v>-4.6051701859880909</v>
      </c>
    </row>
    <row r="396" spans="1:3" x14ac:dyDescent="0.25">
      <c r="A396" s="7">
        <v>0.6</v>
      </c>
      <c r="B396">
        <v>0.01</v>
      </c>
      <c r="C396" s="2">
        <f t="shared" si="311"/>
        <v>-4.6051701859880909</v>
      </c>
    </row>
    <row r="397" spans="1:3" x14ac:dyDescent="0.25">
      <c r="A397" s="7">
        <v>0.70000000000000007</v>
      </c>
      <c r="B397">
        <v>0.05</v>
      </c>
      <c r="C397" s="2">
        <f t="shared" si="311"/>
        <v>-2.9957322735539909</v>
      </c>
    </row>
    <row r="398" spans="1:3" x14ac:dyDescent="0.25">
      <c r="A398" s="7">
        <v>0.6</v>
      </c>
      <c r="B398">
        <v>4.25</v>
      </c>
      <c r="C398" s="2">
        <f t="shared" si="311"/>
        <v>1.4469189829363254</v>
      </c>
    </row>
    <row r="399" spans="1:3" x14ac:dyDescent="0.25">
      <c r="A399" s="7">
        <v>0.89999999999999991</v>
      </c>
      <c r="B399">
        <v>0.04</v>
      </c>
      <c r="C399" s="2">
        <f t="shared" si="311"/>
        <v>-3.2188758248682006</v>
      </c>
    </row>
    <row r="400" spans="1:3" x14ac:dyDescent="0.25">
      <c r="A400" s="7">
        <v>0.5</v>
      </c>
      <c r="B400">
        <v>0.08</v>
      </c>
      <c r="C400" s="2">
        <f t="shared" si="311"/>
        <v>-2.5257286443082556</v>
      </c>
    </row>
    <row r="401" spans="1:3" x14ac:dyDescent="0.25">
      <c r="A401" s="7">
        <v>1.4000000000000001</v>
      </c>
      <c r="B401">
        <v>0.4</v>
      </c>
      <c r="C401" s="2">
        <f t="shared" si="311"/>
        <v>-0.916290731874155</v>
      </c>
    </row>
    <row r="402" spans="1:3" x14ac:dyDescent="0.25">
      <c r="A402" s="7">
        <v>2.1999999999999997</v>
      </c>
      <c r="B402">
        <v>0.16</v>
      </c>
      <c r="C402" s="2">
        <f t="shared" si="311"/>
        <v>-1.8325814637483102</v>
      </c>
    </row>
    <row r="403" spans="1:3" x14ac:dyDescent="0.25">
      <c r="A403" s="7">
        <v>0.5</v>
      </c>
      <c r="B403">
        <v>0.08</v>
      </c>
      <c r="C403" s="2">
        <f t="shared" si="311"/>
        <v>-2.5257286443082556</v>
      </c>
    </row>
    <row r="404" spans="1:3" x14ac:dyDescent="0.25">
      <c r="A404" s="7">
        <v>0.5</v>
      </c>
      <c r="B404">
        <v>0.03</v>
      </c>
      <c r="C404" s="2">
        <f t="shared" si="311"/>
        <v>-3.5065578973199818</v>
      </c>
    </row>
    <row r="405" spans="1:3" x14ac:dyDescent="0.25">
      <c r="A405" s="7">
        <v>1.7999999999999998</v>
      </c>
      <c r="B405">
        <v>0.7</v>
      </c>
      <c r="C405" s="2">
        <f t="shared" si="311"/>
        <v>-0.35667494393873245</v>
      </c>
    </row>
    <row r="406" spans="1:3" x14ac:dyDescent="0.25">
      <c r="A406" s="7">
        <v>0.5</v>
      </c>
      <c r="B406">
        <v>0.02</v>
      </c>
      <c r="C406" s="2">
        <f t="shared" si="311"/>
        <v>-3.912023005428146</v>
      </c>
    </row>
    <row r="407" spans="1:3" x14ac:dyDescent="0.25">
      <c r="A407" s="7">
        <v>0.8</v>
      </c>
      <c r="B407">
        <v>0.16</v>
      </c>
      <c r="C407" s="2">
        <f t="shared" si="311"/>
        <v>-1.8325814637483102</v>
      </c>
    </row>
    <row r="408" spans="1:3" x14ac:dyDescent="0.25">
      <c r="A408" s="7">
        <v>0.5</v>
      </c>
      <c r="B408">
        <v>0.09</v>
      </c>
      <c r="C408" s="2">
        <f t="shared" si="311"/>
        <v>-2.4079456086518722</v>
      </c>
    </row>
    <row r="409" spans="1:3" x14ac:dyDescent="0.25">
      <c r="A409" s="7">
        <v>1.7999999999999998</v>
      </c>
      <c r="B409">
        <v>5.42</v>
      </c>
      <c r="C409" s="2">
        <f t="shared" si="311"/>
        <v>1.6900958154515549</v>
      </c>
    </row>
    <row r="410" spans="1:3" x14ac:dyDescent="0.25">
      <c r="A410" s="7">
        <v>2</v>
      </c>
      <c r="B410">
        <v>0.01</v>
      </c>
      <c r="C410" s="2">
        <f t="shared" si="311"/>
        <v>-4.6051701859880909</v>
      </c>
    </row>
    <row r="411" spans="1:3" x14ac:dyDescent="0.25">
      <c r="A411" s="7">
        <v>0.5</v>
      </c>
      <c r="B411">
        <v>0.05</v>
      </c>
      <c r="C411" s="2">
        <f t="shared" si="311"/>
        <v>-2.9957322735539909</v>
      </c>
    </row>
    <row r="412" spans="1:3" x14ac:dyDescent="0.25">
      <c r="A412" s="7">
        <v>0.1</v>
      </c>
      <c r="B412">
        <v>1E-3</v>
      </c>
      <c r="C412" s="2">
        <f t="shared" si="311"/>
        <v>-6.9077552789821368</v>
      </c>
    </row>
    <row r="413" spans="1:3" x14ac:dyDescent="0.25">
      <c r="A413" s="7">
        <v>1.7999999999999998</v>
      </c>
      <c r="B413">
        <v>0.95</v>
      </c>
      <c r="C413" s="2">
        <f t="shared" si="311"/>
        <v>-5.1293294387550578E-2</v>
      </c>
    </row>
    <row r="414" spans="1:3" x14ac:dyDescent="0.25">
      <c r="A414" s="7">
        <v>1.9</v>
      </c>
      <c r="B414">
        <v>0.84</v>
      </c>
      <c r="C414" s="2">
        <f t="shared" si="311"/>
        <v>-0.1743533871447778</v>
      </c>
    </row>
    <row r="415" spans="1:3" x14ac:dyDescent="0.25">
      <c r="A415" s="7">
        <v>1.7999999999999998</v>
      </c>
      <c r="B415">
        <v>4.2</v>
      </c>
      <c r="C415" s="2">
        <f t="shared" si="311"/>
        <v>1.4350845252893227</v>
      </c>
    </row>
    <row r="416" spans="1:3" x14ac:dyDescent="0.25">
      <c r="A416" s="7">
        <v>2.1999999999999997</v>
      </c>
      <c r="B416">
        <v>0.81</v>
      </c>
      <c r="C416" s="2">
        <f t="shared" si="311"/>
        <v>-0.21072103131565253</v>
      </c>
    </row>
    <row r="417" spans="1:3" x14ac:dyDescent="0.25">
      <c r="A417" s="7">
        <v>5.6000000000000005</v>
      </c>
      <c r="B417">
        <v>0.09</v>
      </c>
      <c r="C417" s="2">
        <f t="shared" si="311"/>
        <v>-2.4079456086518722</v>
      </c>
    </row>
    <row r="418" spans="1:3" x14ac:dyDescent="0.25">
      <c r="A418" s="7">
        <v>3.4000000000000004</v>
      </c>
      <c r="B418">
        <v>0.05</v>
      </c>
      <c r="C418" s="2">
        <f t="shared" si="311"/>
        <v>-2.9957322735539909</v>
      </c>
    </row>
    <row r="419" spans="1:3" x14ac:dyDescent="0.25">
      <c r="A419" s="7">
        <v>3.6999999999999997</v>
      </c>
      <c r="B419">
        <v>1.6</v>
      </c>
      <c r="C419" s="2">
        <f t="shared" si="311"/>
        <v>0.47000362924573563</v>
      </c>
    </row>
    <row r="420" spans="1:3" x14ac:dyDescent="0.25">
      <c r="A420" s="7">
        <v>4.3999999999999995</v>
      </c>
      <c r="B420">
        <v>1.3</v>
      </c>
      <c r="C420" s="2">
        <f t="shared" si="311"/>
        <v>0.26236426446749106</v>
      </c>
    </row>
    <row r="421" spans="1:3" x14ac:dyDescent="0.25">
      <c r="A421" s="7">
        <v>4.2</v>
      </c>
      <c r="B421">
        <v>0.23</v>
      </c>
      <c r="C421" s="2">
        <f t="shared" si="311"/>
        <v>-1.4696759700589417</v>
      </c>
    </row>
    <row r="422" spans="1:3" x14ac:dyDescent="0.25">
      <c r="A422" s="7">
        <v>0.1</v>
      </c>
      <c r="B422">
        <v>1E-3</v>
      </c>
      <c r="C422" s="2">
        <f t="shared" si="311"/>
        <v>-6.9077552789821368</v>
      </c>
    </row>
    <row r="423" spans="1:3" x14ac:dyDescent="0.25">
      <c r="A423" s="7">
        <v>13.4</v>
      </c>
      <c r="B423">
        <v>29.1</v>
      </c>
      <c r="C423" s="2">
        <f t="shared" si="311"/>
        <v>3.3707381741774469</v>
      </c>
    </row>
    <row r="424" spans="1:3" x14ac:dyDescent="0.25">
      <c r="A424" s="7">
        <v>7.8</v>
      </c>
      <c r="B424">
        <v>9130</v>
      </c>
      <c r="C424" s="2">
        <f t="shared" si="311"/>
        <v>9.1193209735890139</v>
      </c>
    </row>
    <row r="425" spans="1:3" x14ac:dyDescent="0.25">
      <c r="A425" s="7">
        <v>4.5</v>
      </c>
      <c r="B425">
        <v>1280</v>
      </c>
      <c r="C425" s="2">
        <f t="shared" si="311"/>
        <v>7.1546153569136628</v>
      </c>
    </row>
    <row r="426" spans="1:3" x14ac:dyDescent="0.25">
      <c r="A426" s="7">
        <v>4.5</v>
      </c>
      <c r="B426">
        <v>54.7</v>
      </c>
      <c r="C426" s="2">
        <f t="shared" si="311"/>
        <v>4.0018637094279352</v>
      </c>
    </row>
    <row r="427" spans="1:3" x14ac:dyDescent="0.25">
      <c r="A427" s="7">
        <v>5.8999999999999995</v>
      </c>
      <c r="B427">
        <v>27</v>
      </c>
      <c r="C427" s="2">
        <f t="shared" si="311"/>
        <v>3.2958368660043291</v>
      </c>
    </row>
    <row r="428" spans="1:3" x14ac:dyDescent="0.25">
      <c r="A428" s="7">
        <v>6.1</v>
      </c>
      <c r="B428">
        <v>52.2</v>
      </c>
      <c r="C428" s="2">
        <f t="shared" si="311"/>
        <v>3.9550824948885932</v>
      </c>
    </row>
    <row r="429" spans="1:3" x14ac:dyDescent="0.25">
      <c r="A429" s="7">
        <v>5.8000000000000007</v>
      </c>
      <c r="B429">
        <v>5.27</v>
      </c>
      <c r="C429" s="2">
        <f t="shared" si="311"/>
        <v>1.6620303625532709</v>
      </c>
    </row>
    <row r="430" spans="1:3" x14ac:dyDescent="0.25">
      <c r="A430" s="7">
        <v>0.1</v>
      </c>
      <c r="B430">
        <v>1E-3</v>
      </c>
      <c r="C430" s="2">
        <f t="shared" si="311"/>
        <v>-6.9077552789821368</v>
      </c>
    </row>
    <row r="431" spans="1:3" x14ac:dyDescent="0.25">
      <c r="A431" s="7">
        <v>12.1</v>
      </c>
      <c r="B431">
        <v>14.1</v>
      </c>
      <c r="C431" s="2">
        <f t="shared" si="311"/>
        <v>2.6461747973841225</v>
      </c>
    </row>
    <row r="432" spans="1:3" x14ac:dyDescent="0.25">
      <c r="A432" s="7">
        <v>0.1</v>
      </c>
      <c r="B432">
        <v>1E-3</v>
      </c>
      <c r="C432" s="2">
        <f t="shared" si="311"/>
        <v>-6.9077552789821368</v>
      </c>
    </row>
    <row r="433" spans="1:3" x14ac:dyDescent="0.25">
      <c r="A433" s="7">
        <v>9.4</v>
      </c>
      <c r="B433">
        <v>18.899999999999999</v>
      </c>
      <c r="C433" s="2">
        <f t="shared" si="311"/>
        <v>2.9391619220655967</v>
      </c>
    </row>
    <row r="434" spans="1:3" x14ac:dyDescent="0.25">
      <c r="A434" s="7">
        <v>0.1</v>
      </c>
      <c r="B434">
        <v>1E-3</v>
      </c>
      <c r="C434" s="2">
        <f t="shared" si="311"/>
        <v>-6.9077552789821368</v>
      </c>
    </row>
    <row r="435" spans="1:3" x14ac:dyDescent="0.25">
      <c r="A435" s="5">
        <v>4.7</v>
      </c>
      <c r="B435">
        <v>2.4300000000000002</v>
      </c>
      <c r="C435" s="2">
        <f t="shared" si="311"/>
        <v>0.88789125735245711</v>
      </c>
    </row>
    <row r="436" spans="1:3" x14ac:dyDescent="0.25">
      <c r="A436" s="5">
        <v>4.1000000000000005</v>
      </c>
      <c r="B436">
        <v>7.86</v>
      </c>
      <c r="C436" s="2">
        <f t="shared" si="311"/>
        <v>2.0617866064411152</v>
      </c>
    </row>
    <row r="437" spans="1:3" x14ac:dyDescent="0.25">
      <c r="A437" s="5">
        <v>9.9</v>
      </c>
      <c r="B437">
        <v>150</v>
      </c>
      <c r="C437" s="2">
        <f t="shared" si="311"/>
        <v>5.0106352940962555</v>
      </c>
    </row>
    <row r="438" spans="1:3" x14ac:dyDescent="0.25">
      <c r="A438" s="5">
        <v>0.1</v>
      </c>
      <c r="B438">
        <v>1E-3</v>
      </c>
      <c r="C438" s="2">
        <f t="shared" si="311"/>
        <v>-6.9077552789821368</v>
      </c>
    </row>
    <row r="439" spans="1:3" x14ac:dyDescent="0.25">
      <c r="A439" s="5">
        <v>9.1</v>
      </c>
      <c r="B439">
        <v>0.57999999999999996</v>
      </c>
      <c r="C439" s="2">
        <f t="shared" si="311"/>
        <v>-0.54472717544167215</v>
      </c>
    </row>
    <row r="440" spans="1:3" x14ac:dyDescent="0.25">
      <c r="A440" s="5">
        <v>14.499999999999998</v>
      </c>
      <c r="B440">
        <v>50</v>
      </c>
      <c r="C440" s="2">
        <f t="shared" si="311"/>
        <v>3.912023005428146</v>
      </c>
    </row>
    <row r="441" spans="1:3" x14ac:dyDescent="0.25">
      <c r="A441" s="5">
        <v>18.7</v>
      </c>
      <c r="B441">
        <v>72.5</v>
      </c>
      <c r="C441" s="2">
        <f t="shared" si="311"/>
        <v>4.2835865618606288</v>
      </c>
    </row>
    <row r="442" spans="1:3" x14ac:dyDescent="0.25">
      <c r="A442" s="5">
        <v>0.1</v>
      </c>
      <c r="B442">
        <v>1E-3</v>
      </c>
      <c r="C442" s="2">
        <f t="shared" si="311"/>
        <v>-6.9077552789821368</v>
      </c>
    </row>
    <row r="443" spans="1:3" x14ac:dyDescent="0.25">
      <c r="A443" s="5">
        <v>2.5</v>
      </c>
      <c r="B443">
        <v>0.13</v>
      </c>
      <c r="C443" s="2">
        <f t="shared" si="311"/>
        <v>-2.0402208285265546</v>
      </c>
    </row>
    <row r="444" spans="1:3" x14ac:dyDescent="0.25">
      <c r="A444" s="5">
        <v>2.5</v>
      </c>
      <c r="B444">
        <v>0.03</v>
      </c>
      <c r="C444" s="2">
        <f t="shared" si="311"/>
        <v>-3.5065578973199818</v>
      </c>
    </row>
    <row r="445" spans="1:3" x14ac:dyDescent="0.25">
      <c r="A445" s="5">
        <v>5.0999999999999996</v>
      </c>
      <c r="B445">
        <v>0.08</v>
      </c>
      <c r="C445" s="2">
        <f t="shared" si="311"/>
        <v>-2.5257286443082556</v>
      </c>
    </row>
    <row r="446" spans="1:3" x14ac:dyDescent="0.25">
      <c r="A446" s="5">
        <v>5</v>
      </c>
      <c r="B446">
        <v>0.06</v>
      </c>
      <c r="C446" s="2">
        <f t="shared" si="311"/>
        <v>-2.8134107167600364</v>
      </c>
    </row>
    <row r="447" spans="1:3" x14ac:dyDescent="0.25">
      <c r="A447" s="5">
        <v>5.4</v>
      </c>
      <c r="B447">
        <v>27</v>
      </c>
      <c r="C447" s="2">
        <f t="shared" si="311"/>
        <v>3.2958368660043291</v>
      </c>
    </row>
    <row r="448" spans="1:3" x14ac:dyDescent="0.25">
      <c r="A448" s="5">
        <v>9</v>
      </c>
      <c r="B448">
        <v>42</v>
      </c>
      <c r="C448" s="2">
        <f t="shared" si="311"/>
        <v>3.7376696182833684</v>
      </c>
    </row>
    <row r="449" spans="1:3" x14ac:dyDescent="0.25">
      <c r="A449" s="5">
        <v>7.5</v>
      </c>
      <c r="B449">
        <v>3.4</v>
      </c>
      <c r="C449" s="2">
        <f t="shared" si="311"/>
        <v>1.2237754316221157</v>
      </c>
    </row>
    <row r="450" spans="1:3" x14ac:dyDescent="0.25">
      <c r="A450" s="5">
        <v>5.8999999999999995</v>
      </c>
      <c r="B450">
        <v>2800</v>
      </c>
      <c r="C450" s="2">
        <f t="shared" si="311"/>
        <v>7.9373746961632952</v>
      </c>
    </row>
    <row r="451" spans="1:3" x14ac:dyDescent="0.25">
      <c r="A451" s="5">
        <v>5.8000000000000007</v>
      </c>
      <c r="B451">
        <v>5.9</v>
      </c>
      <c r="C451" s="2">
        <f t="shared" ref="C451:C466" si="312">LN(B451)</f>
        <v>1.7749523509116738</v>
      </c>
    </row>
    <row r="452" spans="1:3" x14ac:dyDescent="0.25">
      <c r="A452" s="5">
        <v>7.8</v>
      </c>
      <c r="B452">
        <v>0.25</v>
      </c>
      <c r="C452" s="2">
        <f t="shared" si="312"/>
        <v>-1.3862943611198906</v>
      </c>
    </row>
    <row r="453" spans="1:3" x14ac:dyDescent="0.25">
      <c r="A453" s="5">
        <v>0.1</v>
      </c>
      <c r="B453">
        <v>1E-3</v>
      </c>
      <c r="C453" s="2">
        <f t="shared" si="312"/>
        <v>-6.9077552789821368</v>
      </c>
    </row>
    <row r="454" spans="1:3" x14ac:dyDescent="0.25">
      <c r="A454" s="5">
        <v>9.1999999999999993</v>
      </c>
      <c r="B454">
        <v>0.09</v>
      </c>
      <c r="C454" s="2">
        <f t="shared" si="312"/>
        <v>-2.4079456086518722</v>
      </c>
    </row>
    <row r="455" spans="1:3" x14ac:dyDescent="0.25">
      <c r="A455" s="5">
        <v>11.799999999999999</v>
      </c>
      <c r="B455">
        <v>0.84</v>
      </c>
      <c r="C455" s="2">
        <f t="shared" si="312"/>
        <v>-0.1743533871447778</v>
      </c>
    </row>
    <row r="456" spans="1:3" x14ac:dyDescent="0.25">
      <c r="A456" s="7">
        <v>5.8999999999999995</v>
      </c>
      <c r="B456">
        <v>2.59</v>
      </c>
      <c r="C456" s="2">
        <f t="shared" si="312"/>
        <v>0.95165787571144633</v>
      </c>
    </row>
    <row r="457" spans="1:3" x14ac:dyDescent="0.25">
      <c r="A457" s="7">
        <v>5.6000000000000005</v>
      </c>
      <c r="B457">
        <v>19.399999999999999</v>
      </c>
      <c r="C457" s="2">
        <f t="shared" si="312"/>
        <v>2.9652730660692823</v>
      </c>
    </row>
    <row r="458" spans="1:3" x14ac:dyDescent="0.25">
      <c r="A458" s="7">
        <v>1.9</v>
      </c>
      <c r="B458">
        <v>0.26</v>
      </c>
      <c r="C458" s="2">
        <f t="shared" si="312"/>
        <v>-1.3470736479666092</v>
      </c>
    </row>
    <row r="459" spans="1:3" x14ac:dyDescent="0.25">
      <c r="A459" s="7">
        <v>4</v>
      </c>
      <c r="B459">
        <v>0.26</v>
      </c>
      <c r="C459" s="2">
        <f t="shared" si="312"/>
        <v>-1.3470736479666092</v>
      </c>
    </row>
    <row r="460" spans="1:3" x14ac:dyDescent="0.25">
      <c r="A460" s="7">
        <v>3.4000000000000004</v>
      </c>
      <c r="B460">
        <v>3</v>
      </c>
      <c r="C460" s="2">
        <f t="shared" si="312"/>
        <v>1.0986122886681098</v>
      </c>
    </row>
    <row r="461" spans="1:3" x14ac:dyDescent="0.25">
      <c r="A461" s="7">
        <v>0.1</v>
      </c>
      <c r="B461">
        <v>1E-3</v>
      </c>
      <c r="C461" s="2">
        <f t="shared" si="312"/>
        <v>-6.9077552789821368</v>
      </c>
    </row>
    <row r="462" spans="1:3" x14ac:dyDescent="0.25">
      <c r="A462" s="7">
        <v>5.7</v>
      </c>
      <c r="B462">
        <v>2.5</v>
      </c>
      <c r="C462" s="2">
        <f t="shared" si="312"/>
        <v>0.91629073187415511</v>
      </c>
    </row>
    <row r="463" spans="1:3" x14ac:dyDescent="0.25">
      <c r="A463" s="7">
        <v>7.1</v>
      </c>
      <c r="B463">
        <v>3.57</v>
      </c>
      <c r="C463" s="2">
        <f t="shared" si="312"/>
        <v>1.2725655957915476</v>
      </c>
    </row>
    <row r="464" spans="1:3" x14ac:dyDescent="0.25">
      <c r="A464" s="7">
        <v>17.399999999999999</v>
      </c>
      <c r="B464">
        <v>0.13</v>
      </c>
      <c r="C464" s="2">
        <f t="shared" si="312"/>
        <v>-2.0402208285265546</v>
      </c>
    </row>
    <row r="465" spans="1:3" x14ac:dyDescent="0.25">
      <c r="A465" s="7">
        <v>4.1000000000000005</v>
      </c>
      <c r="B465">
        <v>3.53</v>
      </c>
      <c r="C465" s="2">
        <f t="shared" si="312"/>
        <v>1.2612978709452054</v>
      </c>
    </row>
    <row r="466" spans="1:3" x14ac:dyDescent="0.25">
      <c r="A466" s="7">
        <v>10.100000000000001</v>
      </c>
      <c r="B466">
        <v>842</v>
      </c>
      <c r="C466" s="2">
        <f t="shared" si="312"/>
        <v>6.7357800142423265</v>
      </c>
    </row>
    <row r="467" spans="1:3" x14ac:dyDescent="0.25">
      <c r="A467"/>
      <c r="C467" s="2"/>
    </row>
    <row r="468" spans="1:3" x14ac:dyDescent="0.25">
      <c r="A468"/>
      <c r="C468" s="2"/>
    </row>
    <row r="469" spans="1:3" x14ac:dyDescent="0.25">
      <c r="A469"/>
      <c r="C469" s="2"/>
    </row>
    <row r="470" spans="1:3" x14ac:dyDescent="0.25">
      <c r="A470"/>
      <c r="C470" s="2"/>
    </row>
    <row r="471" spans="1:3" x14ac:dyDescent="0.25">
      <c r="A471"/>
      <c r="C471" s="2"/>
    </row>
    <row r="472" spans="1:3" x14ac:dyDescent="0.25">
      <c r="A472"/>
      <c r="C472" s="2"/>
    </row>
    <row r="473" spans="1:3" x14ac:dyDescent="0.25">
      <c r="A473"/>
      <c r="C473" s="2"/>
    </row>
    <row r="474" spans="1:3" x14ac:dyDescent="0.25">
      <c r="A474"/>
      <c r="C474" s="2"/>
    </row>
    <row r="475" spans="1:3" x14ac:dyDescent="0.25">
      <c r="A475"/>
      <c r="C475" s="2"/>
    </row>
    <row r="476" spans="1:3" x14ac:dyDescent="0.25">
      <c r="A476"/>
      <c r="C476" s="2"/>
    </row>
    <row r="477" spans="1:3" x14ac:dyDescent="0.25">
      <c r="A477"/>
      <c r="C477" s="2"/>
    </row>
    <row r="478" spans="1:3" x14ac:dyDescent="0.25">
      <c r="A478"/>
      <c r="C478" s="2"/>
    </row>
    <row r="479" spans="1:3" x14ac:dyDescent="0.25">
      <c r="A479"/>
      <c r="C479" s="2"/>
    </row>
    <row r="480" spans="1:3" x14ac:dyDescent="0.25">
      <c r="A480"/>
      <c r="C480" s="2"/>
    </row>
    <row r="481" spans="1:3" x14ac:dyDescent="0.25">
      <c r="A481"/>
      <c r="C481" s="2"/>
    </row>
    <row r="482" spans="1:3" x14ac:dyDescent="0.25">
      <c r="A482"/>
      <c r="C482" s="2"/>
    </row>
    <row r="483" spans="1:3" x14ac:dyDescent="0.25">
      <c r="A483"/>
      <c r="C483" s="2"/>
    </row>
    <row r="484" spans="1:3" x14ac:dyDescent="0.25">
      <c r="A484"/>
      <c r="C484" s="2"/>
    </row>
    <row r="485" spans="1:3" x14ac:dyDescent="0.25">
      <c r="A485"/>
      <c r="C485" s="2"/>
    </row>
    <row r="486" spans="1:3" x14ac:dyDescent="0.25">
      <c r="A486"/>
      <c r="C486" s="2"/>
    </row>
    <row r="487" spans="1:3" x14ac:dyDescent="0.25">
      <c r="A487"/>
      <c r="C487" s="2"/>
    </row>
    <row r="488" spans="1:3" x14ac:dyDescent="0.25">
      <c r="A488"/>
      <c r="C488" s="2"/>
    </row>
    <row r="489" spans="1:3" x14ac:dyDescent="0.25">
      <c r="A489"/>
      <c r="C489" s="2"/>
    </row>
    <row r="490" spans="1:3" x14ac:dyDescent="0.25">
      <c r="A490"/>
      <c r="C490" s="2"/>
    </row>
    <row r="491" spans="1:3" x14ac:dyDescent="0.25">
      <c r="A491"/>
      <c r="C491" s="2"/>
    </row>
    <row r="492" spans="1:3" x14ac:dyDescent="0.25">
      <c r="A492"/>
      <c r="C492" s="2"/>
    </row>
    <row r="493" spans="1:3" x14ac:dyDescent="0.25">
      <c r="A493"/>
      <c r="C493" s="2"/>
    </row>
    <row r="494" spans="1:3" x14ac:dyDescent="0.25">
      <c r="A494"/>
      <c r="C494" s="2"/>
    </row>
    <row r="495" spans="1:3" x14ac:dyDescent="0.25">
      <c r="A495"/>
      <c r="C495" s="2"/>
    </row>
    <row r="496" spans="1:3" x14ac:dyDescent="0.25">
      <c r="A496"/>
      <c r="C496" s="2"/>
    </row>
    <row r="497" spans="1:3" x14ac:dyDescent="0.25">
      <c r="A497"/>
      <c r="C497" s="2"/>
    </row>
    <row r="498" spans="1:3" x14ac:dyDescent="0.25">
      <c r="A498"/>
      <c r="C498" s="2"/>
    </row>
    <row r="499" spans="1:3" x14ac:dyDescent="0.25">
      <c r="A499"/>
      <c r="C499" s="2"/>
    </row>
    <row r="500" spans="1:3" x14ac:dyDescent="0.25">
      <c r="A500"/>
      <c r="C500" s="2"/>
    </row>
    <row r="501" spans="1:3" x14ac:dyDescent="0.25">
      <c r="A501"/>
      <c r="C501" s="2"/>
    </row>
    <row r="502" spans="1:3" x14ac:dyDescent="0.25">
      <c r="A502"/>
      <c r="C502" s="2"/>
    </row>
    <row r="503" spans="1:3" x14ac:dyDescent="0.25">
      <c r="A503"/>
      <c r="C503" s="2"/>
    </row>
    <row r="504" spans="1:3" x14ac:dyDescent="0.25">
      <c r="A504"/>
      <c r="C504" s="2"/>
    </row>
    <row r="505" spans="1:3" x14ac:dyDescent="0.25">
      <c r="A505"/>
      <c r="C505" s="2"/>
    </row>
    <row r="506" spans="1:3" x14ac:dyDescent="0.25">
      <c r="A506"/>
      <c r="C506" s="2"/>
    </row>
    <row r="507" spans="1:3" x14ac:dyDescent="0.25">
      <c r="A507"/>
      <c r="C507" s="2"/>
    </row>
    <row r="508" spans="1:3" x14ac:dyDescent="0.25">
      <c r="A508"/>
      <c r="C508" s="2"/>
    </row>
    <row r="509" spans="1:3" x14ac:dyDescent="0.25">
      <c r="A509"/>
      <c r="C509" s="2"/>
    </row>
    <row r="510" spans="1:3" x14ac:dyDescent="0.25">
      <c r="A510"/>
      <c r="C510" s="2"/>
    </row>
    <row r="511" spans="1:3" x14ac:dyDescent="0.25">
      <c r="A511"/>
      <c r="C511" s="2"/>
    </row>
    <row r="512" spans="1:3" x14ac:dyDescent="0.25">
      <c r="A512"/>
      <c r="C512" s="2"/>
    </row>
    <row r="513" spans="1:3" x14ac:dyDescent="0.25">
      <c r="A513"/>
      <c r="C513" s="2"/>
    </row>
    <row r="514" spans="1:3" x14ac:dyDescent="0.25">
      <c r="A514"/>
      <c r="C514" s="2"/>
    </row>
    <row r="515" spans="1:3" x14ac:dyDescent="0.25">
      <c r="A515"/>
      <c r="C515" s="2"/>
    </row>
    <row r="516" spans="1:3" x14ac:dyDescent="0.25">
      <c r="A516"/>
      <c r="C516" s="2"/>
    </row>
    <row r="517" spans="1:3" x14ac:dyDescent="0.25">
      <c r="A517"/>
      <c r="C517" s="2"/>
    </row>
    <row r="518" spans="1:3" x14ac:dyDescent="0.25">
      <c r="A518"/>
      <c r="C518" s="2"/>
    </row>
    <row r="519" spans="1:3" x14ac:dyDescent="0.25">
      <c r="A519"/>
      <c r="C519" s="2"/>
    </row>
    <row r="520" spans="1:3" x14ac:dyDescent="0.25">
      <c r="A520"/>
      <c r="C520" s="2"/>
    </row>
    <row r="521" spans="1:3" x14ac:dyDescent="0.25">
      <c r="A521"/>
      <c r="C521" s="2"/>
    </row>
    <row r="522" spans="1:3" x14ac:dyDescent="0.25">
      <c r="A522"/>
      <c r="C522" s="2"/>
    </row>
    <row r="523" spans="1:3" x14ac:dyDescent="0.25">
      <c r="A523"/>
      <c r="C523" s="2"/>
    </row>
    <row r="524" spans="1:3" x14ac:dyDescent="0.25">
      <c r="A524"/>
      <c r="C524" s="2"/>
    </row>
    <row r="525" spans="1:3" x14ac:dyDescent="0.25">
      <c r="A525"/>
      <c r="C525" s="2"/>
    </row>
    <row r="526" spans="1:3" x14ac:dyDescent="0.25">
      <c r="A526"/>
      <c r="C526" s="2"/>
    </row>
    <row r="527" spans="1:3" x14ac:dyDescent="0.25">
      <c r="A527"/>
      <c r="C527" s="2"/>
    </row>
    <row r="528" spans="1:3" x14ac:dyDescent="0.25">
      <c r="A528"/>
      <c r="C528" s="2"/>
    </row>
    <row r="529" spans="1:3" x14ac:dyDescent="0.25">
      <c r="A529"/>
      <c r="C529" s="2"/>
    </row>
    <row r="530" spans="1:3" x14ac:dyDescent="0.25">
      <c r="A530"/>
      <c r="C530" s="2"/>
    </row>
    <row r="531" spans="1:3" x14ac:dyDescent="0.25">
      <c r="A531"/>
      <c r="C531" s="2"/>
    </row>
    <row r="532" spans="1:3" x14ac:dyDescent="0.25">
      <c r="A532"/>
      <c r="C532" s="2"/>
    </row>
    <row r="533" spans="1:3" x14ac:dyDescent="0.25">
      <c r="A533"/>
      <c r="C533" s="2"/>
    </row>
    <row r="534" spans="1:3" x14ac:dyDescent="0.25">
      <c r="A534"/>
      <c r="C534" s="2"/>
    </row>
    <row r="535" spans="1:3" x14ac:dyDescent="0.25">
      <c r="A535"/>
      <c r="C535" s="2"/>
    </row>
    <row r="536" spans="1:3" x14ac:dyDescent="0.25">
      <c r="A536"/>
      <c r="C536" s="2"/>
    </row>
    <row r="537" spans="1:3" x14ac:dyDescent="0.25">
      <c r="A537"/>
      <c r="C537" s="2"/>
    </row>
    <row r="538" spans="1:3" x14ac:dyDescent="0.25">
      <c r="A538"/>
      <c r="C538" s="2"/>
    </row>
    <row r="539" spans="1:3" x14ac:dyDescent="0.25">
      <c r="A539"/>
      <c r="C539" s="2"/>
    </row>
    <row r="540" spans="1:3" x14ac:dyDescent="0.25">
      <c r="A540"/>
      <c r="C540" s="2"/>
    </row>
    <row r="541" spans="1:3" x14ac:dyDescent="0.25">
      <c r="A541"/>
      <c r="C541" s="2"/>
    </row>
    <row r="542" spans="1:3" x14ac:dyDescent="0.25">
      <c r="A542"/>
      <c r="C542" s="2"/>
    </row>
    <row r="543" spans="1:3" x14ac:dyDescent="0.25">
      <c r="A543"/>
      <c r="C543" s="2"/>
    </row>
    <row r="544" spans="1:3" x14ac:dyDescent="0.25">
      <c r="A544"/>
      <c r="C544" s="2"/>
    </row>
    <row r="545" spans="1:3" x14ac:dyDescent="0.25">
      <c r="A545"/>
      <c r="C545" s="2"/>
    </row>
    <row r="546" spans="1:3" x14ac:dyDescent="0.25">
      <c r="A546"/>
      <c r="C546" s="2"/>
    </row>
    <row r="547" spans="1:3" x14ac:dyDescent="0.25">
      <c r="A547"/>
      <c r="C547" s="2"/>
    </row>
    <row r="548" spans="1:3" x14ac:dyDescent="0.25">
      <c r="A548"/>
      <c r="C548" s="2"/>
    </row>
    <row r="549" spans="1:3" x14ac:dyDescent="0.25">
      <c r="A549"/>
      <c r="C549" s="2"/>
    </row>
    <row r="550" spans="1:3" x14ac:dyDescent="0.25">
      <c r="A550"/>
      <c r="C550" s="2"/>
    </row>
    <row r="551" spans="1:3" x14ac:dyDescent="0.25">
      <c r="A551"/>
      <c r="C551" s="2"/>
    </row>
    <row r="552" spans="1:3" x14ac:dyDescent="0.25">
      <c r="A552"/>
      <c r="C552" s="2"/>
    </row>
    <row r="553" spans="1:3" x14ac:dyDescent="0.25">
      <c r="A553"/>
      <c r="C553" s="2"/>
    </row>
    <row r="554" spans="1:3" x14ac:dyDescent="0.25">
      <c r="A554"/>
      <c r="C554" s="2"/>
    </row>
    <row r="555" spans="1:3" x14ac:dyDescent="0.25">
      <c r="A555"/>
      <c r="C555" s="2"/>
    </row>
    <row r="556" spans="1:3" x14ac:dyDescent="0.25">
      <c r="A556"/>
      <c r="C556" s="2"/>
    </row>
    <row r="557" spans="1:3" x14ac:dyDescent="0.25">
      <c r="A557"/>
      <c r="C557" s="2"/>
    </row>
    <row r="558" spans="1:3" x14ac:dyDescent="0.25">
      <c r="A558"/>
      <c r="C558" s="2"/>
    </row>
    <row r="559" spans="1:3" x14ac:dyDescent="0.25">
      <c r="A559"/>
      <c r="C559" s="2"/>
    </row>
    <row r="560" spans="1:3" x14ac:dyDescent="0.25">
      <c r="A560"/>
      <c r="C560" s="2"/>
    </row>
    <row r="561" spans="1:3" x14ac:dyDescent="0.25">
      <c r="A561"/>
      <c r="C561" s="2"/>
    </row>
    <row r="562" spans="1:3" x14ac:dyDescent="0.25">
      <c r="A562"/>
      <c r="C562" s="2"/>
    </row>
    <row r="563" spans="1:3" x14ac:dyDescent="0.25">
      <c r="A563"/>
      <c r="C563" s="2"/>
    </row>
    <row r="564" spans="1:3" x14ac:dyDescent="0.25">
      <c r="A564"/>
      <c r="C564" s="2"/>
    </row>
    <row r="565" spans="1:3" x14ac:dyDescent="0.25">
      <c r="A565"/>
      <c r="C565" s="2"/>
    </row>
    <row r="566" spans="1:3" x14ac:dyDescent="0.25">
      <c r="A566"/>
      <c r="C566" s="2"/>
    </row>
    <row r="567" spans="1:3" x14ac:dyDescent="0.25">
      <c r="A567"/>
      <c r="C567" s="2"/>
    </row>
    <row r="568" spans="1:3" x14ac:dyDescent="0.25">
      <c r="A568"/>
      <c r="C568" s="2"/>
    </row>
    <row r="569" spans="1:3" x14ac:dyDescent="0.25">
      <c r="A569"/>
      <c r="C569" s="2"/>
    </row>
    <row r="570" spans="1:3" x14ac:dyDescent="0.25">
      <c r="A570"/>
      <c r="C570" s="2"/>
    </row>
    <row r="571" spans="1:3" x14ac:dyDescent="0.25">
      <c r="A571"/>
      <c r="C571" s="2"/>
    </row>
    <row r="572" spans="1:3" x14ac:dyDescent="0.25">
      <c r="A572"/>
      <c r="C572" s="2"/>
    </row>
    <row r="573" spans="1:3" x14ac:dyDescent="0.25">
      <c r="A573"/>
      <c r="C573" s="2"/>
    </row>
    <row r="574" spans="1:3" x14ac:dyDescent="0.25">
      <c r="A574"/>
      <c r="C574" s="2"/>
    </row>
    <row r="575" spans="1:3" x14ac:dyDescent="0.25">
      <c r="A575"/>
      <c r="C575" s="2"/>
    </row>
    <row r="576" spans="1:3" x14ac:dyDescent="0.25">
      <c r="A576"/>
      <c r="C576" s="2"/>
    </row>
    <row r="577" spans="1:3" x14ac:dyDescent="0.25">
      <c r="A577"/>
      <c r="C577" s="2"/>
    </row>
    <row r="578" spans="1:3" x14ac:dyDescent="0.25">
      <c r="A578"/>
      <c r="C578" s="2"/>
    </row>
    <row r="579" spans="1:3" x14ac:dyDescent="0.25">
      <c r="A579"/>
      <c r="C579" s="2"/>
    </row>
    <row r="580" spans="1:3" x14ac:dyDescent="0.25">
      <c r="A580"/>
      <c r="C580" s="2"/>
    </row>
    <row r="581" spans="1:3" x14ac:dyDescent="0.25">
      <c r="A581"/>
      <c r="C581" s="2"/>
    </row>
    <row r="582" spans="1:3" x14ac:dyDescent="0.25">
      <c r="A582"/>
      <c r="C582" s="2"/>
    </row>
    <row r="583" spans="1:3" x14ac:dyDescent="0.25">
      <c r="A583"/>
      <c r="C583" s="2"/>
    </row>
    <row r="584" spans="1:3" x14ac:dyDescent="0.25">
      <c r="A584"/>
      <c r="C584" s="2"/>
    </row>
    <row r="585" spans="1:3" x14ac:dyDescent="0.25">
      <c r="A585"/>
      <c r="C585" s="2"/>
    </row>
    <row r="586" spans="1:3" x14ac:dyDescent="0.25">
      <c r="A586"/>
      <c r="C586" s="2"/>
    </row>
    <row r="587" spans="1:3" x14ac:dyDescent="0.25">
      <c r="A587"/>
      <c r="C587" s="2"/>
    </row>
    <row r="588" spans="1:3" x14ac:dyDescent="0.25">
      <c r="A588"/>
      <c r="C588" s="2"/>
    </row>
    <row r="589" spans="1:3" x14ac:dyDescent="0.25">
      <c r="A589"/>
      <c r="C589" s="2"/>
    </row>
    <row r="590" spans="1:3" x14ac:dyDescent="0.25">
      <c r="A590"/>
      <c r="C590" s="2"/>
    </row>
    <row r="591" spans="1:3" x14ac:dyDescent="0.25">
      <c r="A591"/>
      <c r="C591" s="2"/>
    </row>
    <row r="592" spans="1:3" x14ac:dyDescent="0.25">
      <c r="A592"/>
      <c r="C592" s="2"/>
    </row>
    <row r="593" spans="1:3" x14ac:dyDescent="0.25">
      <c r="A593"/>
      <c r="C593" s="2"/>
    </row>
    <row r="594" spans="1:3" x14ac:dyDescent="0.25">
      <c r="A594"/>
      <c r="C594" s="2"/>
    </row>
    <row r="595" spans="1:3" x14ac:dyDescent="0.25">
      <c r="A595"/>
      <c r="C595" s="2"/>
    </row>
    <row r="596" spans="1:3" x14ac:dyDescent="0.25">
      <c r="A596"/>
      <c r="C596" s="2"/>
    </row>
    <row r="597" spans="1:3" x14ac:dyDescent="0.25">
      <c r="A597"/>
      <c r="C597" s="2"/>
    </row>
    <row r="598" spans="1:3" x14ac:dyDescent="0.25">
      <c r="A598"/>
      <c r="C598" s="2"/>
    </row>
    <row r="599" spans="1:3" x14ac:dyDescent="0.25">
      <c r="A599"/>
      <c r="C599" s="2"/>
    </row>
    <row r="600" spans="1:3" x14ac:dyDescent="0.25">
      <c r="A600"/>
      <c r="C600" s="2"/>
    </row>
    <row r="601" spans="1:3" x14ac:dyDescent="0.25">
      <c r="A601"/>
      <c r="C601" s="2"/>
    </row>
    <row r="602" spans="1:3" x14ac:dyDescent="0.25">
      <c r="A602"/>
      <c r="C602" s="2"/>
    </row>
    <row r="603" spans="1:3" x14ac:dyDescent="0.25">
      <c r="A603"/>
      <c r="C603" s="2"/>
    </row>
    <row r="604" spans="1:3" x14ac:dyDescent="0.25">
      <c r="A604"/>
      <c r="C604" s="2"/>
    </row>
    <row r="605" spans="1:3" x14ac:dyDescent="0.25">
      <c r="A605"/>
      <c r="C605" s="2"/>
    </row>
    <row r="606" spans="1:3" x14ac:dyDescent="0.25">
      <c r="A606"/>
      <c r="C606" s="2"/>
    </row>
    <row r="607" spans="1:3" x14ac:dyDescent="0.25">
      <c r="A607"/>
      <c r="C607" s="2"/>
    </row>
    <row r="608" spans="1:3" x14ac:dyDescent="0.25">
      <c r="A608"/>
      <c r="C608" s="2"/>
    </row>
    <row r="609" spans="1:3" x14ac:dyDescent="0.25">
      <c r="A609"/>
      <c r="C609" s="2"/>
    </row>
    <row r="610" spans="1:3" x14ac:dyDescent="0.25">
      <c r="A610"/>
      <c r="C610" s="2"/>
    </row>
    <row r="611" spans="1:3" x14ac:dyDescent="0.25">
      <c r="A611"/>
      <c r="C611" s="2"/>
    </row>
    <row r="612" spans="1:3" x14ac:dyDescent="0.25">
      <c r="A612"/>
      <c r="C612" s="2"/>
    </row>
    <row r="613" spans="1:3" x14ac:dyDescent="0.25">
      <c r="A613"/>
      <c r="C613" s="2"/>
    </row>
    <row r="614" spans="1:3" x14ac:dyDescent="0.25">
      <c r="A614"/>
      <c r="C614" s="2"/>
    </row>
    <row r="615" spans="1:3" x14ac:dyDescent="0.25">
      <c r="A615"/>
      <c r="C615" s="2"/>
    </row>
    <row r="616" spans="1:3" x14ac:dyDescent="0.25">
      <c r="A616"/>
      <c r="C616" s="2"/>
    </row>
    <row r="617" spans="1:3" x14ac:dyDescent="0.25">
      <c r="A617"/>
      <c r="C617" s="2"/>
    </row>
    <row r="618" spans="1:3" x14ac:dyDescent="0.25">
      <c r="A618"/>
      <c r="C618" s="2"/>
    </row>
    <row r="619" spans="1:3" x14ac:dyDescent="0.25">
      <c r="A619"/>
      <c r="C619" s="2"/>
    </row>
    <row r="620" spans="1:3" x14ac:dyDescent="0.25">
      <c r="A620"/>
      <c r="C620" s="2"/>
    </row>
    <row r="621" spans="1:3" x14ac:dyDescent="0.25">
      <c r="A621"/>
      <c r="C621" s="2"/>
    </row>
    <row r="622" spans="1:3" x14ac:dyDescent="0.25">
      <c r="A622"/>
      <c r="C622" s="2"/>
    </row>
    <row r="623" spans="1:3" x14ac:dyDescent="0.25">
      <c r="A623"/>
      <c r="C623" s="2"/>
    </row>
    <row r="624" spans="1:3" x14ac:dyDescent="0.25">
      <c r="A624"/>
      <c r="C624" s="2"/>
    </row>
    <row r="625" spans="1:3" x14ac:dyDescent="0.25">
      <c r="A625"/>
      <c r="C625" s="2"/>
    </row>
    <row r="626" spans="1:3" x14ac:dyDescent="0.25">
      <c r="A626"/>
      <c r="C626" s="2"/>
    </row>
    <row r="627" spans="1:3" x14ac:dyDescent="0.25">
      <c r="A627"/>
      <c r="C627" s="2"/>
    </row>
    <row r="628" spans="1:3" x14ac:dyDescent="0.25">
      <c r="A628"/>
      <c r="C628" s="2"/>
    </row>
    <row r="629" spans="1:3" x14ac:dyDescent="0.25">
      <c r="A629"/>
      <c r="C629" s="2"/>
    </row>
    <row r="630" spans="1:3" x14ac:dyDescent="0.25">
      <c r="A630"/>
      <c r="C630" s="2"/>
    </row>
    <row r="631" spans="1:3" x14ac:dyDescent="0.25">
      <c r="A631"/>
      <c r="C631" s="2"/>
    </row>
    <row r="632" spans="1:3" x14ac:dyDescent="0.25">
      <c r="A632"/>
      <c r="C632" s="2"/>
    </row>
    <row r="633" spans="1:3" x14ac:dyDescent="0.25">
      <c r="A633"/>
      <c r="C633" s="2"/>
    </row>
    <row r="634" spans="1:3" x14ac:dyDescent="0.25">
      <c r="A634"/>
      <c r="C634" s="2"/>
    </row>
    <row r="635" spans="1:3" x14ac:dyDescent="0.25">
      <c r="A635"/>
      <c r="C635" s="2"/>
    </row>
    <row r="636" spans="1:3" x14ac:dyDescent="0.25">
      <c r="A636"/>
      <c r="C636" s="2"/>
    </row>
    <row r="637" spans="1:3" x14ac:dyDescent="0.25">
      <c r="A637"/>
      <c r="C637" s="2"/>
    </row>
    <row r="638" spans="1:3" x14ac:dyDescent="0.25">
      <c r="A638"/>
      <c r="C638" s="2"/>
    </row>
    <row r="639" spans="1:3" x14ac:dyDescent="0.25">
      <c r="A639"/>
      <c r="C639" s="2"/>
    </row>
    <row r="640" spans="1:3" x14ac:dyDescent="0.25">
      <c r="A640"/>
      <c r="C640" s="2"/>
    </row>
    <row r="641" spans="1:3" x14ac:dyDescent="0.25">
      <c r="A641"/>
      <c r="C641" s="2"/>
    </row>
    <row r="642" spans="1:3" x14ac:dyDescent="0.25">
      <c r="A642"/>
      <c r="C642" s="2"/>
    </row>
    <row r="643" spans="1:3" x14ac:dyDescent="0.25">
      <c r="A643"/>
      <c r="C643" s="2"/>
    </row>
    <row r="644" spans="1:3" x14ac:dyDescent="0.25">
      <c r="A644"/>
      <c r="C644" s="2"/>
    </row>
    <row r="645" spans="1:3" x14ac:dyDescent="0.25">
      <c r="A645"/>
      <c r="C645" s="2"/>
    </row>
    <row r="646" spans="1:3" x14ac:dyDescent="0.25">
      <c r="A646"/>
      <c r="C646" s="2"/>
    </row>
    <row r="647" spans="1:3" x14ac:dyDescent="0.25">
      <c r="A647"/>
      <c r="C647" s="2"/>
    </row>
    <row r="648" spans="1:3" x14ac:dyDescent="0.25">
      <c r="A648"/>
      <c r="C648" s="2"/>
    </row>
    <row r="649" spans="1:3" x14ac:dyDescent="0.25">
      <c r="A649"/>
      <c r="C649" s="2"/>
    </row>
    <row r="650" spans="1:3" x14ac:dyDescent="0.25">
      <c r="A650"/>
      <c r="C650" s="2"/>
    </row>
    <row r="651" spans="1:3" x14ac:dyDescent="0.25">
      <c r="A651"/>
      <c r="C651" s="2"/>
    </row>
    <row r="652" spans="1:3" x14ac:dyDescent="0.25">
      <c r="A652"/>
      <c r="C652" s="2"/>
    </row>
    <row r="653" spans="1:3" x14ac:dyDescent="0.25">
      <c r="A653"/>
      <c r="C653" s="2"/>
    </row>
    <row r="654" spans="1:3" x14ac:dyDescent="0.25">
      <c r="A654"/>
      <c r="C654" s="2"/>
    </row>
    <row r="655" spans="1:3" x14ac:dyDescent="0.25">
      <c r="A655"/>
      <c r="C655" s="2"/>
    </row>
    <row r="656" spans="1:3" x14ac:dyDescent="0.25">
      <c r="A656"/>
      <c r="C656" s="2"/>
    </row>
    <row r="657" spans="1:3" x14ac:dyDescent="0.25">
      <c r="A657"/>
      <c r="C657" s="2"/>
    </row>
    <row r="658" spans="1:3" x14ac:dyDescent="0.25">
      <c r="A658"/>
      <c r="C658" s="2"/>
    </row>
    <row r="659" spans="1:3" x14ac:dyDescent="0.25">
      <c r="A659"/>
      <c r="C659" s="2"/>
    </row>
    <row r="660" spans="1:3" x14ac:dyDescent="0.25">
      <c r="A660"/>
      <c r="C660" s="2"/>
    </row>
    <row r="661" spans="1:3" x14ac:dyDescent="0.25">
      <c r="A661"/>
      <c r="C661" s="2"/>
    </row>
    <row r="662" spans="1:3" x14ac:dyDescent="0.25">
      <c r="A662"/>
      <c r="C662" s="2"/>
    </row>
    <row r="663" spans="1:3" x14ac:dyDescent="0.25">
      <c r="A663"/>
      <c r="C663" s="2"/>
    </row>
    <row r="664" spans="1:3" x14ac:dyDescent="0.25">
      <c r="A664"/>
      <c r="C664" s="2"/>
    </row>
    <row r="665" spans="1:3" x14ac:dyDescent="0.25">
      <c r="A665"/>
      <c r="C665" s="2"/>
    </row>
    <row r="666" spans="1:3" x14ac:dyDescent="0.25">
      <c r="A666"/>
      <c r="C666" s="2"/>
    </row>
    <row r="667" spans="1:3" x14ac:dyDescent="0.25">
      <c r="A667"/>
      <c r="C667" s="2"/>
    </row>
    <row r="668" spans="1:3" x14ac:dyDescent="0.25">
      <c r="A668"/>
      <c r="C668" s="2"/>
    </row>
    <row r="669" spans="1:3" x14ac:dyDescent="0.25">
      <c r="A669"/>
      <c r="C669" s="2"/>
    </row>
    <row r="670" spans="1:3" x14ac:dyDescent="0.25">
      <c r="A670"/>
      <c r="C670" s="2"/>
    </row>
    <row r="671" spans="1:3" x14ac:dyDescent="0.25">
      <c r="A671"/>
      <c r="C671" s="2"/>
    </row>
    <row r="672" spans="1:3" x14ac:dyDescent="0.25">
      <c r="A672"/>
      <c r="C672" s="2"/>
    </row>
    <row r="673" spans="1:3" x14ac:dyDescent="0.25">
      <c r="A673"/>
      <c r="C673" s="2"/>
    </row>
    <row r="674" spans="1:3" x14ac:dyDescent="0.25">
      <c r="A674"/>
      <c r="C674" s="2"/>
    </row>
    <row r="675" spans="1:3" x14ac:dyDescent="0.25">
      <c r="A675"/>
      <c r="C675" s="2"/>
    </row>
    <row r="676" spans="1:3" x14ac:dyDescent="0.25">
      <c r="A676"/>
      <c r="C676" s="2"/>
    </row>
    <row r="677" spans="1:3" x14ac:dyDescent="0.25">
      <c r="A677"/>
      <c r="C677" s="2"/>
    </row>
    <row r="678" spans="1:3" x14ac:dyDescent="0.25">
      <c r="A678"/>
      <c r="C678" s="2"/>
    </row>
    <row r="679" spans="1:3" x14ac:dyDescent="0.25">
      <c r="A679"/>
      <c r="C679" s="2"/>
    </row>
    <row r="680" spans="1:3" x14ac:dyDescent="0.25">
      <c r="A680"/>
      <c r="C680" s="2"/>
    </row>
    <row r="681" spans="1:3" x14ac:dyDescent="0.25">
      <c r="A681"/>
      <c r="C681" s="2"/>
    </row>
    <row r="682" spans="1:3" x14ac:dyDescent="0.25">
      <c r="A682"/>
      <c r="C682" s="2"/>
    </row>
    <row r="683" spans="1:3" x14ac:dyDescent="0.25">
      <c r="A683"/>
      <c r="C683" s="2"/>
    </row>
    <row r="684" spans="1:3" x14ac:dyDescent="0.25">
      <c r="A684"/>
      <c r="C684" s="2"/>
    </row>
    <row r="685" spans="1:3" x14ac:dyDescent="0.25">
      <c r="A685"/>
      <c r="C685" s="2"/>
    </row>
    <row r="686" spans="1:3" x14ac:dyDescent="0.25">
      <c r="A686"/>
      <c r="C686" s="2"/>
    </row>
    <row r="687" spans="1:3" x14ac:dyDescent="0.25">
      <c r="A687"/>
      <c r="C687" s="2"/>
    </row>
    <row r="688" spans="1:3" x14ac:dyDescent="0.25">
      <c r="A688"/>
      <c r="C688" s="2"/>
    </row>
    <row r="689" spans="1:3" x14ac:dyDescent="0.25">
      <c r="A689"/>
      <c r="C689" s="2"/>
    </row>
    <row r="690" spans="1:3" x14ac:dyDescent="0.25">
      <c r="A690"/>
      <c r="C690" s="2"/>
    </row>
    <row r="691" spans="1:3" x14ac:dyDescent="0.25">
      <c r="A691"/>
      <c r="C691" s="2"/>
    </row>
    <row r="692" spans="1:3" x14ac:dyDescent="0.25">
      <c r="A692"/>
      <c r="C692" s="2"/>
    </row>
    <row r="693" spans="1:3" x14ac:dyDescent="0.25">
      <c r="A693"/>
      <c r="C693" s="2"/>
    </row>
    <row r="694" spans="1:3" x14ac:dyDescent="0.25">
      <c r="A694"/>
      <c r="C694" s="2"/>
    </row>
    <row r="695" spans="1:3" x14ac:dyDescent="0.25">
      <c r="A695"/>
      <c r="C695" s="2"/>
    </row>
    <row r="696" spans="1:3" x14ac:dyDescent="0.25">
      <c r="A696"/>
      <c r="C696" s="2"/>
    </row>
    <row r="697" spans="1:3" x14ac:dyDescent="0.25">
      <c r="A697"/>
      <c r="C697" s="2"/>
    </row>
    <row r="698" spans="1:3" x14ac:dyDescent="0.25">
      <c r="A698"/>
      <c r="C698" s="2"/>
    </row>
    <row r="699" spans="1:3" x14ac:dyDescent="0.25">
      <c r="A699"/>
      <c r="C699" s="2"/>
    </row>
    <row r="700" spans="1:3" x14ac:dyDescent="0.25">
      <c r="A700"/>
      <c r="C700" s="2"/>
    </row>
    <row r="701" spans="1:3" x14ac:dyDescent="0.25">
      <c r="A701"/>
      <c r="C701" s="2"/>
    </row>
    <row r="702" spans="1:3" x14ac:dyDescent="0.25">
      <c r="A702"/>
      <c r="C702" s="2"/>
    </row>
    <row r="703" spans="1:3" x14ac:dyDescent="0.25">
      <c r="A703"/>
      <c r="C703" s="2"/>
    </row>
    <row r="704" spans="1:3" x14ac:dyDescent="0.25">
      <c r="A704"/>
      <c r="C704" s="2"/>
    </row>
    <row r="705" spans="1:3" x14ac:dyDescent="0.25">
      <c r="A705"/>
      <c r="C705" s="2"/>
    </row>
    <row r="706" spans="1:3" x14ac:dyDescent="0.25">
      <c r="A706"/>
      <c r="C706" s="2"/>
    </row>
    <row r="707" spans="1:3" x14ac:dyDescent="0.25">
      <c r="A707"/>
      <c r="C707" s="2"/>
    </row>
    <row r="708" spans="1:3" x14ac:dyDescent="0.25">
      <c r="A708"/>
      <c r="C708" s="2"/>
    </row>
    <row r="709" spans="1:3" x14ac:dyDescent="0.25">
      <c r="A709"/>
      <c r="C709" s="2"/>
    </row>
    <row r="710" spans="1:3" x14ac:dyDescent="0.25">
      <c r="A710"/>
      <c r="C710" s="2"/>
    </row>
    <row r="711" spans="1:3" x14ac:dyDescent="0.25">
      <c r="A711"/>
      <c r="C711" s="2"/>
    </row>
    <row r="712" spans="1:3" x14ac:dyDescent="0.25">
      <c r="A712"/>
      <c r="C712" s="2"/>
    </row>
    <row r="713" spans="1:3" x14ac:dyDescent="0.25">
      <c r="A713"/>
      <c r="C713" s="2"/>
    </row>
    <row r="714" spans="1:3" x14ac:dyDescent="0.25">
      <c r="A714"/>
      <c r="C714" s="2"/>
    </row>
    <row r="715" spans="1:3" x14ac:dyDescent="0.25">
      <c r="A715"/>
      <c r="C715" s="2"/>
    </row>
    <row r="716" spans="1:3" x14ac:dyDescent="0.25">
      <c r="A716"/>
      <c r="C716" s="2"/>
    </row>
    <row r="717" spans="1:3" x14ac:dyDescent="0.25">
      <c r="A717"/>
      <c r="C717" s="2"/>
    </row>
    <row r="718" spans="1:3" x14ac:dyDescent="0.25">
      <c r="A718"/>
      <c r="C718" s="2"/>
    </row>
    <row r="719" spans="1:3" x14ac:dyDescent="0.25">
      <c r="A719"/>
      <c r="C719" s="2"/>
    </row>
    <row r="720" spans="1:3" x14ac:dyDescent="0.25">
      <c r="A720"/>
      <c r="C720" s="2"/>
    </row>
    <row r="721" spans="1:3" x14ac:dyDescent="0.25">
      <c r="A721"/>
      <c r="C721" s="2"/>
    </row>
    <row r="722" spans="1:3" x14ac:dyDescent="0.25">
      <c r="A722"/>
      <c r="C722" s="2"/>
    </row>
    <row r="723" spans="1:3" x14ac:dyDescent="0.25">
      <c r="A723"/>
      <c r="C723" s="2"/>
    </row>
    <row r="724" spans="1:3" x14ac:dyDescent="0.25">
      <c r="A724"/>
      <c r="C724" s="2"/>
    </row>
    <row r="725" spans="1:3" x14ac:dyDescent="0.25">
      <c r="A725"/>
      <c r="C725" s="2"/>
    </row>
    <row r="726" spans="1:3" x14ac:dyDescent="0.25">
      <c r="A726"/>
      <c r="C726" s="2"/>
    </row>
    <row r="727" spans="1:3" x14ac:dyDescent="0.25">
      <c r="A727"/>
      <c r="C727" s="2"/>
    </row>
    <row r="728" spans="1:3" x14ac:dyDescent="0.25">
      <c r="A728"/>
      <c r="C728" s="2"/>
    </row>
    <row r="729" spans="1:3" x14ac:dyDescent="0.25">
      <c r="A729"/>
      <c r="C729" s="2"/>
    </row>
    <row r="730" spans="1:3" x14ac:dyDescent="0.25">
      <c r="A730"/>
      <c r="C730" s="2"/>
    </row>
    <row r="731" spans="1:3" x14ac:dyDescent="0.25">
      <c r="A731"/>
      <c r="C731" s="2"/>
    </row>
    <row r="732" spans="1:3" x14ac:dyDescent="0.25">
      <c r="A732"/>
      <c r="C732" s="2"/>
    </row>
    <row r="733" spans="1:3" x14ac:dyDescent="0.25">
      <c r="A733"/>
      <c r="C733" s="2"/>
    </row>
    <row r="734" spans="1:3" x14ac:dyDescent="0.25">
      <c r="A734"/>
      <c r="C734" s="2"/>
    </row>
    <row r="735" spans="1:3" x14ac:dyDescent="0.25">
      <c r="A735"/>
      <c r="C735" s="2"/>
    </row>
    <row r="736" spans="1:3" x14ac:dyDescent="0.25">
      <c r="A736"/>
      <c r="C736" s="2"/>
    </row>
    <row r="737" spans="1:3" x14ac:dyDescent="0.25">
      <c r="A737"/>
      <c r="C737" s="2"/>
    </row>
    <row r="738" spans="1:3" x14ac:dyDescent="0.25">
      <c r="A738"/>
      <c r="C738" s="2"/>
    </row>
    <row r="739" spans="1:3" x14ac:dyDescent="0.25">
      <c r="A739"/>
      <c r="C739" s="2"/>
    </row>
    <row r="740" spans="1:3" x14ac:dyDescent="0.25">
      <c r="A740"/>
      <c r="C740" s="2"/>
    </row>
    <row r="741" spans="1:3" x14ac:dyDescent="0.25">
      <c r="A741"/>
      <c r="C741" s="2"/>
    </row>
    <row r="742" spans="1:3" x14ac:dyDescent="0.25">
      <c r="A742"/>
      <c r="C742" s="2"/>
    </row>
    <row r="743" spans="1:3" x14ac:dyDescent="0.25">
      <c r="A743"/>
      <c r="C743" s="2"/>
    </row>
    <row r="744" spans="1:3" x14ac:dyDescent="0.25">
      <c r="A744"/>
      <c r="C744" s="2"/>
    </row>
    <row r="745" spans="1:3" x14ac:dyDescent="0.25">
      <c r="A745"/>
      <c r="C745" s="2"/>
    </row>
    <row r="746" spans="1:3" x14ac:dyDescent="0.25">
      <c r="A746"/>
      <c r="C746" s="2"/>
    </row>
    <row r="747" spans="1:3" x14ac:dyDescent="0.25">
      <c r="A747"/>
      <c r="C747" s="2"/>
    </row>
    <row r="748" spans="1:3" x14ac:dyDescent="0.25">
      <c r="A748"/>
      <c r="C748" s="2"/>
    </row>
    <row r="749" spans="1:3" x14ac:dyDescent="0.25">
      <c r="A749"/>
      <c r="C749" s="2"/>
    </row>
    <row r="750" spans="1:3" x14ac:dyDescent="0.25">
      <c r="A750"/>
      <c r="C750" s="2"/>
    </row>
    <row r="751" spans="1:3" x14ac:dyDescent="0.25">
      <c r="A751"/>
      <c r="C751" s="2"/>
    </row>
    <row r="752" spans="1:3" x14ac:dyDescent="0.25">
      <c r="A752"/>
      <c r="C752" s="2"/>
    </row>
    <row r="753" spans="1:3" x14ac:dyDescent="0.25">
      <c r="A753"/>
      <c r="C753" s="2"/>
    </row>
    <row r="754" spans="1:3" x14ac:dyDescent="0.25">
      <c r="A754"/>
      <c r="C754" s="2"/>
    </row>
    <row r="755" spans="1:3" x14ac:dyDescent="0.25">
      <c r="A755"/>
      <c r="C755" s="2"/>
    </row>
    <row r="756" spans="1:3" x14ac:dyDescent="0.25">
      <c r="A756"/>
      <c r="C756" s="2"/>
    </row>
    <row r="757" spans="1:3" x14ac:dyDescent="0.25">
      <c r="A757"/>
      <c r="C757" s="2"/>
    </row>
    <row r="758" spans="1:3" x14ac:dyDescent="0.25">
      <c r="A758"/>
      <c r="C758" s="2"/>
    </row>
    <row r="759" spans="1:3" x14ac:dyDescent="0.25">
      <c r="A759"/>
      <c r="C759" s="2"/>
    </row>
    <row r="760" spans="1:3" x14ac:dyDescent="0.25">
      <c r="A760"/>
      <c r="C760" s="2"/>
    </row>
    <row r="761" spans="1:3" x14ac:dyDescent="0.25">
      <c r="A761"/>
      <c r="C761" s="2"/>
    </row>
    <row r="762" spans="1:3" x14ac:dyDescent="0.25">
      <c r="A762"/>
      <c r="C762" s="2"/>
    </row>
    <row r="763" spans="1:3" x14ac:dyDescent="0.25">
      <c r="A763"/>
      <c r="C763" s="2"/>
    </row>
    <row r="764" spans="1:3" x14ac:dyDescent="0.25">
      <c r="A764"/>
      <c r="C764" s="2"/>
    </row>
    <row r="765" spans="1:3" x14ac:dyDescent="0.25">
      <c r="A765"/>
      <c r="C765" s="2"/>
    </row>
    <row r="766" spans="1:3" x14ac:dyDescent="0.25">
      <c r="A766"/>
      <c r="C766" s="2"/>
    </row>
    <row r="767" spans="1:3" x14ac:dyDescent="0.25">
      <c r="A767"/>
      <c r="C767" s="2"/>
    </row>
    <row r="768" spans="1:3" x14ac:dyDescent="0.25">
      <c r="A768"/>
      <c r="C768" s="2"/>
    </row>
    <row r="769" spans="1:3" x14ac:dyDescent="0.25">
      <c r="A769"/>
      <c r="C769" s="2"/>
    </row>
    <row r="770" spans="1:3" x14ac:dyDescent="0.25">
      <c r="A770"/>
      <c r="C770" s="2"/>
    </row>
    <row r="771" spans="1:3" x14ac:dyDescent="0.25">
      <c r="A771"/>
      <c r="C771" s="2"/>
    </row>
    <row r="772" spans="1:3" x14ac:dyDescent="0.25">
      <c r="A772"/>
      <c r="C772" s="2"/>
    </row>
    <row r="773" spans="1:3" x14ac:dyDescent="0.25">
      <c r="A773"/>
      <c r="C773" s="2"/>
    </row>
    <row r="774" spans="1:3" x14ac:dyDescent="0.25">
      <c r="A774"/>
      <c r="C774" s="2"/>
    </row>
    <row r="775" spans="1:3" x14ac:dyDescent="0.25">
      <c r="A775"/>
      <c r="C775" s="2"/>
    </row>
    <row r="776" spans="1:3" x14ac:dyDescent="0.25">
      <c r="A776"/>
      <c r="C776" s="2"/>
    </row>
    <row r="777" spans="1:3" x14ac:dyDescent="0.25">
      <c r="A777"/>
      <c r="C777" s="2"/>
    </row>
    <row r="778" spans="1:3" x14ac:dyDescent="0.25">
      <c r="A778"/>
      <c r="C778" s="2"/>
    </row>
    <row r="779" spans="1:3" x14ac:dyDescent="0.25">
      <c r="A779"/>
      <c r="C779" s="2"/>
    </row>
    <row r="780" spans="1:3" x14ac:dyDescent="0.25">
      <c r="A780"/>
      <c r="C780" s="2"/>
    </row>
    <row r="781" spans="1:3" x14ac:dyDescent="0.25">
      <c r="A781"/>
      <c r="C781" s="2"/>
    </row>
    <row r="782" spans="1:3" x14ac:dyDescent="0.25">
      <c r="A782"/>
      <c r="C782" s="2"/>
    </row>
    <row r="783" spans="1:3" x14ac:dyDescent="0.25">
      <c r="A783"/>
      <c r="C783" s="2"/>
    </row>
    <row r="784" spans="1:3" x14ac:dyDescent="0.25">
      <c r="A784"/>
      <c r="C784" s="2"/>
    </row>
    <row r="785" spans="1:3" x14ac:dyDescent="0.25">
      <c r="A785"/>
      <c r="C785" s="2"/>
    </row>
    <row r="786" spans="1:3" x14ac:dyDescent="0.25">
      <c r="A786"/>
      <c r="C786" s="2"/>
    </row>
    <row r="787" spans="1:3" x14ac:dyDescent="0.25">
      <c r="A787"/>
      <c r="C787" s="2"/>
    </row>
    <row r="788" spans="1:3" x14ac:dyDescent="0.25">
      <c r="A788"/>
      <c r="C788" s="2"/>
    </row>
    <row r="789" spans="1:3" x14ac:dyDescent="0.25">
      <c r="A789"/>
      <c r="C789" s="2"/>
    </row>
    <row r="790" spans="1:3" x14ac:dyDescent="0.25">
      <c r="A790"/>
      <c r="C790" s="2"/>
    </row>
    <row r="791" spans="1:3" x14ac:dyDescent="0.25">
      <c r="A791"/>
      <c r="C791" s="2"/>
    </row>
    <row r="792" spans="1:3" x14ac:dyDescent="0.25">
      <c r="A792"/>
      <c r="C792" s="2"/>
    </row>
    <row r="793" spans="1:3" x14ac:dyDescent="0.25">
      <c r="A793"/>
      <c r="C793" s="2"/>
    </row>
    <row r="794" spans="1:3" x14ac:dyDescent="0.25">
      <c r="A794"/>
      <c r="C794" s="2"/>
    </row>
    <row r="795" spans="1:3" x14ac:dyDescent="0.25">
      <c r="A795"/>
      <c r="C795" s="2"/>
    </row>
    <row r="796" spans="1:3" x14ac:dyDescent="0.25">
      <c r="A796"/>
      <c r="C796" s="2"/>
    </row>
    <row r="797" spans="1:3" x14ac:dyDescent="0.25">
      <c r="A797"/>
      <c r="C797" s="2"/>
    </row>
    <row r="798" spans="1:3" x14ac:dyDescent="0.25">
      <c r="A798"/>
      <c r="C798" s="2"/>
    </row>
    <row r="799" spans="1:3" x14ac:dyDescent="0.25">
      <c r="A799"/>
      <c r="C799" s="2"/>
    </row>
    <row r="800" spans="1:3" x14ac:dyDescent="0.25">
      <c r="A800"/>
      <c r="C800" s="2"/>
    </row>
    <row r="801" spans="1:3" x14ac:dyDescent="0.25">
      <c r="A801"/>
      <c r="C801" s="2"/>
    </row>
    <row r="802" spans="1:3" x14ac:dyDescent="0.25">
      <c r="A802"/>
      <c r="C802" s="2"/>
    </row>
    <row r="803" spans="1:3" x14ac:dyDescent="0.25">
      <c r="A803"/>
      <c r="C803" s="2"/>
    </row>
    <row r="804" spans="1:3" x14ac:dyDescent="0.25">
      <c r="A804"/>
      <c r="C804" s="2"/>
    </row>
    <row r="805" spans="1:3" x14ac:dyDescent="0.25">
      <c r="A805"/>
      <c r="C805" s="2"/>
    </row>
    <row r="806" spans="1:3" x14ac:dyDescent="0.25">
      <c r="A806"/>
      <c r="C806" s="2"/>
    </row>
    <row r="807" spans="1:3" x14ac:dyDescent="0.25">
      <c r="A807"/>
      <c r="C807" s="2"/>
    </row>
    <row r="808" spans="1:3" x14ac:dyDescent="0.25">
      <c r="A808"/>
      <c r="C808" s="2"/>
    </row>
    <row r="809" spans="1:3" x14ac:dyDescent="0.25">
      <c r="A809"/>
      <c r="C809" s="2"/>
    </row>
    <row r="810" spans="1:3" x14ac:dyDescent="0.25">
      <c r="A810"/>
      <c r="C810" s="2"/>
    </row>
    <row r="811" spans="1:3" x14ac:dyDescent="0.25">
      <c r="A811"/>
      <c r="C811" s="2"/>
    </row>
    <row r="812" spans="1:3" x14ac:dyDescent="0.25">
      <c r="A812"/>
      <c r="C812" s="2"/>
    </row>
    <row r="813" spans="1:3" x14ac:dyDescent="0.25">
      <c r="A813"/>
      <c r="C813" s="2"/>
    </row>
    <row r="814" spans="1:3" x14ac:dyDescent="0.25">
      <c r="A814"/>
      <c r="C814" s="2"/>
    </row>
    <row r="815" spans="1:3" x14ac:dyDescent="0.25">
      <c r="A815"/>
      <c r="C815" s="2"/>
    </row>
    <row r="816" spans="1:3" x14ac:dyDescent="0.25">
      <c r="A816"/>
      <c r="C816" s="2"/>
    </row>
    <row r="817" spans="1:3" x14ac:dyDescent="0.25">
      <c r="A817"/>
      <c r="C817" s="2"/>
    </row>
    <row r="818" spans="1:3" x14ac:dyDescent="0.25">
      <c r="A818"/>
      <c r="C818" s="2"/>
    </row>
    <row r="819" spans="1:3" x14ac:dyDescent="0.25">
      <c r="A819"/>
      <c r="C819" s="2"/>
    </row>
    <row r="820" spans="1:3" x14ac:dyDescent="0.25">
      <c r="A820"/>
      <c r="C820" s="2"/>
    </row>
    <row r="821" spans="1:3" x14ac:dyDescent="0.25">
      <c r="A821"/>
      <c r="C821" s="2"/>
    </row>
    <row r="822" spans="1:3" x14ac:dyDescent="0.25">
      <c r="A822"/>
      <c r="C822" s="2"/>
    </row>
    <row r="823" spans="1:3" x14ac:dyDescent="0.25">
      <c r="A823"/>
      <c r="C823" s="2"/>
    </row>
    <row r="824" spans="1:3" x14ac:dyDescent="0.25">
      <c r="A824"/>
      <c r="C824" s="2"/>
    </row>
    <row r="825" spans="1:3" x14ac:dyDescent="0.25">
      <c r="A825"/>
      <c r="C825" s="2"/>
    </row>
    <row r="826" spans="1:3" x14ac:dyDescent="0.25">
      <c r="A826"/>
      <c r="C826" s="2"/>
    </row>
    <row r="827" spans="1:3" x14ac:dyDescent="0.25">
      <c r="A827"/>
      <c r="C827" s="2"/>
    </row>
    <row r="828" spans="1:3" x14ac:dyDescent="0.25">
      <c r="A828"/>
      <c r="C828" s="2"/>
    </row>
    <row r="829" spans="1:3" x14ac:dyDescent="0.25">
      <c r="A829"/>
      <c r="C829" s="2"/>
    </row>
    <row r="830" spans="1:3" x14ac:dyDescent="0.25">
      <c r="A830"/>
      <c r="C830" s="2"/>
    </row>
    <row r="831" spans="1:3" x14ac:dyDescent="0.25">
      <c r="A831"/>
      <c r="C831" s="2"/>
    </row>
    <row r="832" spans="1:3" x14ac:dyDescent="0.25">
      <c r="A832"/>
      <c r="C832" s="2"/>
    </row>
    <row r="833" spans="1:3" x14ac:dyDescent="0.25">
      <c r="A833"/>
      <c r="C833" s="2"/>
    </row>
    <row r="834" spans="1:3" x14ac:dyDescent="0.25">
      <c r="A834"/>
      <c r="C834" s="2"/>
    </row>
    <row r="835" spans="1:3" x14ac:dyDescent="0.25">
      <c r="A835"/>
      <c r="C835" s="2"/>
    </row>
    <row r="836" spans="1:3" x14ac:dyDescent="0.25">
      <c r="A836"/>
      <c r="C836" s="2"/>
    </row>
    <row r="837" spans="1:3" x14ac:dyDescent="0.25">
      <c r="A837"/>
      <c r="C837" s="2"/>
    </row>
    <row r="838" spans="1:3" x14ac:dyDescent="0.25">
      <c r="A838"/>
      <c r="C838" s="2"/>
    </row>
    <row r="839" spans="1:3" x14ac:dyDescent="0.25">
      <c r="A839"/>
      <c r="C839" s="2"/>
    </row>
    <row r="840" spans="1:3" x14ac:dyDescent="0.25">
      <c r="A840"/>
      <c r="C840" s="2"/>
    </row>
    <row r="841" spans="1:3" x14ac:dyDescent="0.25">
      <c r="A841"/>
      <c r="C841" s="2"/>
    </row>
    <row r="842" spans="1:3" x14ac:dyDescent="0.25">
      <c r="A842"/>
      <c r="C842" s="2"/>
    </row>
    <row r="843" spans="1:3" x14ac:dyDescent="0.25">
      <c r="A843"/>
      <c r="C843" s="2"/>
    </row>
    <row r="844" spans="1:3" x14ac:dyDescent="0.25">
      <c r="A844"/>
      <c r="C844" s="2"/>
    </row>
    <row r="845" spans="1:3" x14ac:dyDescent="0.25">
      <c r="A845"/>
      <c r="C845" s="2"/>
    </row>
    <row r="846" spans="1:3" x14ac:dyDescent="0.25">
      <c r="A846"/>
      <c r="C846" s="2"/>
    </row>
    <row r="847" spans="1:3" x14ac:dyDescent="0.25">
      <c r="A847"/>
      <c r="C847" s="2"/>
    </row>
    <row r="848" spans="1:3" x14ac:dyDescent="0.25">
      <c r="A848"/>
      <c r="C848" s="2"/>
    </row>
    <row r="849" spans="1:3" x14ac:dyDescent="0.25">
      <c r="A849"/>
      <c r="C849" s="2"/>
    </row>
    <row r="850" spans="1:3" x14ac:dyDescent="0.25">
      <c r="A850"/>
      <c r="C850" s="2"/>
    </row>
    <row r="851" spans="1:3" x14ac:dyDescent="0.25">
      <c r="A851"/>
      <c r="C851" s="2"/>
    </row>
    <row r="852" spans="1:3" x14ac:dyDescent="0.25">
      <c r="A852"/>
      <c r="C852" s="2"/>
    </row>
    <row r="853" spans="1:3" x14ac:dyDescent="0.25">
      <c r="A853"/>
      <c r="C853" s="2"/>
    </row>
    <row r="854" spans="1:3" x14ac:dyDescent="0.25">
      <c r="A854"/>
      <c r="C854" s="2"/>
    </row>
    <row r="855" spans="1:3" x14ac:dyDescent="0.25">
      <c r="A855"/>
      <c r="C855" s="2"/>
    </row>
    <row r="856" spans="1:3" x14ac:dyDescent="0.25">
      <c r="A856"/>
      <c r="C856" s="2"/>
    </row>
    <row r="857" spans="1:3" x14ac:dyDescent="0.25">
      <c r="A857"/>
      <c r="C857" s="2"/>
    </row>
    <row r="858" spans="1:3" x14ac:dyDescent="0.25">
      <c r="A858"/>
      <c r="C858" s="2"/>
    </row>
    <row r="859" spans="1:3" x14ac:dyDescent="0.25">
      <c r="A859"/>
      <c r="C859" s="2"/>
    </row>
    <row r="860" spans="1:3" x14ac:dyDescent="0.25">
      <c r="A860"/>
      <c r="C860" s="2"/>
    </row>
    <row r="861" spans="1:3" x14ac:dyDescent="0.25">
      <c r="A861"/>
      <c r="C861" s="2"/>
    </row>
    <row r="862" spans="1:3" x14ac:dyDescent="0.25">
      <c r="A862"/>
      <c r="C862" s="2"/>
    </row>
    <row r="863" spans="1:3" x14ac:dyDescent="0.25">
      <c r="A863"/>
      <c r="C863" s="2"/>
    </row>
    <row r="864" spans="1:3" x14ac:dyDescent="0.25">
      <c r="A864"/>
      <c r="C864" s="2"/>
    </row>
    <row r="865" spans="1:3" x14ac:dyDescent="0.25">
      <c r="A865"/>
      <c r="C865" s="2"/>
    </row>
    <row r="866" spans="1:3" x14ac:dyDescent="0.25">
      <c r="A866"/>
      <c r="C866" s="2"/>
    </row>
    <row r="867" spans="1:3" x14ac:dyDescent="0.25">
      <c r="A867"/>
      <c r="C867" s="2"/>
    </row>
    <row r="868" spans="1:3" x14ac:dyDescent="0.25">
      <c r="A868"/>
      <c r="C868" s="2"/>
    </row>
    <row r="869" spans="1:3" x14ac:dyDescent="0.25">
      <c r="A869"/>
      <c r="C869" s="2"/>
    </row>
    <row r="870" spans="1:3" x14ac:dyDescent="0.25">
      <c r="A870"/>
      <c r="C870" s="2"/>
    </row>
    <row r="871" spans="1:3" x14ac:dyDescent="0.25">
      <c r="A871"/>
      <c r="C871" s="2"/>
    </row>
    <row r="872" spans="1:3" x14ac:dyDescent="0.25">
      <c r="A872"/>
      <c r="C872" s="2"/>
    </row>
    <row r="873" spans="1:3" x14ac:dyDescent="0.25">
      <c r="A873"/>
      <c r="C873" s="2"/>
    </row>
    <row r="874" spans="1:3" x14ac:dyDescent="0.25">
      <c r="A874"/>
      <c r="C874" s="2"/>
    </row>
    <row r="875" spans="1:3" x14ac:dyDescent="0.25">
      <c r="A875"/>
      <c r="C875" s="2"/>
    </row>
    <row r="876" spans="1:3" x14ac:dyDescent="0.25">
      <c r="A876"/>
      <c r="C876" s="2"/>
    </row>
    <row r="877" spans="1:3" x14ac:dyDescent="0.25">
      <c r="A877"/>
      <c r="C877" s="2"/>
    </row>
    <row r="878" spans="1:3" x14ac:dyDescent="0.25">
      <c r="A878"/>
      <c r="C878" s="2"/>
    </row>
    <row r="879" spans="1:3" x14ac:dyDescent="0.25">
      <c r="A879"/>
      <c r="C879" s="2"/>
    </row>
    <row r="880" spans="1:3" x14ac:dyDescent="0.25">
      <c r="A880"/>
      <c r="C880" s="2"/>
    </row>
    <row r="881" spans="1:3" x14ac:dyDescent="0.25">
      <c r="A881"/>
      <c r="C881" s="2"/>
    </row>
    <row r="882" spans="1:3" x14ac:dyDescent="0.25">
      <c r="A882"/>
      <c r="C882" s="2"/>
    </row>
    <row r="883" spans="1:3" x14ac:dyDescent="0.25">
      <c r="A883"/>
      <c r="C883" s="2"/>
    </row>
    <row r="884" spans="1:3" x14ac:dyDescent="0.25">
      <c r="A884"/>
      <c r="C884" s="2"/>
    </row>
    <row r="885" spans="1:3" x14ac:dyDescent="0.25">
      <c r="A885"/>
      <c r="C885" s="2"/>
    </row>
    <row r="886" spans="1:3" x14ac:dyDescent="0.25">
      <c r="A886"/>
      <c r="C886" s="2"/>
    </row>
    <row r="887" spans="1:3" x14ac:dyDescent="0.25">
      <c r="A887"/>
      <c r="C887" s="2"/>
    </row>
    <row r="888" spans="1:3" x14ac:dyDescent="0.25">
      <c r="A888"/>
      <c r="C888" s="2"/>
    </row>
    <row r="889" spans="1:3" x14ac:dyDescent="0.25">
      <c r="A889"/>
      <c r="C889" s="2"/>
    </row>
    <row r="890" spans="1:3" x14ac:dyDescent="0.25">
      <c r="A890"/>
      <c r="C890" s="2"/>
    </row>
    <row r="891" spans="1:3" x14ac:dyDescent="0.25">
      <c r="A891"/>
      <c r="C891" s="2"/>
    </row>
    <row r="892" spans="1:3" x14ac:dyDescent="0.25">
      <c r="A892"/>
      <c r="C892" s="2"/>
    </row>
    <row r="893" spans="1:3" x14ac:dyDescent="0.25">
      <c r="A893"/>
      <c r="C893" s="2"/>
    </row>
    <row r="894" spans="1:3" x14ac:dyDescent="0.25">
      <c r="A894"/>
      <c r="C894" s="2"/>
    </row>
    <row r="895" spans="1:3" x14ac:dyDescent="0.25">
      <c r="A895"/>
      <c r="C895" s="2"/>
    </row>
    <row r="896" spans="1:3" x14ac:dyDescent="0.25">
      <c r="A896"/>
      <c r="C896" s="2"/>
    </row>
    <row r="897" spans="1:3" x14ac:dyDescent="0.25">
      <c r="A897"/>
      <c r="C897" s="2"/>
    </row>
    <row r="898" spans="1:3" x14ac:dyDescent="0.25">
      <c r="A898"/>
      <c r="C898" s="2"/>
    </row>
    <row r="899" spans="1:3" x14ac:dyDescent="0.25">
      <c r="A899"/>
      <c r="C899" s="2"/>
    </row>
    <row r="900" spans="1:3" x14ac:dyDescent="0.25">
      <c r="A900"/>
      <c r="C900" s="2"/>
    </row>
    <row r="901" spans="1:3" x14ac:dyDescent="0.25">
      <c r="A901"/>
      <c r="C901" s="2"/>
    </row>
    <row r="902" spans="1:3" x14ac:dyDescent="0.25">
      <c r="A902"/>
      <c r="C902" s="2"/>
    </row>
    <row r="903" spans="1:3" x14ac:dyDescent="0.25">
      <c r="A903"/>
      <c r="C903" s="2"/>
    </row>
    <row r="904" spans="1:3" x14ac:dyDescent="0.25">
      <c r="A904"/>
      <c r="C904" s="2"/>
    </row>
    <row r="905" spans="1:3" x14ac:dyDescent="0.25">
      <c r="A905"/>
      <c r="C905" s="2"/>
    </row>
    <row r="906" spans="1:3" x14ac:dyDescent="0.25">
      <c r="A906"/>
      <c r="C906" s="2"/>
    </row>
    <row r="907" spans="1:3" x14ac:dyDescent="0.25">
      <c r="A907"/>
      <c r="C907" s="2"/>
    </row>
    <row r="908" spans="1:3" x14ac:dyDescent="0.25">
      <c r="A908"/>
      <c r="C908" s="2"/>
    </row>
    <row r="909" spans="1:3" x14ac:dyDescent="0.25">
      <c r="A909"/>
      <c r="C909" s="2"/>
    </row>
    <row r="910" spans="1:3" x14ac:dyDescent="0.25">
      <c r="A910"/>
      <c r="C910" s="2"/>
    </row>
    <row r="911" spans="1:3" x14ac:dyDescent="0.25">
      <c r="A911"/>
      <c r="C911" s="2"/>
    </row>
    <row r="912" spans="1:3" x14ac:dyDescent="0.25">
      <c r="A912"/>
      <c r="C912" s="2"/>
    </row>
    <row r="913" spans="1:3" x14ac:dyDescent="0.25">
      <c r="A913"/>
      <c r="C913" s="2"/>
    </row>
    <row r="914" spans="1:3" x14ac:dyDescent="0.25">
      <c r="A914"/>
      <c r="C914" s="2"/>
    </row>
    <row r="915" spans="1:3" x14ac:dyDescent="0.25">
      <c r="A915"/>
      <c r="C915" s="2"/>
    </row>
    <row r="916" spans="1:3" x14ac:dyDescent="0.25">
      <c r="A916"/>
      <c r="C916" s="2"/>
    </row>
    <row r="917" spans="1:3" x14ac:dyDescent="0.25">
      <c r="A917"/>
      <c r="C917" s="2"/>
    </row>
    <row r="918" spans="1:3" x14ac:dyDescent="0.25">
      <c r="A918"/>
      <c r="C918" s="2"/>
    </row>
    <row r="919" spans="1:3" x14ac:dyDescent="0.25">
      <c r="A919"/>
      <c r="C919" s="2"/>
    </row>
    <row r="920" spans="1:3" x14ac:dyDescent="0.25">
      <c r="A920"/>
      <c r="C920" s="2"/>
    </row>
    <row r="921" spans="1:3" x14ac:dyDescent="0.25">
      <c r="A921"/>
      <c r="C921" s="2"/>
    </row>
    <row r="922" spans="1:3" x14ac:dyDescent="0.25">
      <c r="A922"/>
      <c r="C922" s="2"/>
    </row>
    <row r="923" spans="1:3" x14ac:dyDescent="0.25">
      <c r="A923"/>
      <c r="C923" s="2"/>
    </row>
    <row r="924" spans="1:3" x14ac:dyDescent="0.25">
      <c r="A924"/>
      <c r="C924" s="2"/>
    </row>
    <row r="925" spans="1:3" x14ac:dyDescent="0.25">
      <c r="A925"/>
      <c r="C925" s="2"/>
    </row>
    <row r="926" spans="1:3" x14ac:dyDescent="0.25">
      <c r="A926"/>
      <c r="C926" s="2"/>
    </row>
    <row r="927" spans="1:3" x14ac:dyDescent="0.25">
      <c r="A927"/>
      <c r="C927" s="2"/>
    </row>
    <row r="928" spans="1:3" x14ac:dyDescent="0.25">
      <c r="A928"/>
      <c r="C928" s="2"/>
    </row>
    <row r="929" spans="1:3" x14ac:dyDescent="0.25">
      <c r="A929"/>
      <c r="C929" s="2"/>
    </row>
    <row r="930" spans="1:3" x14ac:dyDescent="0.25">
      <c r="A930"/>
      <c r="C930" s="2"/>
    </row>
    <row r="931" spans="1:3" x14ac:dyDescent="0.25">
      <c r="A931"/>
      <c r="C931" s="2"/>
    </row>
    <row r="932" spans="1:3" x14ac:dyDescent="0.25">
      <c r="A932"/>
      <c r="C932" s="2"/>
    </row>
    <row r="933" spans="1:3" x14ac:dyDescent="0.25">
      <c r="A933"/>
      <c r="C933" s="2"/>
    </row>
    <row r="934" spans="1:3" x14ac:dyDescent="0.25">
      <c r="A934"/>
      <c r="C934" s="2"/>
    </row>
    <row r="935" spans="1:3" x14ac:dyDescent="0.25">
      <c r="A935"/>
      <c r="C935" s="2"/>
    </row>
    <row r="936" spans="1:3" x14ac:dyDescent="0.25">
      <c r="A936"/>
      <c r="C936" s="2"/>
    </row>
    <row r="937" spans="1:3" x14ac:dyDescent="0.25">
      <c r="A937"/>
      <c r="C937" s="2"/>
    </row>
    <row r="938" spans="1:3" x14ac:dyDescent="0.25">
      <c r="A938"/>
      <c r="C938" s="2"/>
    </row>
    <row r="939" spans="1:3" x14ac:dyDescent="0.25">
      <c r="A939"/>
      <c r="C939" s="2"/>
    </row>
    <row r="940" spans="1:3" x14ac:dyDescent="0.25">
      <c r="A940"/>
      <c r="C940" s="2"/>
    </row>
    <row r="941" spans="1:3" x14ac:dyDescent="0.25">
      <c r="A941"/>
      <c r="C941" s="2"/>
    </row>
    <row r="942" spans="1:3" x14ac:dyDescent="0.25">
      <c r="A942"/>
      <c r="C942" s="2"/>
    </row>
    <row r="943" spans="1:3" x14ac:dyDescent="0.25">
      <c r="A943"/>
      <c r="C943" s="2"/>
    </row>
    <row r="944" spans="1:3" x14ac:dyDescent="0.25">
      <c r="A944"/>
      <c r="C944" s="2"/>
    </row>
    <row r="945" spans="1:3" x14ac:dyDescent="0.25">
      <c r="A945"/>
      <c r="C945" s="2"/>
    </row>
    <row r="946" spans="1:3" x14ac:dyDescent="0.25">
      <c r="A946"/>
      <c r="C946" s="2"/>
    </row>
    <row r="947" spans="1:3" x14ac:dyDescent="0.25">
      <c r="A947"/>
      <c r="C947" s="2"/>
    </row>
    <row r="948" spans="1:3" x14ac:dyDescent="0.25">
      <c r="A948"/>
      <c r="C948" s="2"/>
    </row>
    <row r="949" spans="1:3" x14ac:dyDescent="0.25">
      <c r="A949"/>
      <c r="C949" s="2"/>
    </row>
    <row r="950" spans="1:3" x14ac:dyDescent="0.25">
      <c r="A950"/>
      <c r="C950" s="2"/>
    </row>
    <row r="951" spans="1:3" x14ac:dyDescent="0.25">
      <c r="A951"/>
      <c r="C951" s="2"/>
    </row>
    <row r="952" spans="1:3" x14ac:dyDescent="0.25">
      <c r="A952"/>
      <c r="C952" s="2"/>
    </row>
    <row r="953" spans="1:3" x14ac:dyDescent="0.25">
      <c r="A953"/>
      <c r="C953" s="2"/>
    </row>
    <row r="954" spans="1:3" x14ac:dyDescent="0.25">
      <c r="A954"/>
      <c r="C954" s="2"/>
    </row>
    <row r="955" spans="1:3" x14ac:dyDescent="0.25">
      <c r="A955"/>
      <c r="C955" s="2"/>
    </row>
    <row r="956" spans="1:3" x14ac:dyDescent="0.25">
      <c r="A956"/>
      <c r="C956" s="2"/>
    </row>
    <row r="957" spans="1:3" x14ac:dyDescent="0.25">
      <c r="A957"/>
      <c r="C957" s="2"/>
    </row>
    <row r="958" spans="1:3" x14ac:dyDescent="0.25">
      <c r="A958"/>
      <c r="C958" s="2"/>
    </row>
    <row r="959" spans="1:3" x14ac:dyDescent="0.25">
      <c r="A959"/>
      <c r="C959" s="2"/>
    </row>
    <row r="960" spans="1:3" x14ac:dyDescent="0.25">
      <c r="A960"/>
      <c r="C960" s="2"/>
    </row>
    <row r="961" spans="1:3" x14ac:dyDescent="0.25">
      <c r="A961"/>
      <c r="C961" s="2"/>
    </row>
    <row r="962" spans="1:3" x14ac:dyDescent="0.25">
      <c r="A962"/>
      <c r="C962" s="2"/>
    </row>
    <row r="963" spans="1:3" x14ac:dyDescent="0.25">
      <c r="A963"/>
      <c r="C963" s="2"/>
    </row>
    <row r="964" spans="1:3" x14ac:dyDescent="0.25">
      <c r="A964"/>
      <c r="C964" s="2"/>
    </row>
    <row r="965" spans="1:3" x14ac:dyDescent="0.25">
      <c r="A965"/>
      <c r="C965" s="2"/>
    </row>
    <row r="966" spans="1:3" x14ac:dyDescent="0.25">
      <c r="A966"/>
      <c r="C966" s="2"/>
    </row>
    <row r="967" spans="1:3" x14ac:dyDescent="0.25">
      <c r="A967"/>
      <c r="C967" s="2"/>
    </row>
    <row r="968" spans="1:3" x14ac:dyDescent="0.25">
      <c r="A968"/>
      <c r="C968" s="2"/>
    </row>
    <row r="969" spans="1:3" x14ac:dyDescent="0.25">
      <c r="A969"/>
      <c r="C969" s="2"/>
    </row>
    <row r="970" spans="1:3" x14ac:dyDescent="0.25">
      <c r="A970"/>
      <c r="C970" s="2"/>
    </row>
    <row r="971" spans="1:3" x14ac:dyDescent="0.25">
      <c r="A971"/>
      <c r="C971" s="2"/>
    </row>
    <row r="972" spans="1:3" x14ac:dyDescent="0.25">
      <c r="A972"/>
      <c r="C972" s="2"/>
    </row>
    <row r="973" spans="1:3" x14ac:dyDescent="0.25">
      <c r="A973"/>
      <c r="C973" s="2"/>
    </row>
    <row r="974" spans="1:3" x14ac:dyDescent="0.25">
      <c r="A974"/>
      <c r="C974" s="2"/>
    </row>
    <row r="975" spans="1:3" x14ac:dyDescent="0.25">
      <c r="A975"/>
      <c r="C975" s="2"/>
    </row>
    <row r="976" spans="1:3" x14ac:dyDescent="0.25">
      <c r="A976"/>
      <c r="C976" s="2"/>
    </row>
    <row r="977" spans="1:3" x14ac:dyDescent="0.25">
      <c r="A977"/>
      <c r="C977" s="2"/>
    </row>
    <row r="978" spans="1:3" x14ac:dyDescent="0.25">
      <c r="A978"/>
      <c r="C978" s="2"/>
    </row>
    <row r="979" spans="1:3" x14ac:dyDescent="0.25">
      <c r="A979"/>
      <c r="C979" s="2"/>
    </row>
    <row r="980" spans="1:3" x14ac:dyDescent="0.25">
      <c r="A980"/>
      <c r="C980" s="2"/>
    </row>
    <row r="981" spans="1:3" x14ac:dyDescent="0.25">
      <c r="A981"/>
      <c r="C981" s="2"/>
    </row>
    <row r="982" spans="1:3" x14ac:dyDescent="0.25">
      <c r="A982"/>
      <c r="C982" s="2"/>
    </row>
    <row r="983" spans="1:3" x14ac:dyDescent="0.25">
      <c r="A983"/>
      <c r="C983" s="2"/>
    </row>
    <row r="984" spans="1:3" x14ac:dyDescent="0.25">
      <c r="A984"/>
      <c r="C984" s="2"/>
    </row>
    <row r="985" spans="1:3" x14ac:dyDescent="0.25">
      <c r="A985"/>
      <c r="C985" s="2"/>
    </row>
    <row r="986" spans="1:3" x14ac:dyDescent="0.25">
      <c r="A986"/>
      <c r="C986" s="2"/>
    </row>
    <row r="987" spans="1:3" x14ac:dyDescent="0.25">
      <c r="A987"/>
      <c r="C987" s="2"/>
    </row>
    <row r="988" spans="1:3" x14ac:dyDescent="0.25">
      <c r="A988"/>
      <c r="C988" s="2"/>
    </row>
    <row r="989" spans="1:3" x14ac:dyDescent="0.25">
      <c r="A989"/>
      <c r="C989" s="2"/>
    </row>
    <row r="990" spans="1:3" x14ac:dyDescent="0.25">
      <c r="A990"/>
      <c r="C990" s="2"/>
    </row>
    <row r="991" spans="1:3" x14ac:dyDescent="0.25">
      <c r="A991"/>
      <c r="C991" s="2"/>
    </row>
    <row r="992" spans="1:3" x14ac:dyDescent="0.25">
      <c r="A992"/>
      <c r="C992" s="2"/>
    </row>
    <row r="993" spans="1:3" x14ac:dyDescent="0.25">
      <c r="A993"/>
      <c r="C993" s="2"/>
    </row>
    <row r="994" spans="1:3" x14ac:dyDescent="0.25">
      <c r="A994"/>
      <c r="C994" s="2"/>
    </row>
    <row r="995" spans="1:3" x14ac:dyDescent="0.25">
      <c r="A995"/>
      <c r="C995" s="2"/>
    </row>
    <row r="996" spans="1:3" x14ac:dyDescent="0.25">
      <c r="A996"/>
      <c r="C996" s="2"/>
    </row>
    <row r="997" spans="1:3" x14ac:dyDescent="0.25">
      <c r="A997"/>
      <c r="C997" s="2"/>
    </row>
    <row r="998" spans="1:3" x14ac:dyDescent="0.25">
      <c r="A998"/>
      <c r="C998" s="2"/>
    </row>
    <row r="999" spans="1:3" x14ac:dyDescent="0.25">
      <c r="A999"/>
      <c r="C999" s="2"/>
    </row>
    <row r="1000" spans="1:3" x14ac:dyDescent="0.25">
      <c r="A1000"/>
      <c r="C1000" s="2"/>
    </row>
    <row r="1001" spans="1:3" x14ac:dyDescent="0.25">
      <c r="A1001"/>
      <c r="C1001" s="2"/>
    </row>
    <row r="1002" spans="1:3" x14ac:dyDescent="0.25">
      <c r="A1002"/>
      <c r="C1002" s="2"/>
    </row>
    <row r="1003" spans="1:3" x14ac:dyDescent="0.25">
      <c r="A1003"/>
      <c r="C1003" s="2"/>
    </row>
    <row r="1004" spans="1:3" x14ac:dyDescent="0.25">
      <c r="A1004"/>
      <c r="C1004" s="2"/>
    </row>
    <row r="1005" spans="1:3" x14ac:dyDescent="0.25">
      <c r="A1005"/>
      <c r="C1005" s="2"/>
    </row>
    <row r="1006" spans="1:3" x14ac:dyDescent="0.25">
      <c r="A1006"/>
      <c r="C1006" s="2"/>
    </row>
    <row r="1007" spans="1:3" x14ac:dyDescent="0.25">
      <c r="A1007"/>
      <c r="C1007" s="2"/>
    </row>
    <row r="1008" spans="1:3" x14ac:dyDescent="0.25">
      <c r="A1008"/>
      <c r="C1008" s="2"/>
    </row>
    <row r="1009" spans="1:3" x14ac:dyDescent="0.25">
      <c r="A1009"/>
      <c r="C1009" s="2"/>
    </row>
    <row r="1010" spans="1:3" x14ac:dyDescent="0.25">
      <c r="A1010"/>
      <c r="C1010" s="2"/>
    </row>
    <row r="1011" spans="1:3" x14ac:dyDescent="0.25">
      <c r="A1011"/>
      <c r="C1011" s="2"/>
    </row>
    <row r="1012" spans="1:3" x14ac:dyDescent="0.25">
      <c r="A1012"/>
      <c r="C1012" s="2"/>
    </row>
    <row r="1013" spans="1:3" x14ac:dyDescent="0.25">
      <c r="A1013"/>
      <c r="C1013" s="2"/>
    </row>
    <row r="1014" spans="1:3" x14ac:dyDescent="0.25">
      <c r="A1014"/>
      <c r="C1014" s="2"/>
    </row>
    <row r="1015" spans="1:3" x14ac:dyDescent="0.25">
      <c r="A1015"/>
      <c r="C1015" s="2"/>
    </row>
    <row r="1016" spans="1:3" x14ac:dyDescent="0.25">
      <c r="A1016"/>
      <c r="C1016" s="2"/>
    </row>
    <row r="1017" spans="1:3" x14ac:dyDescent="0.25">
      <c r="A1017"/>
      <c r="C1017" s="2"/>
    </row>
    <row r="1018" spans="1:3" x14ac:dyDescent="0.25">
      <c r="A1018"/>
      <c r="C1018" s="2"/>
    </row>
    <row r="1019" spans="1:3" x14ac:dyDescent="0.25">
      <c r="A1019"/>
      <c r="C1019" s="2"/>
    </row>
    <row r="1020" spans="1:3" x14ac:dyDescent="0.25">
      <c r="A1020"/>
      <c r="C1020" s="2"/>
    </row>
    <row r="1021" spans="1:3" x14ac:dyDescent="0.25">
      <c r="A1021"/>
      <c r="C1021" s="2"/>
    </row>
    <row r="1022" spans="1:3" x14ac:dyDescent="0.25">
      <c r="A1022"/>
      <c r="C1022" s="2"/>
    </row>
    <row r="1023" spans="1:3" x14ac:dyDescent="0.25">
      <c r="A1023"/>
      <c r="C1023" s="2"/>
    </row>
    <row r="1024" spans="1:3" x14ac:dyDescent="0.25">
      <c r="A1024"/>
      <c r="C1024" s="2"/>
    </row>
    <row r="1025" spans="1:3" x14ac:dyDescent="0.25">
      <c r="A1025"/>
      <c r="C1025" s="2"/>
    </row>
    <row r="1026" spans="1:3" x14ac:dyDescent="0.25">
      <c r="A1026"/>
      <c r="C1026" s="2"/>
    </row>
    <row r="1027" spans="1:3" x14ac:dyDescent="0.25">
      <c r="A1027"/>
      <c r="C1027" s="2"/>
    </row>
    <row r="1028" spans="1:3" x14ac:dyDescent="0.25">
      <c r="A1028"/>
      <c r="C1028" s="2"/>
    </row>
    <row r="1029" spans="1:3" x14ac:dyDescent="0.25">
      <c r="A1029"/>
      <c r="C1029" s="2"/>
    </row>
    <row r="1030" spans="1:3" x14ac:dyDescent="0.25">
      <c r="A1030"/>
      <c r="C1030" s="2"/>
    </row>
    <row r="1031" spans="1:3" x14ac:dyDescent="0.25">
      <c r="A1031"/>
      <c r="C1031" s="2"/>
    </row>
    <row r="1032" spans="1:3" x14ac:dyDescent="0.25">
      <c r="A1032"/>
      <c r="C1032" s="2"/>
    </row>
    <row r="1033" spans="1:3" x14ac:dyDescent="0.25">
      <c r="A1033"/>
      <c r="C1033" s="2"/>
    </row>
    <row r="1034" spans="1:3" x14ac:dyDescent="0.25">
      <c r="A1034"/>
      <c r="C1034" s="2"/>
    </row>
    <row r="1035" spans="1:3" x14ac:dyDescent="0.25">
      <c r="A1035"/>
      <c r="C1035" s="2"/>
    </row>
    <row r="1036" spans="1:3" x14ac:dyDescent="0.25">
      <c r="A1036"/>
      <c r="C1036" s="2"/>
    </row>
    <row r="1037" spans="1:3" x14ac:dyDescent="0.25">
      <c r="A1037"/>
      <c r="C1037" s="2"/>
    </row>
    <row r="1038" spans="1:3" x14ac:dyDescent="0.25">
      <c r="A1038"/>
      <c r="C1038" s="2"/>
    </row>
    <row r="1039" spans="1:3" x14ac:dyDescent="0.25">
      <c r="A1039"/>
      <c r="C1039" s="2"/>
    </row>
    <row r="1040" spans="1:3" x14ac:dyDescent="0.25">
      <c r="A1040"/>
      <c r="C1040" s="2"/>
    </row>
    <row r="1041" spans="1:3" x14ac:dyDescent="0.25">
      <c r="A1041"/>
      <c r="C1041" s="2"/>
    </row>
    <row r="1042" spans="1:3" x14ac:dyDescent="0.25">
      <c r="A1042"/>
      <c r="C1042" s="2"/>
    </row>
    <row r="1043" spans="1:3" x14ac:dyDescent="0.25">
      <c r="A1043"/>
      <c r="C1043" s="2"/>
    </row>
    <row r="1044" spans="1:3" x14ac:dyDescent="0.25">
      <c r="A1044"/>
      <c r="C1044" s="2"/>
    </row>
    <row r="1045" spans="1:3" x14ac:dyDescent="0.25">
      <c r="A1045"/>
      <c r="C1045" s="2"/>
    </row>
    <row r="1046" spans="1:3" x14ac:dyDescent="0.25">
      <c r="A1046"/>
      <c r="C1046" s="2"/>
    </row>
    <row r="1047" spans="1:3" x14ac:dyDescent="0.25">
      <c r="A1047"/>
      <c r="C1047" s="2"/>
    </row>
    <row r="1048" spans="1:3" x14ac:dyDescent="0.25">
      <c r="A1048"/>
      <c r="C1048" s="2"/>
    </row>
    <row r="1049" spans="1:3" x14ac:dyDescent="0.25">
      <c r="A1049"/>
      <c r="C1049" s="2"/>
    </row>
    <row r="1050" spans="1:3" x14ac:dyDescent="0.25">
      <c r="A1050"/>
      <c r="C1050" s="2"/>
    </row>
    <row r="1051" spans="1:3" x14ac:dyDescent="0.25">
      <c r="A1051"/>
      <c r="C1051" s="2"/>
    </row>
    <row r="1052" spans="1:3" x14ac:dyDescent="0.25">
      <c r="A1052"/>
      <c r="C1052" s="2"/>
    </row>
    <row r="1053" spans="1:3" x14ac:dyDescent="0.25">
      <c r="A1053"/>
      <c r="C1053" s="2"/>
    </row>
    <row r="1054" spans="1:3" x14ac:dyDescent="0.25">
      <c r="A1054"/>
      <c r="C1054" s="2"/>
    </row>
    <row r="1055" spans="1:3" x14ac:dyDescent="0.25">
      <c r="A1055"/>
      <c r="C1055" s="2"/>
    </row>
    <row r="1056" spans="1:3" x14ac:dyDescent="0.25">
      <c r="A1056"/>
      <c r="C1056" s="2"/>
    </row>
    <row r="1057" spans="1:3" x14ac:dyDescent="0.25">
      <c r="A1057"/>
      <c r="C1057" s="2"/>
    </row>
    <row r="1058" spans="1:3" x14ac:dyDescent="0.25">
      <c r="A1058"/>
      <c r="C1058" s="2"/>
    </row>
    <row r="1059" spans="1:3" x14ac:dyDescent="0.25">
      <c r="A1059"/>
      <c r="C1059" s="2"/>
    </row>
    <row r="1060" spans="1:3" x14ac:dyDescent="0.25">
      <c r="A1060"/>
      <c r="C1060" s="2"/>
    </row>
    <row r="1061" spans="1:3" x14ac:dyDescent="0.25">
      <c r="A1061"/>
      <c r="C1061" s="2"/>
    </row>
    <row r="1062" spans="1:3" x14ac:dyDescent="0.25">
      <c r="A1062"/>
      <c r="C1062" s="2"/>
    </row>
    <row r="1063" spans="1:3" x14ac:dyDescent="0.25">
      <c r="A1063"/>
      <c r="C1063" s="2"/>
    </row>
    <row r="1064" spans="1:3" x14ac:dyDescent="0.25">
      <c r="A1064"/>
      <c r="C1064" s="2"/>
    </row>
    <row r="1065" spans="1:3" x14ac:dyDescent="0.25">
      <c r="A1065"/>
      <c r="C1065" s="2"/>
    </row>
    <row r="1066" spans="1:3" x14ac:dyDescent="0.25">
      <c r="A1066"/>
      <c r="C1066" s="2"/>
    </row>
    <row r="1067" spans="1:3" x14ac:dyDescent="0.25">
      <c r="A1067"/>
      <c r="C1067" s="2"/>
    </row>
    <row r="1068" spans="1:3" x14ac:dyDescent="0.25">
      <c r="A1068"/>
      <c r="C1068" s="2"/>
    </row>
    <row r="1069" spans="1:3" x14ac:dyDescent="0.25">
      <c r="A1069"/>
      <c r="C1069" s="2"/>
    </row>
    <row r="1070" spans="1:3" x14ac:dyDescent="0.25">
      <c r="A1070"/>
      <c r="C1070" s="2"/>
    </row>
    <row r="1071" spans="1:3" x14ac:dyDescent="0.25">
      <c r="A1071"/>
      <c r="C1071" s="2"/>
    </row>
    <row r="1072" spans="1:3" x14ac:dyDescent="0.25">
      <c r="A1072"/>
      <c r="C1072" s="2"/>
    </row>
    <row r="1073" spans="1:3" x14ac:dyDescent="0.25">
      <c r="A1073"/>
      <c r="C1073" s="2"/>
    </row>
    <row r="1074" spans="1:3" x14ac:dyDescent="0.25">
      <c r="A1074"/>
      <c r="C1074" s="2"/>
    </row>
    <row r="1075" spans="1:3" x14ac:dyDescent="0.25">
      <c r="A1075"/>
      <c r="C1075" s="2"/>
    </row>
    <row r="1076" spans="1:3" x14ac:dyDescent="0.25">
      <c r="A1076"/>
      <c r="C1076" s="2"/>
    </row>
    <row r="1077" spans="1:3" x14ac:dyDescent="0.25">
      <c r="A1077"/>
      <c r="C1077" s="2"/>
    </row>
    <row r="1078" spans="1:3" x14ac:dyDescent="0.25">
      <c r="A1078"/>
      <c r="C1078" s="2"/>
    </row>
    <row r="1079" spans="1:3" x14ac:dyDescent="0.25">
      <c r="A1079"/>
      <c r="C1079" s="2"/>
    </row>
    <row r="1080" spans="1:3" x14ac:dyDescent="0.25">
      <c r="A1080"/>
      <c r="C1080" s="2"/>
    </row>
    <row r="1081" spans="1:3" x14ac:dyDescent="0.25">
      <c r="A1081"/>
      <c r="C1081" s="2"/>
    </row>
    <row r="1082" spans="1:3" x14ac:dyDescent="0.25">
      <c r="A1082"/>
      <c r="C1082" s="2"/>
    </row>
    <row r="1083" spans="1:3" x14ac:dyDescent="0.25">
      <c r="A1083"/>
      <c r="C1083" s="2"/>
    </row>
    <row r="1084" spans="1:3" x14ac:dyDescent="0.25">
      <c r="A1084"/>
      <c r="C1084" s="2"/>
    </row>
    <row r="1085" spans="1:3" x14ac:dyDescent="0.25">
      <c r="A1085"/>
      <c r="C1085" s="2"/>
    </row>
    <row r="1086" spans="1:3" x14ac:dyDescent="0.25">
      <c r="A1086"/>
      <c r="C1086" s="2"/>
    </row>
    <row r="1087" spans="1:3" x14ac:dyDescent="0.25">
      <c r="A1087"/>
      <c r="C1087" s="2"/>
    </row>
    <row r="1088" spans="1:3" x14ac:dyDescent="0.25">
      <c r="A1088"/>
      <c r="C1088" s="2"/>
    </row>
    <row r="1089" spans="1:3" x14ac:dyDescent="0.25">
      <c r="A1089"/>
      <c r="C1089" s="2"/>
    </row>
    <row r="1090" spans="1:3" x14ac:dyDescent="0.25">
      <c r="A1090"/>
      <c r="C1090" s="2"/>
    </row>
    <row r="1091" spans="1:3" x14ac:dyDescent="0.25">
      <c r="A1091"/>
      <c r="C1091" s="2"/>
    </row>
    <row r="1092" spans="1:3" x14ac:dyDescent="0.25">
      <c r="A1092"/>
      <c r="C1092" s="2"/>
    </row>
    <row r="1093" spans="1:3" x14ac:dyDescent="0.25">
      <c r="A1093"/>
      <c r="C1093" s="2"/>
    </row>
    <row r="1094" spans="1:3" x14ac:dyDescent="0.25">
      <c r="A1094"/>
      <c r="C1094" s="2"/>
    </row>
    <row r="1095" spans="1:3" x14ac:dyDescent="0.25">
      <c r="A1095"/>
      <c r="C1095" s="2"/>
    </row>
    <row r="1096" spans="1:3" x14ac:dyDescent="0.25">
      <c r="A1096"/>
      <c r="C1096" s="2"/>
    </row>
    <row r="1097" spans="1:3" x14ac:dyDescent="0.25">
      <c r="A1097"/>
      <c r="C1097" s="2"/>
    </row>
    <row r="1098" spans="1:3" x14ac:dyDescent="0.25">
      <c r="A1098"/>
      <c r="C1098" s="2"/>
    </row>
    <row r="1099" spans="1:3" x14ac:dyDescent="0.25">
      <c r="A1099"/>
      <c r="C1099" s="2"/>
    </row>
    <row r="1100" spans="1:3" x14ac:dyDescent="0.25">
      <c r="A1100"/>
      <c r="C1100" s="2"/>
    </row>
    <row r="1101" spans="1:3" x14ac:dyDescent="0.25">
      <c r="A1101"/>
      <c r="C1101" s="2"/>
    </row>
    <row r="1102" spans="1:3" x14ac:dyDescent="0.25">
      <c r="A1102"/>
      <c r="C1102" s="2"/>
    </row>
    <row r="1103" spans="1:3" x14ac:dyDescent="0.25">
      <c r="A1103"/>
      <c r="C1103" s="2"/>
    </row>
    <row r="1104" spans="1:3" x14ac:dyDescent="0.25">
      <c r="A1104"/>
      <c r="C1104" s="2"/>
    </row>
    <row r="1105" spans="1:3" x14ac:dyDescent="0.25">
      <c r="A1105"/>
      <c r="C1105" s="2"/>
    </row>
    <row r="1106" spans="1:3" x14ac:dyDescent="0.25">
      <c r="A1106"/>
      <c r="C1106" s="2"/>
    </row>
    <row r="1107" spans="1:3" x14ac:dyDescent="0.25">
      <c r="A1107"/>
      <c r="C1107" s="2"/>
    </row>
    <row r="1108" spans="1:3" x14ac:dyDescent="0.25">
      <c r="A1108"/>
      <c r="C1108" s="2"/>
    </row>
    <row r="1109" spans="1:3" x14ac:dyDescent="0.25">
      <c r="A1109"/>
      <c r="C1109" s="2"/>
    </row>
    <row r="1110" spans="1:3" x14ac:dyDescent="0.25">
      <c r="A1110"/>
      <c r="C1110" s="2"/>
    </row>
    <row r="1111" spans="1:3" x14ac:dyDescent="0.25">
      <c r="A1111"/>
      <c r="C1111" s="2"/>
    </row>
    <row r="1112" spans="1:3" x14ac:dyDescent="0.25">
      <c r="A1112"/>
      <c r="C1112" s="2"/>
    </row>
    <row r="1113" spans="1:3" x14ac:dyDescent="0.25">
      <c r="A1113"/>
      <c r="C1113" s="2"/>
    </row>
    <row r="1114" spans="1:3" x14ac:dyDescent="0.25">
      <c r="A1114"/>
      <c r="C1114" s="2"/>
    </row>
    <row r="1115" spans="1:3" x14ac:dyDescent="0.25">
      <c r="A1115"/>
      <c r="C1115" s="2"/>
    </row>
    <row r="1116" spans="1:3" x14ac:dyDescent="0.25">
      <c r="A1116"/>
      <c r="C1116" s="2"/>
    </row>
    <row r="1117" spans="1:3" x14ac:dyDescent="0.25">
      <c r="A1117"/>
      <c r="C1117" s="2"/>
    </row>
    <row r="1118" spans="1:3" x14ac:dyDescent="0.25">
      <c r="A1118"/>
      <c r="C1118" s="2"/>
    </row>
    <row r="1119" spans="1:3" x14ac:dyDescent="0.25">
      <c r="A1119"/>
      <c r="C1119" s="2"/>
    </row>
    <row r="1120" spans="1:3" x14ac:dyDescent="0.25">
      <c r="A1120"/>
      <c r="C1120" s="2"/>
    </row>
    <row r="1121" spans="1:3" x14ac:dyDescent="0.25">
      <c r="A1121"/>
      <c r="C1121" s="2"/>
    </row>
    <row r="1122" spans="1:3" x14ac:dyDescent="0.25">
      <c r="A1122"/>
      <c r="C1122" s="2"/>
    </row>
    <row r="1123" spans="1:3" x14ac:dyDescent="0.25">
      <c r="A1123"/>
      <c r="C1123" s="2"/>
    </row>
    <row r="1124" spans="1:3" x14ac:dyDescent="0.25">
      <c r="A1124"/>
      <c r="C1124" s="2"/>
    </row>
    <row r="1125" spans="1:3" x14ac:dyDescent="0.25">
      <c r="A1125"/>
      <c r="C1125" s="2"/>
    </row>
    <row r="1126" spans="1:3" x14ac:dyDescent="0.25">
      <c r="A1126"/>
      <c r="C1126" s="2"/>
    </row>
    <row r="1127" spans="1:3" x14ac:dyDescent="0.25">
      <c r="A1127"/>
      <c r="C1127" s="2"/>
    </row>
    <row r="1128" spans="1:3" x14ac:dyDescent="0.25">
      <c r="A1128"/>
      <c r="C1128" s="2"/>
    </row>
    <row r="1129" spans="1:3" x14ac:dyDescent="0.25">
      <c r="A1129"/>
      <c r="C1129" s="2"/>
    </row>
    <row r="1130" spans="1:3" x14ac:dyDescent="0.25">
      <c r="A1130"/>
      <c r="C1130" s="2"/>
    </row>
    <row r="1131" spans="1:3" x14ac:dyDescent="0.25">
      <c r="A1131"/>
      <c r="C1131" s="2"/>
    </row>
    <row r="1132" spans="1:3" x14ac:dyDescent="0.25">
      <c r="A1132"/>
      <c r="C1132" s="2"/>
    </row>
    <row r="1133" spans="1:3" x14ac:dyDescent="0.25">
      <c r="A1133"/>
      <c r="C1133" s="2"/>
    </row>
    <row r="1134" spans="1:3" x14ac:dyDescent="0.25">
      <c r="A1134"/>
      <c r="C1134" s="2"/>
    </row>
    <row r="1135" spans="1:3" x14ac:dyDescent="0.25">
      <c r="A1135"/>
      <c r="C1135" s="2"/>
    </row>
    <row r="1136" spans="1:3" x14ac:dyDescent="0.25">
      <c r="A1136"/>
      <c r="C1136" s="2"/>
    </row>
    <row r="1137" spans="1:3" x14ac:dyDescent="0.25">
      <c r="A1137"/>
      <c r="C1137" s="2"/>
    </row>
    <row r="1138" spans="1:3" x14ac:dyDescent="0.25">
      <c r="A1138"/>
      <c r="C1138" s="2"/>
    </row>
    <row r="1139" spans="1:3" x14ac:dyDescent="0.25">
      <c r="A1139"/>
      <c r="C1139" s="2"/>
    </row>
    <row r="1140" spans="1:3" x14ac:dyDescent="0.25">
      <c r="A1140"/>
      <c r="C1140" s="2"/>
    </row>
    <row r="1141" spans="1:3" x14ac:dyDescent="0.25">
      <c r="A1141"/>
      <c r="C1141" s="2"/>
    </row>
    <row r="1142" spans="1:3" x14ac:dyDescent="0.25">
      <c r="A1142"/>
      <c r="C1142" s="2"/>
    </row>
    <row r="1143" spans="1:3" x14ac:dyDescent="0.25">
      <c r="A1143"/>
      <c r="C1143" s="2"/>
    </row>
    <row r="1144" spans="1:3" x14ac:dyDescent="0.25">
      <c r="A1144"/>
      <c r="C1144" s="2"/>
    </row>
    <row r="1145" spans="1:3" x14ac:dyDescent="0.25">
      <c r="A1145"/>
      <c r="C1145" s="2"/>
    </row>
    <row r="1146" spans="1:3" x14ac:dyDescent="0.25">
      <c r="A1146"/>
      <c r="C1146" s="2"/>
    </row>
    <row r="1147" spans="1:3" x14ac:dyDescent="0.25">
      <c r="A1147"/>
      <c r="C1147" s="2"/>
    </row>
    <row r="1148" spans="1:3" x14ac:dyDescent="0.25">
      <c r="A1148"/>
      <c r="C1148" s="2"/>
    </row>
    <row r="1149" spans="1:3" x14ac:dyDescent="0.25">
      <c r="A1149"/>
      <c r="C1149" s="2"/>
    </row>
    <row r="1150" spans="1:3" x14ac:dyDescent="0.25">
      <c r="A1150"/>
      <c r="C1150" s="2"/>
    </row>
    <row r="1151" spans="1:3" x14ac:dyDescent="0.25">
      <c r="A1151"/>
      <c r="C1151" s="2"/>
    </row>
    <row r="1152" spans="1:3" x14ac:dyDescent="0.25">
      <c r="A1152"/>
      <c r="C1152" s="2"/>
    </row>
    <row r="1153" spans="1:3" x14ac:dyDescent="0.25">
      <c r="A1153"/>
      <c r="C1153" s="2"/>
    </row>
    <row r="1154" spans="1:3" x14ac:dyDescent="0.25">
      <c r="A1154"/>
      <c r="C1154" s="2"/>
    </row>
    <row r="1155" spans="1:3" x14ac:dyDescent="0.25">
      <c r="A1155"/>
      <c r="C1155" s="2"/>
    </row>
    <row r="1156" spans="1:3" x14ac:dyDescent="0.25">
      <c r="A1156"/>
      <c r="C1156" s="2"/>
    </row>
    <row r="1157" spans="1:3" x14ac:dyDescent="0.25">
      <c r="A1157"/>
      <c r="C1157" s="2"/>
    </row>
    <row r="1158" spans="1:3" x14ac:dyDescent="0.25">
      <c r="A1158"/>
      <c r="C1158" s="2"/>
    </row>
    <row r="1159" spans="1:3" x14ac:dyDescent="0.25">
      <c r="A1159"/>
      <c r="C1159" s="2"/>
    </row>
    <row r="1160" spans="1:3" x14ac:dyDescent="0.25">
      <c r="A1160"/>
      <c r="C1160" s="2"/>
    </row>
    <row r="1161" spans="1:3" x14ac:dyDescent="0.25">
      <c r="A1161"/>
      <c r="C1161" s="2"/>
    </row>
    <row r="1162" spans="1:3" x14ac:dyDescent="0.25">
      <c r="A1162"/>
      <c r="C1162" s="2"/>
    </row>
    <row r="1163" spans="1:3" x14ac:dyDescent="0.25">
      <c r="A1163"/>
      <c r="C1163" s="2"/>
    </row>
    <row r="1164" spans="1:3" x14ac:dyDescent="0.25">
      <c r="A1164"/>
      <c r="C1164" s="2"/>
    </row>
    <row r="1165" spans="1:3" x14ac:dyDescent="0.25">
      <c r="A1165"/>
      <c r="C1165" s="2"/>
    </row>
    <row r="1166" spans="1:3" x14ac:dyDescent="0.25">
      <c r="A1166"/>
      <c r="C1166" s="2"/>
    </row>
    <row r="1167" spans="1:3" x14ac:dyDescent="0.25">
      <c r="A1167"/>
      <c r="C1167" s="2"/>
    </row>
    <row r="1168" spans="1:3" x14ac:dyDescent="0.25">
      <c r="A1168"/>
      <c r="C1168" s="2"/>
    </row>
    <row r="1169" spans="1:3" x14ac:dyDescent="0.25">
      <c r="A1169"/>
      <c r="C1169" s="2"/>
    </row>
    <row r="1170" spans="1:3" x14ac:dyDescent="0.25">
      <c r="A1170"/>
      <c r="C1170" s="2"/>
    </row>
    <row r="1171" spans="1:3" x14ac:dyDescent="0.25">
      <c r="A1171"/>
      <c r="C1171" s="2"/>
    </row>
    <row r="1172" spans="1:3" x14ac:dyDescent="0.25">
      <c r="A1172"/>
      <c r="C1172" s="2"/>
    </row>
    <row r="1173" spans="1:3" x14ac:dyDescent="0.25">
      <c r="A1173"/>
      <c r="C1173" s="2"/>
    </row>
    <row r="1174" spans="1:3" x14ac:dyDescent="0.25">
      <c r="A1174"/>
      <c r="C1174" s="2"/>
    </row>
    <row r="1175" spans="1:3" x14ac:dyDescent="0.25">
      <c r="A1175"/>
      <c r="C1175" s="2"/>
    </row>
    <row r="1176" spans="1:3" x14ac:dyDescent="0.25">
      <c r="A1176"/>
      <c r="C1176" s="2"/>
    </row>
    <row r="1177" spans="1:3" x14ac:dyDescent="0.25">
      <c r="A1177"/>
      <c r="C1177" s="2"/>
    </row>
    <row r="1178" spans="1:3" x14ac:dyDescent="0.25">
      <c r="A1178"/>
      <c r="C1178" s="2"/>
    </row>
    <row r="1179" spans="1:3" x14ac:dyDescent="0.25">
      <c r="A1179"/>
      <c r="C1179" s="2"/>
    </row>
    <row r="1180" spans="1:3" x14ac:dyDescent="0.25">
      <c r="A1180"/>
      <c r="C1180" s="2"/>
    </row>
    <row r="1181" spans="1:3" x14ac:dyDescent="0.25">
      <c r="A1181"/>
      <c r="C1181" s="2"/>
    </row>
    <row r="1182" spans="1:3" x14ac:dyDescent="0.25">
      <c r="A1182"/>
      <c r="C1182" s="2"/>
    </row>
    <row r="1183" spans="1:3" x14ac:dyDescent="0.25">
      <c r="A1183"/>
      <c r="C1183" s="2"/>
    </row>
    <row r="1184" spans="1:3" x14ac:dyDescent="0.25">
      <c r="A1184"/>
      <c r="C1184" s="2"/>
    </row>
    <row r="1185" spans="1:3" x14ac:dyDescent="0.25">
      <c r="A1185"/>
      <c r="C1185" s="2"/>
    </row>
    <row r="1186" spans="1:3" x14ac:dyDescent="0.25">
      <c r="A1186"/>
      <c r="C1186" s="2"/>
    </row>
    <row r="1187" spans="1:3" x14ac:dyDescent="0.25">
      <c r="A1187"/>
      <c r="C1187" s="2"/>
    </row>
    <row r="1188" spans="1:3" x14ac:dyDescent="0.25">
      <c r="A1188"/>
      <c r="C1188" s="2"/>
    </row>
    <row r="1189" spans="1:3" x14ac:dyDescent="0.25">
      <c r="A1189"/>
      <c r="C1189" s="2"/>
    </row>
    <row r="1190" spans="1:3" x14ac:dyDescent="0.25">
      <c r="A1190"/>
      <c r="C1190" s="2"/>
    </row>
    <row r="1191" spans="1:3" x14ac:dyDescent="0.25">
      <c r="A1191"/>
      <c r="C1191" s="2"/>
    </row>
    <row r="1192" spans="1:3" x14ac:dyDescent="0.25">
      <c r="A1192"/>
      <c r="C1192" s="2"/>
    </row>
    <row r="1193" spans="1:3" x14ac:dyDescent="0.25">
      <c r="A1193"/>
      <c r="C1193" s="2"/>
    </row>
    <row r="1194" spans="1:3" x14ac:dyDescent="0.25">
      <c r="A1194"/>
      <c r="C1194" s="2"/>
    </row>
    <row r="1195" spans="1:3" x14ac:dyDescent="0.25">
      <c r="A1195"/>
      <c r="C1195" s="2"/>
    </row>
    <row r="1196" spans="1:3" x14ac:dyDescent="0.25">
      <c r="A1196"/>
      <c r="C1196" s="2"/>
    </row>
    <row r="1197" spans="1:3" x14ac:dyDescent="0.25">
      <c r="A1197"/>
      <c r="C1197" s="2"/>
    </row>
    <row r="1198" spans="1:3" x14ac:dyDescent="0.25">
      <c r="A1198"/>
      <c r="C1198" s="2"/>
    </row>
    <row r="1199" spans="1:3" x14ac:dyDescent="0.25">
      <c r="A1199"/>
      <c r="C1199" s="2"/>
    </row>
    <row r="1200" spans="1:3" x14ac:dyDescent="0.25">
      <c r="A1200"/>
      <c r="C1200" s="2"/>
    </row>
    <row r="1201" spans="1:3" x14ac:dyDescent="0.25">
      <c r="A1201"/>
      <c r="C1201" s="2"/>
    </row>
    <row r="1202" spans="1:3" x14ac:dyDescent="0.25">
      <c r="A1202"/>
      <c r="C1202" s="2"/>
    </row>
    <row r="1203" spans="1:3" x14ac:dyDescent="0.25">
      <c r="A1203"/>
      <c r="C1203" s="2"/>
    </row>
    <row r="1204" spans="1:3" x14ac:dyDescent="0.25">
      <c r="A1204"/>
      <c r="C1204" s="2"/>
    </row>
    <row r="1205" spans="1:3" x14ac:dyDescent="0.25">
      <c r="A1205"/>
      <c r="C1205" s="2"/>
    </row>
    <row r="1206" spans="1:3" x14ac:dyDescent="0.25">
      <c r="A1206"/>
      <c r="C1206" s="2"/>
    </row>
    <row r="1207" spans="1:3" x14ac:dyDescent="0.25">
      <c r="A1207"/>
      <c r="C1207" s="2"/>
    </row>
    <row r="1208" spans="1:3" x14ac:dyDescent="0.25">
      <c r="A1208"/>
      <c r="C1208" s="2"/>
    </row>
    <row r="1209" spans="1:3" x14ac:dyDescent="0.25">
      <c r="A1209"/>
      <c r="C1209" s="2"/>
    </row>
    <row r="1210" spans="1:3" x14ac:dyDescent="0.25">
      <c r="A1210"/>
      <c r="C1210" s="2"/>
    </row>
    <row r="1211" spans="1:3" x14ac:dyDescent="0.25">
      <c r="A1211"/>
      <c r="C1211" s="2"/>
    </row>
    <row r="1212" spans="1:3" x14ac:dyDescent="0.25">
      <c r="A1212"/>
      <c r="C1212" s="2"/>
    </row>
    <row r="1213" spans="1:3" x14ac:dyDescent="0.25">
      <c r="A1213"/>
      <c r="C1213" s="2"/>
    </row>
    <row r="1214" spans="1:3" x14ac:dyDescent="0.25">
      <c r="A1214"/>
      <c r="C1214" s="2"/>
    </row>
    <row r="1215" spans="1:3" x14ac:dyDescent="0.25">
      <c r="A1215"/>
      <c r="C1215" s="2"/>
    </row>
    <row r="1216" spans="1:3" x14ac:dyDescent="0.25">
      <c r="A1216"/>
      <c r="C1216" s="2"/>
    </row>
    <row r="1217" spans="1:3" x14ac:dyDescent="0.25">
      <c r="A1217"/>
      <c r="C1217" s="2"/>
    </row>
    <row r="1218" spans="1:3" x14ac:dyDescent="0.25">
      <c r="A1218"/>
      <c r="C1218" s="2"/>
    </row>
    <row r="1219" spans="1:3" x14ac:dyDescent="0.25">
      <c r="A1219"/>
      <c r="C1219" s="2"/>
    </row>
    <row r="1220" spans="1:3" x14ac:dyDescent="0.25">
      <c r="A1220"/>
      <c r="C1220" s="2"/>
    </row>
    <row r="1221" spans="1:3" x14ac:dyDescent="0.25">
      <c r="A1221"/>
      <c r="C1221" s="2"/>
    </row>
    <row r="1222" spans="1:3" x14ac:dyDescent="0.25">
      <c r="A1222"/>
      <c r="C1222" s="2"/>
    </row>
    <row r="1223" spans="1:3" x14ac:dyDescent="0.25">
      <c r="A1223"/>
      <c r="C1223" s="2"/>
    </row>
    <row r="1224" spans="1:3" x14ac:dyDescent="0.25">
      <c r="A1224"/>
      <c r="C1224" s="2"/>
    </row>
    <row r="1225" spans="1:3" x14ac:dyDescent="0.25">
      <c r="A1225"/>
      <c r="C1225" s="2"/>
    </row>
    <row r="1226" spans="1:3" x14ac:dyDescent="0.25">
      <c r="A1226"/>
      <c r="C1226" s="2"/>
    </row>
    <row r="1227" spans="1:3" x14ac:dyDescent="0.25">
      <c r="A1227"/>
      <c r="C1227" s="2"/>
    </row>
    <row r="1228" spans="1:3" x14ac:dyDescent="0.25">
      <c r="A1228"/>
      <c r="C1228" s="2"/>
    </row>
    <row r="1229" spans="1:3" x14ac:dyDescent="0.25">
      <c r="A1229"/>
      <c r="C1229" s="2"/>
    </row>
    <row r="1230" spans="1:3" x14ac:dyDescent="0.25">
      <c r="A1230"/>
      <c r="C1230" s="2"/>
    </row>
    <row r="1231" spans="1:3" x14ac:dyDescent="0.25">
      <c r="A1231"/>
      <c r="C1231" s="2"/>
    </row>
    <row r="1232" spans="1:3" x14ac:dyDescent="0.25">
      <c r="A1232"/>
      <c r="C1232" s="2"/>
    </row>
    <row r="1233" spans="1:3" x14ac:dyDescent="0.25">
      <c r="A1233"/>
      <c r="C1233" s="2"/>
    </row>
    <row r="1234" spans="1:3" x14ac:dyDescent="0.25">
      <c r="A1234"/>
      <c r="C1234" s="2"/>
    </row>
    <row r="1235" spans="1:3" x14ac:dyDescent="0.25">
      <c r="A1235"/>
      <c r="C1235" s="2"/>
    </row>
    <row r="1236" spans="1:3" x14ac:dyDescent="0.25">
      <c r="A1236"/>
      <c r="C1236" s="2"/>
    </row>
    <row r="1237" spans="1:3" x14ac:dyDescent="0.25">
      <c r="A1237"/>
      <c r="C1237" s="2"/>
    </row>
    <row r="1238" spans="1:3" x14ac:dyDescent="0.25">
      <c r="A1238"/>
      <c r="C1238" s="2"/>
    </row>
    <row r="1239" spans="1:3" x14ac:dyDescent="0.25">
      <c r="A1239"/>
      <c r="C1239" s="2"/>
    </row>
    <row r="1240" spans="1:3" x14ac:dyDescent="0.25">
      <c r="A1240"/>
      <c r="C1240" s="2"/>
    </row>
    <row r="1241" spans="1:3" x14ac:dyDescent="0.25">
      <c r="A1241"/>
      <c r="C1241" s="2"/>
    </row>
    <row r="1242" spans="1:3" x14ac:dyDescent="0.25">
      <c r="A1242"/>
      <c r="C1242" s="2"/>
    </row>
    <row r="1243" spans="1:3" x14ac:dyDescent="0.25">
      <c r="A1243"/>
      <c r="C1243" s="2"/>
    </row>
    <row r="1244" spans="1:3" x14ac:dyDescent="0.25">
      <c r="A1244"/>
      <c r="C1244" s="2"/>
    </row>
    <row r="1245" spans="1:3" x14ac:dyDescent="0.25">
      <c r="A1245"/>
      <c r="C1245" s="2"/>
    </row>
    <row r="1246" spans="1:3" x14ac:dyDescent="0.25">
      <c r="A1246"/>
      <c r="C1246" s="2"/>
    </row>
    <row r="1247" spans="1:3" x14ac:dyDescent="0.25">
      <c r="A1247"/>
      <c r="C1247" s="2"/>
    </row>
    <row r="1248" spans="1:3" x14ac:dyDescent="0.25">
      <c r="A1248"/>
      <c r="C1248" s="2"/>
    </row>
    <row r="1249" spans="1:3" x14ac:dyDescent="0.25">
      <c r="A1249"/>
      <c r="C1249" s="2"/>
    </row>
    <row r="1250" spans="1:3" x14ac:dyDescent="0.25">
      <c r="A1250"/>
      <c r="C1250" s="2"/>
    </row>
    <row r="1251" spans="1:3" x14ac:dyDescent="0.25">
      <c r="A1251"/>
      <c r="C1251" s="2"/>
    </row>
    <row r="1252" spans="1:3" x14ac:dyDescent="0.25">
      <c r="A1252"/>
      <c r="C1252" s="2"/>
    </row>
    <row r="1253" spans="1:3" x14ac:dyDescent="0.25">
      <c r="A1253"/>
      <c r="C1253" s="2"/>
    </row>
    <row r="1254" spans="1:3" x14ac:dyDescent="0.25">
      <c r="A1254"/>
      <c r="C1254" s="2"/>
    </row>
    <row r="1255" spans="1:3" x14ac:dyDescent="0.25">
      <c r="A1255"/>
      <c r="C1255" s="2"/>
    </row>
    <row r="1256" spans="1:3" x14ac:dyDescent="0.25">
      <c r="A1256"/>
      <c r="C1256" s="2"/>
    </row>
    <row r="1257" spans="1:3" x14ac:dyDescent="0.25">
      <c r="A1257"/>
      <c r="C1257" s="2"/>
    </row>
    <row r="1258" spans="1:3" x14ac:dyDescent="0.25">
      <c r="A1258"/>
      <c r="C1258" s="2"/>
    </row>
    <row r="1259" spans="1:3" x14ac:dyDescent="0.25">
      <c r="A1259"/>
      <c r="C1259" s="2"/>
    </row>
    <row r="1260" spans="1:3" x14ac:dyDescent="0.25">
      <c r="A1260"/>
      <c r="C1260" s="2"/>
    </row>
    <row r="1261" spans="1:3" x14ac:dyDescent="0.25">
      <c r="A1261"/>
      <c r="C1261" s="2"/>
    </row>
    <row r="1262" spans="1:3" x14ac:dyDescent="0.25">
      <c r="A1262"/>
      <c r="C1262" s="2"/>
    </row>
    <row r="1263" spans="1:3" x14ac:dyDescent="0.25">
      <c r="A1263"/>
      <c r="C1263" s="2"/>
    </row>
    <row r="1264" spans="1:3" x14ac:dyDescent="0.25">
      <c r="A1264"/>
      <c r="C1264" s="2"/>
    </row>
    <row r="1265" spans="1:3" x14ac:dyDescent="0.25">
      <c r="A1265"/>
      <c r="C1265" s="2"/>
    </row>
    <row r="1266" spans="1:3" x14ac:dyDescent="0.25">
      <c r="A1266"/>
      <c r="C1266" s="2"/>
    </row>
    <row r="1267" spans="1:3" x14ac:dyDescent="0.25">
      <c r="A1267"/>
      <c r="C1267" s="2"/>
    </row>
    <row r="1268" spans="1:3" x14ac:dyDescent="0.25">
      <c r="A1268"/>
      <c r="C1268" s="2"/>
    </row>
    <row r="1269" spans="1:3" x14ac:dyDescent="0.25">
      <c r="A1269"/>
      <c r="C1269" s="2"/>
    </row>
    <row r="1270" spans="1:3" x14ac:dyDescent="0.25">
      <c r="A1270"/>
      <c r="C1270" s="2"/>
    </row>
    <row r="1271" spans="1:3" x14ac:dyDescent="0.25">
      <c r="A1271"/>
      <c r="C1271" s="2"/>
    </row>
    <row r="1272" spans="1:3" x14ac:dyDescent="0.25">
      <c r="A1272"/>
      <c r="C1272" s="2"/>
    </row>
    <row r="1273" spans="1:3" x14ac:dyDescent="0.25">
      <c r="A1273"/>
      <c r="C1273" s="2"/>
    </row>
    <row r="1274" spans="1:3" x14ac:dyDescent="0.25">
      <c r="A1274"/>
      <c r="C1274" s="2"/>
    </row>
    <row r="1275" spans="1:3" x14ac:dyDescent="0.25">
      <c r="A1275"/>
      <c r="C1275" s="2"/>
    </row>
    <row r="1276" spans="1:3" x14ac:dyDescent="0.25">
      <c r="A1276"/>
      <c r="C1276" s="2"/>
    </row>
    <row r="1277" spans="1:3" x14ac:dyDescent="0.25">
      <c r="A1277"/>
      <c r="C1277" s="2"/>
    </row>
    <row r="1278" spans="1:3" x14ac:dyDescent="0.25">
      <c r="A1278"/>
      <c r="C1278" s="2"/>
    </row>
    <row r="1279" spans="1:3" x14ac:dyDescent="0.25">
      <c r="A1279"/>
      <c r="C1279" s="2"/>
    </row>
    <row r="1280" spans="1:3" x14ac:dyDescent="0.25">
      <c r="A1280"/>
      <c r="C1280" s="2"/>
    </row>
    <row r="1281" spans="1:3" x14ac:dyDescent="0.25">
      <c r="A1281"/>
      <c r="C1281" s="2"/>
    </row>
    <row r="1282" spans="1:3" x14ac:dyDescent="0.25">
      <c r="A1282"/>
      <c r="C1282" s="2"/>
    </row>
    <row r="1283" spans="1:3" x14ac:dyDescent="0.25">
      <c r="A1283"/>
      <c r="C1283" s="2"/>
    </row>
    <row r="1284" spans="1:3" x14ac:dyDescent="0.25">
      <c r="A1284"/>
      <c r="C1284" s="2"/>
    </row>
    <row r="1285" spans="1:3" x14ac:dyDescent="0.25">
      <c r="A1285"/>
      <c r="C1285" s="2"/>
    </row>
    <row r="1286" spans="1:3" x14ac:dyDescent="0.25">
      <c r="A1286"/>
      <c r="C1286" s="2"/>
    </row>
    <row r="1287" spans="1:3" x14ac:dyDescent="0.25">
      <c r="A1287"/>
      <c r="C1287" s="2"/>
    </row>
    <row r="1288" spans="1:3" x14ac:dyDescent="0.25">
      <c r="A1288"/>
      <c r="C1288" s="2"/>
    </row>
    <row r="1289" spans="1:3" x14ac:dyDescent="0.25">
      <c r="A1289"/>
      <c r="C1289" s="2"/>
    </row>
    <row r="1290" spans="1:3" x14ac:dyDescent="0.25">
      <c r="A1290"/>
      <c r="C1290" s="2"/>
    </row>
    <row r="1291" spans="1:3" x14ac:dyDescent="0.25">
      <c r="A1291"/>
      <c r="C1291" s="2"/>
    </row>
    <row r="1292" spans="1:3" x14ac:dyDescent="0.25">
      <c r="A1292"/>
      <c r="C1292" s="2"/>
    </row>
    <row r="1293" spans="1:3" x14ac:dyDescent="0.25">
      <c r="A1293"/>
      <c r="C1293" s="2"/>
    </row>
    <row r="1294" spans="1:3" x14ac:dyDescent="0.25">
      <c r="A1294"/>
      <c r="C1294" s="2"/>
    </row>
    <row r="1295" spans="1:3" x14ac:dyDescent="0.25">
      <c r="A1295"/>
      <c r="C1295" s="2"/>
    </row>
    <row r="1296" spans="1:3" x14ac:dyDescent="0.25">
      <c r="A1296"/>
      <c r="C1296" s="2"/>
    </row>
    <row r="1297" spans="1:3" x14ac:dyDescent="0.25">
      <c r="A1297"/>
      <c r="C1297" s="2"/>
    </row>
    <row r="1298" spans="1:3" x14ac:dyDescent="0.25">
      <c r="A1298"/>
      <c r="C1298" s="2"/>
    </row>
    <row r="1299" spans="1:3" x14ac:dyDescent="0.25">
      <c r="A1299"/>
      <c r="C1299" s="2"/>
    </row>
    <row r="1300" spans="1:3" x14ac:dyDescent="0.25">
      <c r="A1300"/>
      <c r="C1300" s="2"/>
    </row>
    <row r="1301" spans="1:3" x14ac:dyDescent="0.25">
      <c r="A1301"/>
      <c r="C1301" s="2"/>
    </row>
    <row r="1302" spans="1:3" x14ac:dyDescent="0.25">
      <c r="A1302"/>
      <c r="C1302" s="2"/>
    </row>
    <row r="1303" spans="1:3" x14ac:dyDescent="0.25">
      <c r="A1303"/>
      <c r="C1303" s="2"/>
    </row>
    <row r="1304" spans="1:3" x14ac:dyDescent="0.25">
      <c r="A1304"/>
      <c r="C1304" s="2"/>
    </row>
    <row r="1305" spans="1:3" x14ac:dyDescent="0.25">
      <c r="A1305"/>
      <c r="C1305" s="2"/>
    </row>
    <row r="1306" spans="1:3" x14ac:dyDescent="0.25">
      <c r="A1306"/>
      <c r="C1306" s="2"/>
    </row>
    <row r="1307" spans="1:3" x14ac:dyDescent="0.25">
      <c r="A1307"/>
      <c r="C1307" s="2"/>
    </row>
    <row r="1308" spans="1:3" x14ac:dyDescent="0.25">
      <c r="A1308"/>
      <c r="C1308" s="2"/>
    </row>
    <row r="1309" spans="1:3" x14ac:dyDescent="0.25">
      <c r="A1309"/>
      <c r="C1309" s="2"/>
    </row>
    <row r="1310" spans="1:3" x14ac:dyDescent="0.25">
      <c r="A1310"/>
      <c r="C1310" s="2"/>
    </row>
    <row r="1311" spans="1:3" x14ac:dyDescent="0.25">
      <c r="A1311"/>
      <c r="C1311" s="2"/>
    </row>
    <row r="1312" spans="1:3" x14ac:dyDescent="0.25">
      <c r="A1312"/>
      <c r="C1312" s="2"/>
    </row>
    <row r="1313" spans="1:3" x14ac:dyDescent="0.25">
      <c r="A1313"/>
      <c r="C1313" s="2"/>
    </row>
    <row r="1314" spans="1:3" x14ac:dyDescent="0.25">
      <c r="A1314"/>
      <c r="C1314" s="2"/>
    </row>
    <row r="1315" spans="1:3" x14ac:dyDescent="0.25">
      <c r="A1315"/>
      <c r="C1315" s="2"/>
    </row>
    <row r="1316" spans="1:3" x14ac:dyDescent="0.25">
      <c r="A1316"/>
      <c r="C1316" s="2"/>
    </row>
    <row r="1317" spans="1:3" x14ac:dyDescent="0.25">
      <c r="A1317"/>
      <c r="C1317" s="2"/>
    </row>
    <row r="1318" spans="1:3" x14ac:dyDescent="0.25">
      <c r="A1318"/>
      <c r="C1318" s="2"/>
    </row>
    <row r="1319" spans="1:3" x14ac:dyDescent="0.25">
      <c r="A1319"/>
      <c r="C1319" s="2"/>
    </row>
    <row r="1320" spans="1:3" x14ac:dyDescent="0.25">
      <c r="A1320"/>
      <c r="C1320" s="2"/>
    </row>
    <row r="1321" spans="1:3" x14ac:dyDescent="0.25">
      <c r="A1321"/>
      <c r="C1321" s="2"/>
    </row>
    <row r="1322" spans="1:3" x14ac:dyDescent="0.25">
      <c r="A1322"/>
      <c r="C1322" s="2"/>
    </row>
    <row r="1323" spans="1:3" x14ac:dyDescent="0.25">
      <c r="A1323"/>
      <c r="C1323" s="2"/>
    </row>
    <row r="1324" spans="1:3" x14ac:dyDescent="0.25">
      <c r="A1324"/>
      <c r="C1324" s="2"/>
    </row>
    <row r="1325" spans="1:3" x14ac:dyDescent="0.25">
      <c r="A1325"/>
      <c r="C1325" s="2"/>
    </row>
    <row r="1326" spans="1:3" x14ac:dyDescent="0.25">
      <c r="A1326"/>
      <c r="C1326" s="2"/>
    </row>
    <row r="1327" spans="1:3" x14ac:dyDescent="0.25">
      <c r="A1327"/>
      <c r="C1327" s="2"/>
    </row>
    <row r="1328" spans="1:3" x14ac:dyDescent="0.25">
      <c r="A1328"/>
      <c r="C1328" s="2"/>
    </row>
    <row r="1329" spans="1:3" x14ac:dyDescent="0.25">
      <c r="A1329"/>
      <c r="C1329" s="2"/>
    </row>
    <row r="1330" spans="1:3" x14ac:dyDescent="0.25">
      <c r="A1330"/>
      <c r="C1330" s="2"/>
    </row>
    <row r="1331" spans="1:3" x14ac:dyDescent="0.25">
      <c r="A1331"/>
      <c r="C1331" s="2"/>
    </row>
    <row r="1332" spans="1:3" x14ac:dyDescent="0.25">
      <c r="A1332"/>
      <c r="C1332" s="2"/>
    </row>
    <row r="1333" spans="1:3" x14ac:dyDescent="0.25">
      <c r="A1333"/>
      <c r="C1333" s="2"/>
    </row>
    <row r="1334" spans="1:3" x14ac:dyDescent="0.25">
      <c r="A1334"/>
      <c r="C1334" s="2"/>
    </row>
    <row r="1335" spans="1:3" x14ac:dyDescent="0.25">
      <c r="A1335"/>
      <c r="C1335" s="2"/>
    </row>
    <row r="1336" spans="1:3" x14ac:dyDescent="0.25">
      <c r="A1336"/>
      <c r="C1336" s="2"/>
    </row>
    <row r="1337" spans="1:3" x14ac:dyDescent="0.25">
      <c r="A1337"/>
      <c r="C1337" s="2"/>
    </row>
    <row r="1338" spans="1:3" x14ac:dyDescent="0.25">
      <c r="A1338"/>
      <c r="C133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Sand_LinPor_LogPerm</vt:lpstr>
      <vt:lpstr>Carb_LinPor_LogPerm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Dunham</dc:creator>
  <cp:lastModifiedBy>John Dunham</cp:lastModifiedBy>
  <dcterms:created xsi:type="dcterms:W3CDTF">2022-04-26T18:42:18Z</dcterms:created>
  <dcterms:modified xsi:type="dcterms:W3CDTF">2022-08-07T18:10:19Z</dcterms:modified>
</cp:coreProperties>
</file>