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John Desktop\Documents\Mountjoy_3\Mountjoy3_Statistical_Graphs_Presentation\Github_Uploads\Linear_Regression_Workbooks\"/>
    </mc:Choice>
  </mc:AlternateContent>
  <xr:revisionPtr revIDLastSave="0" documentId="13_ncr:1_{D0CCCA1E-D9FC-4AAB-956F-0830050FC40A}" xr6:coauthVersionLast="47" xr6:coauthVersionMax="47" xr10:uidLastSave="{00000000-0000-0000-0000-000000000000}"/>
  <bookViews>
    <workbookView xWindow="7050" yWindow="1185" windowWidth="19635" windowHeight="13920" tabRatio="799" xr2:uid="{FB3B9868-FA67-433E-AFBB-B2DF1721C1A6}"/>
  </bookViews>
  <sheets>
    <sheet name="EQ_LNXvs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12" l="1"/>
  <c r="AE12" i="12" s="1"/>
  <c r="BF53" i="12" l="1"/>
  <c r="BF47" i="12"/>
  <c r="BF50" i="12" s="1"/>
  <c r="BF51" i="12" s="1"/>
  <c r="BF52" i="12" s="1"/>
  <c r="AD38" i="12" l="1"/>
  <c r="AD39" i="12"/>
  <c r="AD40" i="12"/>
  <c r="AD41" i="12"/>
  <c r="AD42" i="12"/>
  <c r="AD37" i="12"/>
  <c r="V38" i="12"/>
  <c r="BG28" i="12" l="1"/>
  <c r="BJ27" i="12" s="1"/>
  <c r="BH27" i="12"/>
  <c r="BG25" i="12"/>
  <c r="BJ24" i="12" s="1"/>
  <c r="BH24" i="12"/>
  <c r="BG22" i="12"/>
  <c r="BH22" i="12" s="1"/>
  <c r="BJ21" i="12"/>
  <c r="BH21" i="12"/>
  <c r="BG19" i="12"/>
  <c r="BJ18" i="12" s="1"/>
  <c r="BH18" i="12"/>
  <c r="BG16" i="12"/>
  <c r="BJ15" i="12" s="1"/>
  <c r="BH15" i="12"/>
  <c r="BG13" i="12"/>
  <c r="BH13" i="12" s="1"/>
  <c r="BJ12" i="12"/>
  <c r="BH12" i="12"/>
  <c r="BG10" i="12"/>
  <c r="BJ9" i="12" s="1"/>
  <c r="BH9" i="12"/>
  <c r="BG7" i="12"/>
  <c r="BH7" i="12" s="1"/>
  <c r="BJ6" i="12"/>
  <c r="BH6" i="12"/>
  <c r="BG4" i="12"/>
  <c r="BJ3" i="12" s="1"/>
  <c r="BH3" i="12"/>
  <c r="BB31" i="12"/>
  <c r="BE30" i="12" s="1"/>
  <c r="BC30" i="12"/>
  <c r="BB28" i="12"/>
  <c r="BC28" i="12" s="1"/>
  <c r="BC27" i="12"/>
  <c r="BB25" i="12"/>
  <c r="BC25" i="12" s="1"/>
  <c r="BC24" i="12"/>
  <c r="BB22" i="12"/>
  <c r="BC22" i="12" s="1"/>
  <c r="BE21" i="12"/>
  <c r="BC21" i="12"/>
  <c r="BB19" i="12"/>
  <c r="BE18" i="12" s="1"/>
  <c r="BC18" i="12"/>
  <c r="BB16" i="12"/>
  <c r="BE15" i="12" s="1"/>
  <c r="BC15" i="12"/>
  <c r="BB13" i="12"/>
  <c r="BC13" i="12" s="1"/>
  <c r="BC12" i="12"/>
  <c r="BB10" i="12"/>
  <c r="BE9" i="12" s="1"/>
  <c r="BC9" i="12"/>
  <c r="BB7" i="12"/>
  <c r="BC7" i="12" s="1"/>
  <c r="BC6" i="12"/>
  <c r="BB4" i="12"/>
  <c r="BE3" i="12" s="1"/>
  <c r="BC3" i="12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Y33" i="12"/>
  <c r="BI28" i="12" s="1"/>
  <c r="X33" i="12"/>
  <c r="AY240" i="12" s="1"/>
  <c r="AY247" i="12"/>
  <c r="AY244" i="12"/>
  <c r="C242" i="12"/>
  <c r="AY241" i="12"/>
  <c r="C241" i="12"/>
  <c r="C240" i="12"/>
  <c r="C239" i="12"/>
  <c r="AY238" i="12"/>
  <c r="C238" i="12"/>
  <c r="C237" i="12"/>
  <c r="C236" i="12"/>
  <c r="AY235" i="12"/>
  <c r="C235" i="12"/>
  <c r="C234" i="12"/>
  <c r="C233" i="12"/>
  <c r="AY232" i="12"/>
  <c r="C232" i="12"/>
  <c r="C231" i="12"/>
  <c r="C230" i="12"/>
  <c r="AY229" i="12"/>
  <c r="C229" i="12"/>
  <c r="C228" i="12"/>
  <c r="C227" i="12"/>
  <c r="AY226" i="12"/>
  <c r="C226" i="12"/>
  <c r="C225" i="12"/>
  <c r="C224" i="12"/>
  <c r="AY223" i="12"/>
  <c r="C223" i="12"/>
  <c r="BL222" i="12"/>
  <c r="BL223" i="12" s="1"/>
  <c r="AW222" i="12"/>
  <c r="AW223" i="12" s="1"/>
  <c r="C222" i="12"/>
  <c r="C221" i="12"/>
  <c r="AY220" i="12"/>
  <c r="C220" i="12"/>
  <c r="C219" i="12"/>
  <c r="C218" i="12"/>
  <c r="AY217" i="12"/>
  <c r="C217" i="12"/>
  <c r="C216" i="12"/>
  <c r="C215" i="12"/>
  <c r="AY214" i="12"/>
  <c r="C214" i="12"/>
  <c r="C213" i="12"/>
  <c r="C212" i="12"/>
  <c r="AY211" i="12"/>
  <c r="C211" i="12"/>
  <c r="C210" i="12"/>
  <c r="C209" i="12"/>
  <c r="AY208" i="12"/>
  <c r="C208" i="12"/>
  <c r="C207" i="12"/>
  <c r="C206" i="12"/>
  <c r="AY205" i="12"/>
  <c r="C205" i="12"/>
  <c r="C204" i="12"/>
  <c r="C203" i="12"/>
  <c r="AY202" i="12"/>
  <c r="C202" i="12"/>
  <c r="C201" i="12"/>
  <c r="C200" i="12"/>
  <c r="AY199" i="12"/>
  <c r="C199" i="12"/>
  <c r="C198" i="12"/>
  <c r="C197" i="12"/>
  <c r="AY196" i="12"/>
  <c r="C196" i="12"/>
  <c r="C195" i="12"/>
  <c r="C194" i="12"/>
  <c r="AY193" i="12"/>
  <c r="C193" i="12"/>
  <c r="C192" i="12"/>
  <c r="C191" i="12"/>
  <c r="AY190" i="12"/>
  <c r="C190" i="12"/>
  <c r="C189" i="12"/>
  <c r="C188" i="12"/>
  <c r="AY187" i="12"/>
  <c r="C187" i="12"/>
  <c r="C186" i="12"/>
  <c r="C185" i="12"/>
  <c r="AY184" i="12"/>
  <c r="C184" i="12"/>
  <c r="C183" i="12"/>
  <c r="C182" i="12"/>
  <c r="AY181" i="12"/>
  <c r="C181" i="12"/>
  <c r="C180" i="12"/>
  <c r="C179" i="12"/>
  <c r="AY178" i="12"/>
  <c r="C178" i="12"/>
  <c r="C177" i="12"/>
  <c r="C176" i="12"/>
  <c r="AY175" i="12"/>
  <c r="C175" i="12"/>
  <c r="C174" i="12"/>
  <c r="C173" i="12"/>
  <c r="AY172" i="12"/>
  <c r="C172" i="12"/>
  <c r="C171" i="12"/>
  <c r="C170" i="12"/>
  <c r="AY169" i="12"/>
  <c r="C169" i="12"/>
  <c r="C168" i="12"/>
  <c r="C167" i="12"/>
  <c r="AY166" i="12"/>
  <c r="C166" i="12"/>
  <c r="C165" i="12"/>
  <c r="C164" i="12"/>
  <c r="AY163" i="12"/>
  <c r="C163" i="12"/>
  <c r="C162" i="12"/>
  <c r="C161" i="12"/>
  <c r="AY160" i="12"/>
  <c r="C160" i="12"/>
  <c r="C159" i="12"/>
  <c r="C158" i="12"/>
  <c r="AY157" i="12"/>
  <c r="C157" i="12"/>
  <c r="C156" i="12"/>
  <c r="C155" i="12"/>
  <c r="AY154" i="12"/>
  <c r="C154" i="12"/>
  <c r="C153" i="12"/>
  <c r="C152" i="12"/>
  <c r="AY151" i="12"/>
  <c r="C151" i="12"/>
  <c r="C150" i="12"/>
  <c r="C149" i="12"/>
  <c r="AY148" i="12"/>
  <c r="C148" i="12"/>
  <c r="C147" i="12"/>
  <c r="C146" i="12"/>
  <c r="AY145" i="12"/>
  <c r="C145" i="12"/>
  <c r="C144" i="12"/>
  <c r="C143" i="12"/>
  <c r="AY142" i="12"/>
  <c r="C142" i="12"/>
  <c r="C141" i="12"/>
  <c r="C140" i="12"/>
  <c r="AY139" i="12"/>
  <c r="C139" i="12"/>
  <c r="C138" i="12"/>
  <c r="C137" i="12"/>
  <c r="AY136" i="12"/>
  <c r="C136" i="12"/>
  <c r="C135" i="12"/>
  <c r="C134" i="12"/>
  <c r="AY133" i="12"/>
  <c r="C133" i="12"/>
  <c r="C132" i="12"/>
  <c r="C131" i="12"/>
  <c r="AY130" i="12"/>
  <c r="C130" i="12"/>
  <c r="C129" i="12"/>
  <c r="C128" i="12"/>
  <c r="AY127" i="12"/>
  <c r="C127" i="12"/>
  <c r="C126" i="12"/>
  <c r="C125" i="12"/>
  <c r="AY124" i="12"/>
  <c r="C124" i="12"/>
  <c r="C123" i="12"/>
  <c r="C122" i="12"/>
  <c r="AY121" i="12"/>
  <c r="C121" i="12"/>
  <c r="C120" i="12"/>
  <c r="C119" i="12"/>
  <c r="AY118" i="12"/>
  <c r="C118" i="12"/>
  <c r="C117" i="12"/>
  <c r="C116" i="12"/>
  <c r="AY115" i="12"/>
  <c r="C115" i="12"/>
  <c r="C114" i="12"/>
  <c r="C113" i="12"/>
  <c r="AY112" i="12"/>
  <c r="C112" i="12"/>
  <c r="C111" i="12"/>
  <c r="C110" i="12"/>
  <c r="AY109" i="12"/>
  <c r="C109" i="12"/>
  <c r="C108" i="12"/>
  <c r="C107" i="12"/>
  <c r="AY106" i="12"/>
  <c r="C106" i="12"/>
  <c r="C105" i="12"/>
  <c r="C104" i="12"/>
  <c r="AY103" i="12"/>
  <c r="C103" i="12"/>
  <c r="C102" i="12"/>
  <c r="C101" i="12"/>
  <c r="AY100" i="12"/>
  <c r="C100" i="12"/>
  <c r="C99" i="12"/>
  <c r="C98" i="12"/>
  <c r="AY97" i="12"/>
  <c r="C97" i="12"/>
  <c r="C96" i="12"/>
  <c r="C95" i="12"/>
  <c r="AY94" i="12"/>
  <c r="C94" i="12"/>
  <c r="C93" i="12"/>
  <c r="C92" i="12"/>
  <c r="AY91" i="12"/>
  <c r="C91" i="12"/>
  <c r="C90" i="12"/>
  <c r="C89" i="12"/>
  <c r="AY88" i="12"/>
  <c r="C88" i="12"/>
  <c r="C87" i="12"/>
  <c r="C86" i="12"/>
  <c r="AY85" i="12"/>
  <c r="C85" i="12"/>
  <c r="C84" i="12"/>
  <c r="C83" i="12"/>
  <c r="AY82" i="12"/>
  <c r="C82" i="12"/>
  <c r="C81" i="12"/>
  <c r="C80" i="12"/>
  <c r="AY79" i="12"/>
  <c r="C79" i="12"/>
  <c r="C78" i="12"/>
  <c r="C77" i="12"/>
  <c r="AY76" i="12"/>
  <c r="C76" i="12"/>
  <c r="C75" i="12"/>
  <c r="C74" i="12"/>
  <c r="AY73" i="12"/>
  <c r="C73" i="12"/>
  <c r="C72" i="12"/>
  <c r="C71" i="12"/>
  <c r="AY70" i="12"/>
  <c r="C70" i="12"/>
  <c r="C69" i="12"/>
  <c r="C68" i="12"/>
  <c r="AY67" i="12"/>
  <c r="C67" i="12"/>
  <c r="C66" i="12"/>
  <c r="C65" i="12"/>
  <c r="AY64" i="12"/>
  <c r="C64" i="12"/>
  <c r="C63" i="12"/>
  <c r="C62" i="12"/>
  <c r="AY61" i="12"/>
  <c r="C61" i="12"/>
  <c r="C60" i="12"/>
  <c r="C59" i="12"/>
  <c r="AY58" i="12"/>
  <c r="C58" i="12"/>
  <c r="C57" i="12"/>
  <c r="C56" i="12"/>
  <c r="AY55" i="12"/>
  <c r="C55" i="12"/>
  <c r="C54" i="12"/>
  <c r="C53" i="12"/>
  <c r="AY52" i="12"/>
  <c r="C52" i="12"/>
  <c r="C51" i="12"/>
  <c r="C50" i="12"/>
  <c r="AY49" i="12"/>
  <c r="C49" i="12"/>
  <c r="C48" i="12"/>
  <c r="C47" i="12"/>
  <c r="AY46" i="12"/>
  <c r="C46" i="12"/>
  <c r="C45" i="12"/>
  <c r="C44" i="12"/>
  <c r="AY43" i="12"/>
  <c r="C43" i="12"/>
  <c r="C42" i="12"/>
  <c r="C41" i="12"/>
  <c r="AY40" i="12"/>
  <c r="C40" i="12"/>
  <c r="C39" i="12"/>
  <c r="C38" i="12"/>
  <c r="AY37" i="12"/>
  <c r="C37" i="12"/>
  <c r="C36" i="12"/>
  <c r="C35" i="12"/>
  <c r="AY34" i="12"/>
  <c r="C34" i="12"/>
  <c r="C33" i="12"/>
  <c r="C32" i="12"/>
  <c r="BQ43" i="12"/>
  <c r="BT42" i="12" s="1"/>
  <c r="AY31" i="12"/>
  <c r="C31" i="12"/>
  <c r="BR42" i="12"/>
  <c r="C30" i="12"/>
  <c r="U33" i="12"/>
  <c r="T33" i="12"/>
  <c r="C29" i="12"/>
  <c r="BQ40" i="12"/>
  <c r="BR40" i="12" s="1"/>
  <c r="AY28" i="12"/>
  <c r="C28" i="12"/>
  <c r="BR39" i="12"/>
  <c r="C27" i="12"/>
  <c r="Y30" i="12"/>
  <c r="X30" i="12"/>
  <c r="BN231" i="12" s="1"/>
  <c r="U30" i="12"/>
  <c r="C26" i="12"/>
  <c r="BQ37" i="12"/>
  <c r="AY25" i="12"/>
  <c r="C25" i="12"/>
  <c r="BR36" i="12"/>
  <c r="C24" i="12"/>
  <c r="C23" i="12"/>
  <c r="BQ34" i="12"/>
  <c r="BR34" i="12" s="1"/>
  <c r="AY22" i="12"/>
  <c r="C22" i="12"/>
  <c r="BR33" i="12"/>
  <c r="C21" i="12"/>
  <c r="C20" i="12"/>
  <c r="BQ31" i="12"/>
  <c r="AY19" i="12"/>
  <c r="C19" i="12"/>
  <c r="BR30" i="12"/>
  <c r="C18" i="12"/>
  <c r="C17" i="12"/>
  <c r="BQ25" i="12"/>
  <c r="AY16" i="12"/>
  <c r="C16" i="12"/>
  <c r="BR24" i="12"/>
  <c r="C15" i="12"/>
  <c r="C14" i="12"/>
  <c r="BQ19" i="12"/>
  <c r="AY13" i="12"/>
  <c r="C13" i="12"/>
  <c r="BR18" i="12"/>
  <c r="C12" i="12"/>
  <c r="C11" i="12"/>
  <c r="BQ13" i="12"/>
  <c r="AY10" i="12"/>
  <c r="C10" i="12"/>
  <c r="BR12" i="12"/>
  <c r="C9" i="12"/>
  <c r="C8" i="12"/>
  <c r="BQ7" i="12"/>
  <c r="BR7" i="12" s="1"/>
  <c r="AY7" i="12"/>
  <c r="C7" i="12"/>
  <c r="BR6" i="12"/>
  <c r="C6" i="12"/>
  <c r="G5" i="12"/>
  <c r="G9" i="12" s="1"/>
  <c r="C5" i="12"/>
  <c r="BQ4" i="12"/>
  <c r="BR4" i="12" s="1"/>
  <c r="AY4" i="12"/>
  <c r="C4" i="12"/>
  <c r="BR3" i="12"/>
  <c r="C3" i="12"/>
  <c r="AE6" i="12" s="1"/>
  <c r="AE7" i="12" l="1"/>
  <c r="AE9" i="12"/>
  <c r="AE10" i="12" s="1"/>
  <c r="AE11" i="12" s="1"/>
  <c r="BC16" i="12"/>
  <c r="BD9" i="12"/>
  <c r="BD27" i="12"/>
  <c r="BH16" i="12"/>
  <c r="U36" i="12"/>
  <c r="BD6" i="12"/>
  <c r="BC4" i="12"/>
  <c r="BC19" i="12"/>
  <c r="BH4" i="12"/>
  <c r="BH10" i="12"/>
  <c r="I59" i="12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BD30" i="12"/>
  <c r="BH19" i="12"/>
  <c r="BH25" i="12"/>
  <c r="BC31" i="12"/>
  <c r="BD3" i="12"/>
  <c r="BH28" i="12"/>
  <c r="T36" i="12"/>
  <c r="BE6" i="12"/>
  <c r="BC10" i="12"/>
  <c r="BD15" i="12"/>
  <c r="BD22" i="12"/>
  <c r="BE27" i="12"/>
  <c r="BD31" i="12"/>
  <c r="BI6" i="12"/>
  <c r="BI13" i="12"/>
  <c r="BI18" i="12"/>
  <c r="BI25" i="12"/>
  <c r="BD10" i="12"/>
  <c r="BD19" i="12"/>
  <c r="BD24" i="12"/>
  <c r="BI3" i="12"/>
  <c r="BI10" i="12"/>
  <c r="BI15" i="12"/>
  <c r="BI22" i="12"/>
  <c r="BI27" i="12"/>
  <c r="BD7" i="12"/>
  <c r="BD12" i="12"/>
  <c r="BE24" i="12"/>
  <c r="BD28" i="12"/>
  <c r="BE12" i="12"/>
  <c r="BD16" i="12"/>
  <c r="BD21" i="12"/>
  <c r="BI7" i="12"/>
  <c r="BI12" i="12"/>
  <c r="BI19" i="12"/>
  <c r="BI24" i="12"/>
  <c r="BD4" i="12"/>
  <c r="BD25" i="12"/>
  <c r="BD13" i="12"/>
  <c r="BD18" i="12"/>
  <c r="BI4" i="12"/>
  <c r="BI9" i="12"/>
  <c r="BI16" i="12"/>
  <c r="BI21" i="12"/>
  <c r="AY6" i="12"/>
  <c r="BS27" i="12"/>
  <c r="BS21" i="12"/>
  <c r="G3" i="12"/>
  <c r="BS15" i="12"/>
  <c r="F13" i="12"/>
  <c r="BN15" i="12"/>
  <c r="G8" i="12"/>
  <c r="BS3" i="12"/>
  <c r="BN18" i="12"/>
  <c r="BT3" i="12"/>
  <c r="BS39" i="12"/>
  <c r="F12" i="12"/>
  <c r="BN24" i="12"/>
  <c r="G2" i="12"/>
  <c r="BN9" i="12"/>
  <c r="AY147" i="12"/>
  <c r="AW225" i="12"/>
  <c r="AW226" i="12" s="1"/>
  <c r="AZ226" i="12" s="1"/>
  <c r="AY12" i="12"/>
  <c r="AY171" i="12"/>
  <c r="AX222" i="12"/>
  <c r="BL225" i="12"/>
  <c r="BL226" i="12" s="1"/>
  <c r="BO226" i="12" s="1"/>
  <c r="AY195" i="12"/>
  <c r="AY243" i="12"/>
  <c r="AY30" i="12"/>
  <c r="AY219" i="12"/>
  <c r="BM222" i="12"/>
  <c r="BT6" i="12"/>
  <c r="BN12" i="12"/>
  <c r="AY18" i="12"/>
  <c r="BS33" i="12"/>
  <c r="AY24" i="12"/>
  <c r="AY27" i="12"/>
  <c r="AY51" i="12"/>
  <c r="AY9" i="12"/>
  <c r="AY75" i="12"/>
  <c r="AY15" i="12"/>
  <c r="AY99" i="12"/>
  <c r="AY21" i="12"/>
  <c r="AY123" i="12"/>
  <c r="BR25" i="12"/>
  <c r="BT24" i="12"/>
  <c r="AZ223" i="12"/>
  <c r="AX223" i="12"/>
  <c r="BT18" i="12"/>
  <c r="BR19" i="12"/>
  <c r="BR37" i="12"/>
  <c r="BT36" i="12"/>
  <c r="BR13" i="12"/>
  <c r="BT12" i="12"/>
  <c r="BT30" i="12"/>
  <c r="BR31" i="12"/>
  <c r="BO223" i="12"/>
  <c r="BM223" i="12"/>
  <c r="BN54" i="12"/>
  <c r="BN78" i="12"/>
  <c r="BN102" i="12"/>
  <c r="BN126" i="12"/>
  <c r="BN150" i="12"/>
  <c r="BN174" i="12"/>
  <c r="BN198" i="12"/>
  <c r="BN234" i="12"/>
  <c r="BN6" i="12"/>
  <c r="G7" i="12"/>
  <c r="BT33" i="12"/>
  <c r="BT39" i="12"/>
  <c r="BN30" i="12"/>
  <c r="AY48" i="12"/>
  <c r="BN51" i="12"/>
  <c r="AY72" i="12"/>
  <c r="BN75" i="12"/>
  <c r="AY96" i="12"/>
  <c r="BN99" i="12"/>
  <c r="AY120" i="12"/>
  <c r="BN123" i="12"/>
  <c r="AY144" i="12"/>
  <c r="BN147" i="12"/>
  <c r="AY168" i="12"/>
  <c r="BN171" i="12"/>
  <c r="AY192" i="12"/>
  <c r="BN195" i="12"/>
  <c r="AY216" i="12"/>
  <c r="BN219" i="12"/>
  <c r="AY222" i="12"/>
  <c r="BN237" i="12"/>
  <c r="AY246" i="12"/>
  <c r="BS12" i="12"/>
  <c r="BS24" i="12"/>
  <c r="BS36" i="12"/>
  <c r="AY45" i="12"/>
  <c r="BN48" i="12"/>
  <c r="AY69" i="12"/>
  <c r="BN72" i="12"/>
  <c r="AY93" i="12"/>
  <c r="BN96" i="12"/>
  <c r="AY117" i="12"/>
  <c r="BN120" i="12"/>
  <c r="AY141" i="12"/>
  <c r="BN144" i="12"/>
  <c r="AY165" i="12"/>
  <c r="BN168" i="12"/>
  <c r="AY189" i="12"/>
  <c r="BN192" i="12"/>
  <c r="AY213" i="12"/>
  <c r="BN216" i="12"/>
  <c r="AY225" i="12"/>
  <c r="BN240" i="12"/>
  <c r="BN3" i="12"/>
  <c r="G6" i="12"/>
  <c r="BS6" i="12"/>
  <c r="BS42" i="12"/>
  <c r="BR43" i="12"/>
  <c r="AY42" i="12"/>
  <c r="BN45" i="12"/>
  <c r="AY66" i="12"/>
  <c r="BN69" i="12"/>
  <c r="AY90" i="12"/>
  <c r="BN93" i="12"/>
  <c r="AY114" i="12"/>
  <c r="BN117" i="12"/>
  <c r="AY138" i="12"/>
  <c r="BN141" i="12"/>
  <c r="AY162" i="12"/>
  <c r="BN165" i="12"/>
  <c r="AY186" i="12"/>
  <c r="BN189" i="12"/>
  <c r="AY210" i="12"/>
  <c r="BN213" i="12"/>
  <c r="AY228" i="12"/>
  <c r="BN243" i="12"/>
  <c r="AY33" i="12"/>
  <c r="AY39" i="12"/>
  <c r="BN42" i="12"/>
  <c r="AY63" i="12"/>
  <c r="BN66" i="12"/>
  <c r="AY87" i="12"/>
  <c r="BN90" i="12"/>
  <c r="AY111" i="12"/>
  <c r="BN114" i="12"/>
  <c r="AY135" i="12"/>
  <c r="BN138" i="12"/>
  <c r="AY159" i="12"/>
  <c r="BN162" i="12"/>
  <c r="AY183" i="12"/>
  <c r="BN186" i="12"/>
  <c r="AY207" i="12"/>
  <c r="BN210" i="12"/>
  <c r="BN222" i="12"/>
  <c r="AY231" i="12"/>
  <c r="BN246" i="12"/>
  <c r="BN33" i="12"/>
  <c r="AY36" i="12"/>
  <c r="BN39" i="12"/>
  <c r="AY60" i="12"/>
  <c r="BN63" i="12"/>
  <c r="AY84" i="12"/>
  <c r="BN87" i="12"/>
  <c r="AY108" i="12"/>
  <c r="BN111" i="12"/>
  <c r="AY132" i="12"/>
  <c r="BN135" i="12"/>
  <c r="AY156" i="12"/>
  <c r="BN159" i="12"/>
  <c r="AY180" i="12"/>
  <c r="BN183" i="12"/>
  <c r="AY204" i="12"/>
  <c r="BN207" i="12"/>
  <c r="BN225" i="12"/>
  <c r="AY234" i="12"/>
  <c r="AY3" i="12"/>
  <c r="BS18" i="12"/>
  <c r="BS30" i="12"/>
  <c r="BN21" i="12"/>
  <c r="BN27" i="12"/>
  <c r="BN36" i="12"/>
  <c r="AY57" i="12"/>
  <c r="BN60" i="12"/>
  <c r="AY81" i="12"/>
  <c r="BN84" i="12"/>
  <c r="AY105" i="12"/>
  <c r="BN108" i="12"/>
  <c r="AY129" i="12"/>
  <c r="BN132" i="12"/>
  <c r="AY153" i="12"/>
  <c r="BN156" i="12"/>
  <c r="AY177" i="12"/>
  <c r="BN180" i="12"/>
  <c r="AY201" i="12"/>
  <c r="BN204" i="12"/>
  <c r="BN228" i="12"/>
  <c r="AY237" i="12"/>
  <c r="AY54" i="12"/>
  <c r="BN57" i="12"/>
  <c r="AY78" i="12"/>
  <c r="BN81" i="12"/>
  <c r="AY102" i="12"/>
  <c r="BN105" i="12"/>
  <c r="AY126" i="12"/>
  <c r="BN129" i="12"/>
  <c r="AY150" i="12"/>
  <c r="BN153" i="12"/>
  <c r="AY174" i="12"/>
  <c r="BN177" i="12"/>
  <c r="AY198" i="12"/>
  <c r="BN201" i="12"/>
  <c r="W37" i="12" l="1"/>
  <c r="M69" i="12"/>
  <c r="I70" i="12"/>
  <c r="Q70" i="12" s="1"/>
  <c r="Q68" i="12"/>
  <c r="Q69" i="12"/>
  <c r="J68" i="12"/>
  <c r="J69" i="12"/>
  <c r="M68" i="12"/>
  <c r="AX226" i="12"/>
  <c r="AW228" i="12"/>
  <c r="AX225" i="12"/>
  <c r="BM226" i="12"/>
  <c r="J34" i="12"/>
  <c r="J40" i="12"/>
  <c r="J53" i="12"/>
  <c r="J59" i="12"/>
  <c r="J63" i="12"/>
  <c r="J65" i="12"/>
  <c r="J30" i="12"/>
  <c r="J36" i="12"/>
  <c r="J42" i="12"/>
  <c r="J48" i="12"/>
  <c r="J61" i="12"/>
  <c r="J67" i="12"/>
  <c r="J38" i="12"/>
  <c r="J44" i="12"/>
  <c r="J50" i="12"/>
  <c r="J56" i="12"/>
  <c r="J32" i="12"/>
  <c r="J55" i="12"/>
  <c r="J46" i="12"/>
  <c r="J52" i="12"/>
  <c r="J58" i="12"/>
  <c r="J64" i="12"/>
  <c r="J31" i="12"/>
  <c r="J33" i="12"/>
  <c r="J54" i="12"/>
  <c r="J60" i="12"/>
  <c r="J66" i="12"/>
  <c r="J45" i="12"/>
  <c r="J51" i="12"/>
  <c r="J57" i="12"/>
  <c r="J35" i="12"/>
  <c r="J39" i="12"/>
  <c r="J41" i="12"/>
  <c r="J62" i="12"/>
  <c r="J37" i="12"/>
  <c r="J43" i="12"/>
  <c r="J47" i="12"/>
  <c r="J49" i="12"/>
  <c r="Q35" i="12"/>
  <c r="M37" i="12"/>
  <c r="Q41" i="12"/>
  <c r="O41" i="12" s="1"/>
  <c r="Q47" i="12"/>
  <c r="M49" i="12"/>
  <c r="M51" i="12"/>
  <c r="M55" i="12"/>
  <c r="Q60" i="12"/>
  <c r="Q66" i="12"/>
  <c r="M32" i="12"/>
  <c r="M34" i="12"/>
  <c r="K34" i="12" s="1"/>
  <c r="Q37" i="12"/>
  <c r="Q43" i="12"/>
  <c r="M45" i="12"/>
  <c r="Q49" i="12"/>
  <c r="Q55" i="12"/>
  <c r="M57" i="12"/>
  <c r="M59" i="12"/>
  <c r="M63" i="12"/>
  <c r="M30" i="12"/>
  <c r="M40" i="12"/>
  <c r="M42" i="12"/>
  <c r="Q45" i="12"/>
  <c r="Q51" i="12"/>
  <c r="M53" i="12"/>
  <c r="Q57" i="12"/>
  <c r="Q63" i="12"/>
  <c r="M65" i="12"/>
  <c r="M67" i="12"/>
  <c r="M43" i="12"/>
  <c r="M47" i="12"/>
  <c r="Q58" i="12"/>
  <c r="Q30" i="12"/>
  <c r="Q32" i="12"/>
  <c r="M36" i="12"/>
  <c r="M38" i="12"/>
  <c r="M48" i="12"/>
  <c r="M50" i="12"/>
  <c r="Q53" i="12"/>
  <c r="Q59" i="12"/>
  <c r="M61" i="12"/>
  <c r="Q65" i="12"/>
  <c r="Q33" i="12"/>
  <c r="Q62" i="12"/>
  <c r="Q34" i="12"/>
  <c r="Q38" i="12"/>
  <c r="Q40" i="12"/>
  <c r="M44" i="12"/>
  <c r="L44" i="12" s="1"/>
  <c r="M46" i="12"/>
  <c r="K46" i="12" s="1"/>
  <c r="M56" i="12"/>
  <c r="L56" i="12" s="1"/>
  <c r="M58" i="12"/>
  <c r="Q61" i="12"/>
  <c r="Q67" i="12"/>
  <c r="Q39" i="12"/>
  <c r="M41" i="12"/>
  <c r="M31" i="12"/>
  <c r="Q36" i="12"/>
  <c r="Q42" i="12"/>
  <c r="Q46" i="12"/>
  <c r="Q48" i="12"/>
  <c r="M52" i="12"/>
  <c r="M54" i="12"/>
  <c r="M64" i="12"/>
  <c r="M66" i="12"/>
  <c r="Q52" i="12"/>
  <c r="Q64" i="12"/>
  <c r="Q31" i="12"/>
  <c r="M33" i="12"/>
  <c r="M35" i="12"/>
  <c r="M39" i="12"/>
  <c r="Q44" i="12"/>
  <c r="Q50" i="12"/>
  <c r="Q54" i="12"/>
  <c r="Q56" i="12"/>
  <c r="M60" i="12"/>
  <c r="M62" i="12"/>
  <c r="K62" i="12" s="1"/>
  <c r="BL228" i="12"/>
  <c r="BL229" i="12" s="1"/>
  <c r="BM225" i="12"/>
  <c r="M16" i="12"/>
  <c r="M23" i="12"/>
  <c r="M12" i="12"/>
  <c r="Q11" i="12"/>
  <c r="Q9" i="12"/>
  <c r="Q13" i="12"/>
  <c r="Q12" i="12"/>
  <c r="Q22" i="12"/>
  <c r="Q29" i="12"/>
  <c r="Q5" i="12"/>
  <c r="J28" i="12"/>
  <c r="J22" i="12"/>
  <c r="J20" i="12"/>
  <c r="J14" i="12"/>
  <c r="J5" i="12"/>
  <c r="J3" i="12"/>
  <c r="J24" i="12"/>
  <c r="J19" i="12"/>
  <c r="J13" i="12"/>
  <c r="J8" i="12"/>
  <c r="J27" i="12"/>
  <c r="J26" i="12"/>
  <c r="J21" i="12"/>
  <c r="J17" i="12"/>
  <c r="J11" i="12"/>
  <c r="J7" i="12"/>
  <c r="J29" i="12"/>
  <c r="J25" i="12"/>
  <c r="J23" i="12"/>
  <c r="J16" i="12"/>
  <c r="J10" i="12"/>
  <c r="J18" i="12"/>
  <c r="J12" i="12"/>
  <c r="J4" i="12"/>
  <c r="J9" i="12"/>
  <c r="J6" i="12"/>
  <c r="J15" i="12"/>
  <c r="M4" i="12"/>
  <c r="M10" i="12"/>
  <c r="Q8" i="12"/>
  <c r="Q15" i="12"/>
  <c r="M19" i="12"/>
  <c r="Q26" i="12"/>
  <c r="M20" i="12"/>
  <c r="Q24" i="12"/>
  <c r="M21" i="12"/>
  <c r="Q10" i="12"/>
  <c r="Q3" i="12"/>
  <c r="M13" i="12"/>
  <c r="Q21" i="12"/>
  <c r="Q18" i="12"/>
  <c r="M9" i="12"/>
  <c r="Q27" i="12"/>
  <c r="M22" i="12"/>
  <c r="M29" i="12"/>
  <c r="M26" i="12"/>
  <c r="M15" i="12"/>
  <c r="M25" i="12"/>
  <c r="M24" i="12"/>
  <c r="Q20" i="12"/>
  <c r="BM228" i="12"/>
  <c r="Q17" i="12"/>
  <c r="M14" i="12"/>
  <c r="M18" i="12"/>
  <c r="M17" i="12"/>
  <c r="Q19" i="12"/>
  <c r="M3" i="12"/>
  <c r="M28" i="12"/>
  <c r="Q28" i="12"/>
  <c r="M27" i="12"/>
  <c r="Q16" i="12"/>
  <c r="M6" i="12"/>
  <c r="AW229" i="12"/>
  <c r="AW231" i="12"/>
  <c r="AX228" i="12"/>
  <c r="M8" i="12"/>
  <c r="M5" i="12"/>
  <c r="M11" i="12"/>
  <c r="Q25" i="12"/>
  <c r="Q7" i="12"/>
  <c r="Q4" i="12"/>
  <c r="Q6" i="12"/>
  <c r="M7" i="12"/>
  <c r="Q14" i="12"/>
  <c r="Q23" i="12"/>
  <c r="L69" i="12" l="1"/>
  <c r="BL231" i="12"/>
  <c r="BM231" i="12" s="1"/>
  <c r="P69" i="12"/>
  <c r="K66" i="12"/>
  <c r="K69" i="12"/>
  <c r="O69" i="12"/>
  <c r="J70" i="12"/>
  <c r="K38" i="12"/>
  <c r="K68" i="12"/>
  <c r="L68" i="12"/>
  <c r="O68" i="12"/>
  <c r="P68" i="12"/>
  <c r="M70" i="12"/>
  <c r="I71" i="12"/>
  <c r="O65" i="12"/>
  <c r="O57" i="12"/>
  <c r="K58" i="12"/>
  <c r="L48" i="12"/>
  <c r="L40" i="12"/>
  <c r="L32" i="12"/>
  <c r="L60" i="12"/>
  <c r="P49" i="12"/>
  <c r="X37" i="12" s="1"/>
  <c r="L49" i="12"/>
  <c r="K49" i="12"/>
  <c r="P57" i="12"/>
  <c r="L57" i="12"/>
  <c r="K57" i="12"/>
  <c r="O64" i="12"/>
  <c r="K64" i="12"/>
  <c r="P64" i="12"/>
  <c r="O44" i="12"/>
  <c r="K44" i="12"/>
  <c r="P44" i="12"/>
  <c r="P65" i="12"/>
  <c r="L65" i="12"/>
  <c r="K65" i="12"/>
  <c r="L64" i="12"/>
  <c r="O49" i="12"/>
  <c r="Y37" i="12" s="1"/>
  <c r="K47" i="12"/>
  <c r="P47" i="12"/>
  <c r="L47" i="12"/>
  <c r="O47" i="12"/>
  <c r="P51" i="12"/>
  <c r="O51" i="12"/>
  <c r="K51" i="12"/>
  <c r="L51" i="12"/>
  <c r="L58" i="12"/>
  <c r="O58" i="12"/>
  <c r="P58" i="12"/>
  <c r="L38" i="12"/>
  <c r="O38" i="12"/>
  <c r="P38" i="12"/>
  <c r="K63" i="12"/>
  <c r="L63" i="12"/>
  <c r="O63" i="12"/>
  <c r="P63" i="12"/>
  <c r="K39" i="12"/>
  <c r="L39" i="12"/>
  <c r="P39" i="12"/>
  <c r="O39" i="12"/>
  <c r="L36" i="12"/>
  <c r="K36" i="12"/>
  <c r="P36" i="12"/>
  <c r="K50" i="12"/>
  <c r="K42" i="12"/>
  <c r="P43" i="12"/>
  <c r="O43" i="12"/>
  <c r="L43" i="12"/>
  <c r="K43" i="12"/>
  <c r="K45" i="12"/>
  <c r="L45" i="12"/>
  <c r="O45" i="12"/>
  <c r="P45" i="12"/>
  <c r="O52" i="12"/>
  <c r="K52" i="12"/>
  <c r="P52" i="12"/>
  <c r="P67" i="12"/>
  <c r="O67" i="12"/>
  <c r="K67" i="12"/>
  <c r="L67" i="12"/>
  <c r="L52" i="12"/>
  <c r="K37" i="12"/>
  <c r="L37" i="12"/>
  <c r="O37" i="12"/>
  <c r="P37" i="12"/>
  <c r="L66" i="12"/>
  <c r="P66" i="12"/>
  <c r="O66" i="12"/>
  <c r="L46" i="12"/>
  <c r="O46" i="12"/>
  <c r="P46" i="12"/>
  <c r="K61" i="12"/>
  <c r="L61" i="12"/>
  <c r="O61" i="12"/>
  <c r="P61" i="12"/>
  <c r="K53" i="12"/>
  <c r="L53" i="12"/>
  <c r="P53" i="12"/>
  <c r="O53" i="12"/>
  <c r="O56" i="12"/>
  <c r="K56" i="12"/>
  <c r="P56" i="12"/>
  <c r="K54" i="12"/>
  <c r="P59" i="12"/>
  <c r="O59" i="12"/>
  <c r="K59" i="12"/>
  <c r="L59" i="12"/>
  <c r="L62" i="12"/>
  <c r="P62" i="12"/>
  <c r="O62" i="12"/>
  <c r="O60" i="12"/>
  <c r="P60" i="12"/>
  <c r="K60" i="12"/>
  <c r="K55" i="12"/>
  <c r="P55" i="12"/>
  <c r="L55" i="12"/>
  <c r="O55" i="12"/>
  <c r="O48" i="12"/>
  <c r="K48" i="12"/>
  <c r="P48" i="12"/>
  <c r="O40" i="12"/>
  <c r="K40" i="12"/>
  <c r="P40" i="12"/>
  <c r="P41" i="12"/>
  <c r="L41" i="12"/>
  <c r="K41" i="12"/>
  <c r="L54" i="12"/>
  <c r="P54" i="12"/>
  <c r="O54" i="12"/>
  <c r="O32" i="12"/>
  <c r="K32" i="12"/>
  <c r="P32" i="12"/>
  <c r="L42" i="12"/>
  <c r="O42" i="12"/>
  <c r="P42" i="12"/>
  <c r="O34" i="12"/>
  <c r="P34" i="12"/>
  <c r="L34" i="12"/>
  <c r="O33" i="12"/>
  <c r="L33" i="12"/>
  <c r="K33" i="12"/>
  <c r="P33" i="12"/>
  <c r="O36" i="12"/>
  <c r="P35" i="12"/>
  <c r="O35" i="12"/>
  <c r="L35" i="12"/>
  <c r="K35" i="12"/>
  <c r="K31" i="12"/>
  <c r="O31" i="12"/>
  <c r="P31" i="12"/>
  <c r="L31" i="12"/>
  <c r="L50" i="12"/>
  <c r="O50" i="12"/>
  <c r="P50" i="12"/>
  <c r="K30" i="12"/>
  <c r="O30" i="12"/>
  <c r="P30" i="12"/>
  <c r="L30" i="12"/>
  <c r="L13" i="12"/>
  <c r="K13" i="12"/>
  <c r="P13" i="12"/>
  <c r="O13" i="12"/>
  <c r="O7" i="12"/>
  <c r="L7" i="12"/>
  <c r="K7" i="12"/>
  <c r="P7" i="12"/>
  <c r="L19" i="12"/>
  <c r="K19" i="12"/>
  <c r="P19" i="12"/>
  <c r="O19" i="12"/>
  <c r="P12" i="12"/>
  <c r="L12" i="12"/>
  <c r="K12" i="12"/>
  <c r="O12" i="12"/>
  <c r="O11" i="12"/>
  <c r="L11" i="12"/>
  <c r="P11" i="12"/>
  <c r="K11" i="12"/>
  <c r="L24" i="12"/>
  <c r="K24" i="12"/>
  <c r="P24" i="12"/>
  <c r="O24" i="12"/>
  <c r="P29" i="12"/>
  <c r="O29" i="12"/>
  <c r="L29" i="12"/>
  <c r="K29" i="12"/>
  <c r="L4" i="12"/>
  <c r="P4" i="12"/>
  <c r="O4" i="12"/>
  <c r="K4" i="12"/>
  <c r="P18" i="12"/>
  <c r="L18" i="12"/>
  <c r="K18" i="12"/>
  <c r="O18" i="12"/>
  <c r="O17" i="12"/>
  <c r="L17" i="12"/>
  <c r="K17" i="12"/>
  <c r="P17" i="12"/>
  <c r="O3" i="12"/>
  <c r="L3" i="12"/>
  <c r="K3" i="12"/>
  <c r="P3" i="12"/>
  <c r="K9" i="12"/>
  <c r="L9" i="12"/>
  <c r="P9" i="12"/>
  <c r="O9" i="12"/>
  <c r="O10" i="12"/>
  <c r="P10" i="12"/>
  <c r="L10" i="12"/>
  <c r="K10" i="12"/>
  <c r="O21" i="12"/>
  <c r="L21" i="12"/>
  <c r="P21" i="12"/>
  <c r="K21" i="12"/>
  <c r="BL234" i="12"/>
  <c r="O16" i="12"/>
  <c r="P16" i="12"/>
  <c r="L16" i="12"/>
  <c r="K16" i="12"/>
  <c r="O26" i="12"/>
  <c r="L26" i="12"/>
  <c r="K26" i="12"/>
  <c r="P26" i="12"/>
  <c r="O14" i="12"/>
  <c r="L14" i="12"/>
  <c r="K14" i="12"/>
  <c r="P14" i="12"/>
  <c r="P28" i="12"/>
  <c r="O28" i="12"/>
  <c r="L28" i="12"/>
  <c r="K28" i="12"/>
  <c r="O5" i="12"/>
  <c r="L5" i="12"/>
  <c r="P5" i="12"/>
  <c r="K5" i="12"/>
  <c r="BO229" i="12"/>
  <c r="BM229" i="12"/>
  <c r="K15" i="12"/>
  <c r="L15" i="12"/>
  <c r="P15" i="12"/>
  <c r="O15" i="12"/>
  <c r="O23" i="12"/>
  <c r="P23" i="12"/>
  <c r="L23" i="12"/>
  <c r="K23" i="12"/>
  <c r="O27" i="12"/>
  <c r="L27" i="12"/>
  <c r="K27" i="12"/>
  <c r="P27" i="12"/>
  <c r="O20" i="12"/>
  <c r="L20" i="12"/>
  <c r="P20" i="12"/>
  <c r="K20" i="12"/>
  <c r="AZ229" i="12"/>
  <c r="AX229" i="12"/>
  <c r="AW232" i="12"/>
  <c r="AW234" i="12"/>
  <c r="AX231" i="12"/>
  <c r="L6" i="12"/>
  <c r="K6" i="12"/>
  <c r="P6" i="12"/>
  <c r="O6" i="12"/>
  <c r="O25" i="12"/>
  <c r="P25" i="12"/>
  <c r="L25" i="12"/>
  <c r="K25" i="12"/>
  <c r="K8" i="12"/>
  <c r="P8" i="12"/>
  <c r="O8" i="12"/>
  <c r="L8" i="12"/>
  <c r="O22" i="12"/>
  <c r="L22" i="12"/>
  <c r="P22" i="12"/>
  <c r="K22" i="12"/>
  <c r="BL232" i="12" l="1"/>
  <c r="BM232" i="12" s="1"/>
  <c r="K70" i="12"/>
  <c r="L70" i="12"/>
  <c r="P70" i="12"/>
  <c r="M71" i="12"/>
  <c r="I72" i="12"/>
  <c r="Q71" i="12"/>
  <c r="J71" i="12"/>
  <c r="O70" i="12"/>
  <c r="BL237" i="12"/>
  <c r="BM234" i="12"/>
  <c r="BL235" i="12"/>
  <c r="AW235" i="12"/>
  <c r="AW237" i="12"/>
  <c r="AX234" i="12"/>
  <c r="AZ232" i="12"/>
  <c r="AX232" i="12"/>
  <c r="BO232" i="12"/>
  <c r="L71" i="12" l="1"/>
  <c r="O71" i="12"/>
  <c r="P71" i="12"/>
  <c r="K71" i="12"/>
  <c r="M72" i="12"/>
  <c r="I73" i="12"/>
  <c r="Q72" i="12"/>
  <c r="J72" i="12"/>
  <c r="BL238" i="12"/>
  <c r="BL240" i="12"/>
  <c r="BM237" i="12"/>
  <c r="AW238" i="12"/>
  <c r="AW240" i="12"/>
  <c r="AX237" i="12"/>
  <c r="AX235" i="12"/>
  <c r="AZ235" i="12"/>
  <c r="BO235" i="12"/>
  <c r="BM235" i="12"/>
  <c r="J73" i="12" l="1"/>
  <c r="I74" i="12"/>
  <c r="M73" i="12"/>
  <c r="Q73" i="12"/>
  <c r="K72" i="12"/>
  <c r="O72" i="12"/>
  <c r="P72" i="12"/>
  <c r="L72" i="12"/>
  <c r="BO238" i="12"/>
  <c r="BM238" i="12"/>
  <c r="BL241" i="12"/>
  <c r="BL243" i="12"/>
  <c r="BM240" i="12"/>
  <c r="AW241" i="12"/>
  <c r="AW243" i="12"/>
  <c r="AX240" i="12"/>
  <c r="AX238" i="12"/>
  <c r="AZ238" i="12"/>
  <c r="J74" i="12" l="1"/>
  <c r="I75" i="12"/>
  <c r="M74" i="12"/>
  <c r="Q74" i="12"/>
  <c r="L73" i="12"/>
  <c r="O73" i="12"/>
  <c r="P73" i="12"/>
  <c r="K73" i="12"/>
  <c r="BL244" i="12"/>
  <c r="BL246" i="12"/>
  <c r="BM243" i="12"/>
  <c r="AW246" i="12"/>
  <c r="AX243" i="12"/>
  <c r="AW244" i="12"/>
  <c r="AZ241" i="12"/>
  <c r="AX241" i="12"/>
  <c r="BO241" i="12"/>
  <c r="BM241" i="12"/>
  <c r="O74" i="12" l="1"/>
  <c r="K74" i="12"/>
  <c r="J75" i="12"/>
  <c r="M75" i="12"/>
  <c r="Q75" i="12"/>
  <c r="I76" i="12"/>
  <c r="L74" i="12"/>
  <c r="P74" i="12"/>
  <c r="BL247" i="12"/>
  <c r="BM246" i="12"/>
  <c r="BO244" i="12"/>
  <c r="BM244" i="12"/>
  <c r="AZ244" i="12"/>
  <c r="AX244" i="12"/>
  <c r="AW247" i="12"/>
  <c r="AX246" i="12"/>
  <c r="Q76" i="12" l="1"/>
  <c r="I77" i="12"/>
  <c r="J76" i="12"/>
  <c r="M76" i="12"/>
  <c r="L75" i="12"/>
  <c r="O75" i="12"/>
  <c r="P75" i="12"/>
  <c r="K75" i="12"/>
  <c r="BO247" i="12"/>
  <c r="BM247" i="12"/>
  <c r="AZ247" i="12"/>
  <c r="AX247" i="12"/>
  <c r="J77" i="12" l="1"/>
  <c r="I78" i="12"/>
  <c r="M77" i="12"/>
  <c r="Q77" i="12"/>
  <c r="L76" i="12"/>
  <c r="O76" i="12"/>
  <c r="P76" i="12"/>
  <c r="K76" i="12"/>
  <c r="M78" i="12" l="1"/>
  <c r="Q78" i="12"/>
  <c r="I79" i="12"/>
  <c r="J78" i="12"/>
  <c r="L77" i="12"/>
  <c r="O77" i="12"/>
  <c r="P77" i="12"/>
  <c r="K77" i="12"/>
  <c r="L78" i="12" l="1"/>
  <c r="P78" i="12"/>
  <c r="O78" i="12"/>
  <c r="K78" i="12"/>
  <c r="Q79" i="12"/>
  <c r="J79" i="12"/>
  <c r="M79" i="12"/>
  <c r="I80" i="12"/>
  <c r="J80" i="12" l="1"/>
  <c r="M80" i="12"/>
  <c r="Q80" i="12"/>
  <c r="I81" i="12"/>
  <c r="O79" i="12"/>
  <c r="P79" i="12"/>
  <c r="K79" i="12"/>
  <c r="L79" i="12"/>
  <c r="Q81" i="12" l="1"/>
  <c r="I82" i="12"/>
  <c r="J81" i="12"/>
  <c r="M81" i="12"/>
  <c r="P80" i="12"/>
  <c r="K80" i="12"/>
  <c r="L80" i="12"/>
  <c r="O80" i="12"/>
  <c r="L81" i="12" l="1"/>
  <c r="O81" i="12"/>
  <c r="P81" i="12"/>
  <c r="K81" i="12"/>
  <c r="M82" i="12"/>
  <c r="J82" i="12"/>
  <c r="Q82" i="12"/>
  <c r="I83" i="12"/>
  <c r="M83" i="12" l="1"/>
  <c r="Q83" i="12"/>
  <c r="I84" i="12"/>
  <c r="J83" i="12"/>
  <c r="O82" i="12"/>
  <c r="K82" i="12"/>
  <c r="L82" i="12"/>
  <c r="P82" i="12"/>
  <c r="I85" i="12" l="1"/>
  <c r="J84" i="12"/>
  <c r="Q84" i="12"/>
  <c r="M84" i="12"/>
  <c r="L83" i="12"/>
  <c r="O83" i="12"/>
  <c r="P83" i="12"/>
  <c r="K83" i="12"/>
  <c r="L84" i="12" l="1"/>
  <c r="O84" i="12"/>
  <c r="P84" i="12"/>
  <c r="K84" i="12"/>
  <c r="J85" i="12"/>
  <c r="M85" i="12"/>
  <c r="Q85" i="12"/>
  <c r="I86" i="12"/>
  <c r="L85" i="12" l="1"/>
  <c r="O85" i="12"/>
  <c r="P85" i="12"/>
  <c r="K85" i="12"/>
  <c r="M86" i="12"/>
  <c r="Q86" i="12"/>
  <c r="I87" i="12"/>
  <c r="J86" i="12"/>
  <c r="L86" i="12" l="1"/>
  <c r="O86" i="12"/>
  <c r="P86" i="12"/>
  <c r="K86" i="12"/>
  <c r="J87" i="12"/>
  <c r="M87" i="12"/>
  <c r="I88" i="12"/>
  <c r="Q87" i="12"/>
  <c r="O87" i="12" l="1"/>
  <c r="P87" i="12"/>
  <c r="K87" i="12"/>
  <c r="L87" i="12"/>
  <c r="J88" i="12"/>
  <c r="M88" i="12"/>
  <c r="Q88" i="12"/>
  <c r="I89" i="12"/>
  <c r="Q89" i="12" l="1"/>
  <c r="I90" i="12"/>
  <c r="J89" i="12"/>
  <c r="M89" i="12"/>
  <c r="P88" i="12"/>
  <c r="L88" i="12"/>
  <c r="O88" i="12"/>
  <c r="K88" i="12"/>
  <c r="L89" i="12" l="1"/>
  <c r="O89" i="12"/>
  <c r="P89" i="12"/>
  <c r="K89" i="12"/>
  <c r="J90" i="12"/>
  <c r="M90" i="12"/>
  <c r="I91" i="12"/>
  <c r="Q90" i="12"/>
  <c r="L90" i="12" l="1"/>
  <c r="O90" i="12"/>
  <c r="P90" i="12"/>
  <c r="K90" i="12"/>
  <c r="I92" i="12"/>
  <c r="M91" i="12"/>
  <c r="Q91" i="12"/>
  <c r="J91" i="12"/>
  <c r="L91" i="12" l="1"/>
  <c r="O91" i="12"/>
  <c r="P91" i="12"/>
  <c r="K91" i="12"/>
  <c r="J92" i="12"/>
  <c r="I93" i="12"/>
  <c r="M92" i="12"/>
  <c r="Q92" i="12"/>
  <c r="J93" i="12" l="1"/>
  <c r="I94" i="12"/>
  <c r="M93" i="12"/>
  <c r="Q93" i="12"/>
  <c r="K92" i="12"/>
  <c r="L92" i="12"/>
  <c r="O92" i="12"/>
  <c r="P92" i="12"/>
  <c r="J94" i="12" l="1"/>
  <c r="I95" i="12"/>
  <c r="I96" i="12" s="1"/>
  <c r="M94" i="12"/>
  <c r="Q94" i="12"/>
  <c r="K93" i="12"/>
  <c r="L93" i="12"/>
  <c r="O93" i="12"/>
  <c r="P93" i="12"/>
  <c r="J96" i="12" l="1"/>
  <c r="I97" i="12"/>
  <c r="Q96" i="12"/>
  <c r="M96" i="12"/>
  <c r="J95" i="12"/>
  <c r="M95" i="12"/>
  <c r="Q95" i="12"/>
  <c r="K94" i="12"/>
  <c r="L94" i="12"/>
  <c r="O94" i="12"/>
  <c r="P94" i="12"/>
  <c r="I98" i="12" l="1"/>
  <c r="Q97" i="12"/>
  <c r="J97" i="12"/>
  <c r="M97" i="12"/>
  <c r="K96" i="12"/>
  <c r="L96" i="12"/>
  <c r="O96" i="12"/>
  <c r="P96" i="12"/>
  <c r="K95" i="12"/>
  <c r="L95" i="12"/>
  <c r="O95" i="12"/>
  <c r="P95" i="12"/>
  <c r="O97" i="12" l="1"/>
  <c r="K97" i="12"/>
  <c r="L97" i="12"/>
  <c r="P97" i="12"/>
  <c r="I99" i="12"/>
  <c r="M98" i="12"/>
  <c r="Q98" i="12"/>
  <c r="O98" i="12" s="1"/>
  <c r="J98" i="12"/>
  <c r="K98" i="12" l="1"/>
  <c r="L98" i="12"/>
  <c r="P98" i="12"/>
  <c r="I100" i="12"/>
  <c r="J99" i="12"/>
  <c r="M99" i="12"/>
  <c r="Q99" i="12"/>
  <c r="O99" i="12" s="1"/>
  <c r="K99" i="12" l="1"/>
  <c r="L99" i="12"/>
  <c r="P99" i="12"/>
  <c r="Q100" i="12"/>
  <c r="J100" i="12"/>
  <c r="M100" i="12"/>
  <c r="O100" i="12" l="1"/>
  <c r="K100" i="12"/>
  <c r="L100" i="12"/>
  <c r="P100" i="12"/>
</calcChain>
</file>

<file path=xl/sharedStrings.xml><?xml version="1.0" encoding="utf-8"?>
<sst xmlns="http://schemas.openxmlformats.org/spreadsheetml/2006/main" count="117" uniqueCount="80">
  <si>
    <t>Dataset Name:</t>
  </si>
  <si>
    <t>Ln Area vs Ln Flow</t>
  </si>
  <si>
    <t>Conf y</t>
  </si>
  <si>
    <t>Conf  Y</t>
  </si>
  <si>
    <t>Pred y</t>
  </si>
  <si>
    <t>Slope</t>
  </si>
  <si>
    <t>Model x</t>
  </si>
  <si>
    <t>Predicted y</t>
  </si>
  <si>
    <t>lower</t>
  </si>
  <si>
    <t>upper</t>
  </si>
  <si>
    <t>interval</t>
  </si>
  <si>
    <t>Interval</t>
  </si>
  <si>
    <t>Intercept</t>
  </si>
  <si>
    <t>% Conf.</t>
  </si>
  <si>
    <t>alpha</t>
  </si>
  <si>
    <t>Count</t>
  </si>
  <si>
    <t>n</t>
  </si>
  <si>
    <t>Avg X</t>
  </si>
  <si>
    <t>mean(x)</t>
  </si>
  <si>
    <t>Sxx</t>
  </si>
  <si>
    <t>devsq(x)</t>
  </si>
  <si>
    <t>Sxy</t>
  </si>
  <si>
    <t>steyx</t>
  </si>
  <si>
    <t>df = n-2</t>
  </si>
  <si>
    <t>t-crit</t>
  </si>
  <si>
    <t>Y Anchor</t>
  </si>
  <si>
    <t>X Data Min</t>
  </si>
  <si>
    <t>X Data Max</t>
  </si>
  <si>
    <t>Y Data Min</t>
  </si>
  <si>
    <t>Y Data Max</t>
  </si>
  <si>
    <t>X Value</t>
  </si>
  <si>
    <t>lnX (value)</t>
  </si>
  <si>
    <t>X Value Label</t>
  </si>
  <si>
    <t>LN X Fine Grid Lines</t>
  </si>
  <si>
    <t>LN Y Fine Grid Lines</t>
  </si>
  <si>
    <t>LN Y Major Grid Labels</t>
  </si>
  <si>
    <t>X Axis Min</t>
  </si>
  <si>
    <t>X Axis Max</t>
  </si>
  <si>
    <t>LN X Axis Min</t>
  </si>
  <si>
    <t>LN X Axis Max</t>
  </si>
  <si>
    <t>Y Axis Min</t>
  </si>
  <si>
    <t>Y Axis Max</t>
  </si>
  <si>
    <t>x = Rupture Length</t>
  </si>
  <si>
    <t>y= EQ_Mag</t>
  </si>
  <si>
    <t>Ln Rup_Length</t>
  </si>
  <si>
    <t>lnX_Min</t>
  </si>
  <si>
    <t>lnX_Max</t>
  </si>
  <si>
    <t>LN X Major Grid Labels by 10's</t>
  </si>
  <si>
    <t>LN X Major Grid Labels by 5's</t>
  </si>
  <si>
    <t>Best Fit Equation</t>
  </si>
  <si>
    <t>Enter X</t>
  </si>
  <si>
    <t>Get Y</t>
  </si>
  <si>
    <t>UPI</t>
  </si>
  <si>
    <t>LPI</t>
  </si>
  <si>
    <t>LN X</t>
  </si>
  <si>
    <t>OK Earthquake Events</t>
  </si>
  <si>
    <t>Name</t>
  </si>
  <si>
    <t>Prague A</t>
  </si>
  <si>
    <t>Prague B</t>
  </si>
  <si>
    <t>Prague C</t>
  </si>
  <si>
    <t>Waynoka</t>
  </si>
  <si>
    <t>Pawnee</t>
  </si>
  <si>
    <t>Cushing</t>
  </si>
  <si>
    <t>Rupture Length</t>
  </si>
  <si>
    <t>ln Length</t>
  </si>
  <si>
    <t>Magnitude</t>
  </si>
  <si>
    <t xml:space="preserve">Fault Km. </t>
  </si>
  <si>
    <t>Mag.</t>
  </si>
  <si>
    <t>Worldwide Data Set</t>
  </si>
  <si>
    <t>N :</t>
  </si>
  <si>
    <r>
      <t>R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 xml:space="preserve"> :</t>
    </r>
  </si>
  <si>
    <t>Pearson r:</t>
  </si>
  <si>
    <t>P Value:</t>
  </si>
  <si>
    <t>Signif.:</t>
  </si>
  <si>
    <t>Deg.Freedom:</t>
  </si>
  <si>
    <t>Wells and Coppersmith, 1994</t>
  </si>
  <si>
    <t>t Stat:</t>
  </si>
  <si>
    <r>
      <t>R</t>
    </r>
    <r>
      <rPr>
        <b/>
        <vertAlign val="superscript"/>
        <sz val="14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>:</t>
    </r>
  </si>
  <si>
    <t>t Statistic:</t>
  </si>
  <si>
    <t>Significant: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</si>
</sst>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165" fontId="3" fillId="3" borderId="1" xfId="0" applyNumberFormat="1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4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166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1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0" applyFont="1" applyBorder="1"/>
    <xf numFmtId="165" fontId="7" fillId="0" borderId="1" xfId="0" applyNumberFormat="1" applyFont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2" fontId="7" fillId="0" borderId="1" xfId="1" applyNumberFormat="1" applyFont="1" applyBorder="1" applyAlignment="1">
      <alignment horizontal="left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E6E6"/>
      <color rgb="FF82828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Fault-Rupture Length vs EQ Magnitude</a:t>
            </a:r>
          </a:p>
        </c:rich>
      </c:tx>
      <c:layout>
        <c:manualLayout>
          <c:xMode val="edge"/>
          <c:yMode val="edge"/>
          <c:x val="0.20371689334287763"/>
          <c:y val="2.506112411624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6893928821097"/>
          <c:y val="0.11138138138138139"/>
          <c:w val="0.72123344411366919"/>
          <c:h val="0.78156156156156142"/>
        </c:manualLayout>
      </c:layout>
      <c:scatterChart>
        <c:scatterStyle val="lineMarker"/>
        <c:varyColors val="0"/>
        <c:ser>
          <c:idx val="1"/>
          <c:order val="0"/>
          <c:tx>
            <c:v>Data_X_Y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61119064662373"/>
                  <c:y val="4.4774774774774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0.737(LNx) + 4.1358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0.8445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EQ_LNXvsY!$C$3:$C$242</c:f>
              <c:numCache>
                <c:formatCode>General</c:formatCode>
                <c:ptCount val="240"/>
                <c:pt idx="0">
                  <c:v>9.5310179804324935E-2</c:v>
                </c:pt>
                <c:pt idx="1">
                  <c:v>0.26236426446749106</c:v>
                </c:pt>
                <c:pt idx="2">
                  <c:v>0.33647223662121289</c:v>
                </c:pt>
                <c:pt idx="3">
                  <c:v>0.40546510810816438</c:v>
                </c:pt>
                <c:pt idx="4">
                  <c:v>0.40546510810816438</c:v>
                </c:pt>
                <c:pt idx="5">
                  <c:v>0.53062825106217038</c:v>
                </c:pt>
                <c:pt idx="6">
                  <c:v>0.53062825106217038</c:v>
                </c:pt>
                <c:pt idx="7">
                  <c:v>0.69314718055994529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0.91629073187415511</c:v>
                </c:pt>
                <c:pt idx="11">
                  <c:v>0.91629073187415511</c:v>
                </c:pt>
                <c:pt idx="12">
                  <c:v>0.91629073187415511</c:v>
                </c:pt>
                <c:pt idx="13">
                  <c:v>0.91629073187415511</c:v>
                </c:pt>
                <c:pt idx="14">
                  <c:v>0.95551144502743635</c:v>
                </c:pt>
                <c:pt idx="15">
                  <c:v>1.0986122886681098</c:v>
                </c:pt>
                <c:pt idx="16">
                  <c:v>1.0986122886681098</c:v>
                </c:pt>
                <c:pt idx="17">
                  <c:v>1.0986122886681098</c:v>
                </c:pt>
                <c:pt idx="18">
                  <c:v>1.0986122886681098</c:v>
                </c:pt>
                <c:pt idx="19">
                  <c:v>1.0986122886681098</c:v>
                </c:pt>
                <c:pt idx="20">
                  <c:v>1.2527629684953681</c:v>
                </c:pt>
                <c:pt idx="21">
                  <c:v>1.33500106673234</c:v>
                </c:pt>
                <c:pt idx="22">
                  <c:v>1.33500106673234</c:v>
                </c:pt>
                <c:pt idx="23">
                  <c:v>1.3862943611198906</c:v>
                </c:pt>
                <c:pt idx="24">
                  <c:v>1.3862943611198906</c:v>
                </c:pt>
                <c:pt idx="25">
                  <c:v>1.3862943611198906</c:v>
                </c:pt>
                <c:pt idx="26">
                  <c:v>1.3862943611198906</c:v>
                </c:pt>
                <c:pt idx="27">
                  <c:v>1.3862943611198906</c:v>
                </c:pt>
                <c:pt idx="28">
                  <c:v>1.3862943611198906</c:v>
                </c:pt>
                <c:pt idx="29">
                  <c:v>1.3862943611198906</c:v>
                </c:pt>
                <c:pt idx="30">
                  <c:v>1.4586150226995167</c:v>
                </c:pt>
                <c:pt idx="31">
                  <c:v>1.5040773967762742</c:v>
                </c:pt>
                <c:pt idx="32">
                  <c:v>1.5040773967762742</c:v>
                </c:pt>
                <c:pt idx="33">
                  <c:v>1.5040773967762742</c:v>
                </c:pt>
                <c:pt idx="34">
                  <c:v>1.6094379124341003</c:v>
                </c:pt>
                <c:pt idx="35">
                  <c:v>1.6094379124341003</c:v>
                </c:pt>
                <c:pt idx="36">
                  <c:v>1.6094379124341003</c:v>
                </c:pt>
                <c:pt idx="37">
                  <c:v>1.6094379124341003</c:v>
                </c:pt>
                <c:pt idx="38">
                  <c:v>1.6094379124341003</c:v>
                </c:pt>
                <c:pt idx="39">
                  <c:v>1.6094379124341003</c:v>
                </c:pt>
                <c:pt idx="40">
                  <c:v>1.7047480922384253</c:v>
                </c:pt>
                <c:pt idx="41">
                  <c:v>1.7047480922384253</c:v>
                </c:pt>
                <c:pt idx="42">
                  <c:v>1.7047480922384253</c:v>
                </c:pt>
                <c:pt idx="43">
                  <c:v>1.7047480922384253</c:v>
                </c:pt>
                <c:pt idx="44">
                  <c:v>1.791759469228055</c:v>
                </c:pt>
                <c:pt idx="45">
                  <c:v>1.791759469228055</c:v>
                </c:pt>
                <c:pt idx="46">
                  <c:v>1.791759469228055</c:v>
                </c:pt>
                <c:pt idx="47">
                  <c:v>1.791759469228055</c:v>
                </c:pt>
                <c:pt idx="48">
                  <c:v>1.791759469228055</c:v>
                </c:pt>
                <c:pt idx="49">
                  <c:v>1.8718021769015913</c:v>
                </c:pt>
                <c:pt idx="50">
                  <c:v>1.9169226121820611</c:v>
                </c:pt>
                <c:pt idx="51">
                  <c:v>1.9459101490553132</c:v>
                </c:pt>
                <c:pt idx="52">
                  <c:v>1.9459101490553132</c:v>
                </c:pt>
                <c:pt idx="53">
                  <c:v>1.9459101490553132</c:v>
                </c:pt>
                <c:pt idx="54">
                  <c:v>1.9459101490553132</c:v>
                </c:pt>
                <c:pt idx="55">
                  <c:v>1.9459101490553132</c:v>
                </c:pt>
                <c:pt idx="56">
                  <c:v>1.9459101490553132</c:v>
                </c:pt>
                <c:pt idx="57">
                  <c:v>1.9459101490553132</c:v>
                </c:pt>
                <c:pt idx="58">
                  <c:v>1.9459101490553132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2.1400661634962708</c:v>
                </c:pt>
                <c:pt idx="66">
                  <c:v>2.1972245773362196</c:v>
                </c:pt>
                <c:pt idx="67">
                  <c:v>2.1972245773362196</c:v>
                </c:pt>
                <c:pt idx="68">
                  <c:v>2.1972245773362196</c:v>
                </c:pt>
                <c:pt idx="69">
                  <c:v>2.1972245773362196</c:v>
                </c:pt>
                <c:pt idx="70">
                  <c:v>2.1972245773362196</c:v>
                </c:pt>
                <c:pt idx="71">
                  <c:v>2.1972245773362196</c:v>
                </c:pt>
                <c:pt idx="72">
                  <c:v>2.1972245773362196</c:v>
                </c:pt>
                <c:pt idx="73">
                  <c:v>2.2192034840549946</c:v>
                </c:pt>
                <c:pt idx="74">
                  <c:v>2.3025850929940459</c:v>
                </c:pt>
                <c:pt idx="75">
                  <c:v>2.3025850929940459</c:v>
                </c:pt>
                <c:pt idx="76">
                  <c:v>2.3025850929940459</c:v>
                </c:pt>
                <c:pt idx="77">
                  <c:v>2.3025850929940459</c:v>
                </c:pt>
                <c:pt idx="78">
                  <c:v>2.3025850929940459</c:v>
                </c:pt>
                <c:pt idx="79">
                  <c:v>2.3025850929940459</c:v>
                </c:pt>
                <c:pt idx="80">
                  <c:v>2.3025850929940459</c:v>
                </c:pt>
                <c:pt idx="81">
                  <c:v>2.3978952727983707</c:v>
                </c:pt>
                <c:pt idx="82">
                  <c:v>2.3978952727983707</c:v>
                </c:pt>
                <c:pt idx="83">
                  <c:v>2.3978952727983707</c:v>
                </c:pt>
                <c:pt idx="84">
                  <c:v>2.3978952727983707</c:v>
                </c:pt>
                <c:pt idx="85">
                  <c:v>2.4423470353692043</c:v>
                </c:pt>
                <c:pt idx="86">
                  <c:v>2.4849066497880004</c:v>
                </c:pt>
                <c:pt idx="87">
                  <c:v>2.4849066497880004</c:v>
                </c:pt>
                <c:pt idx="88">
                  <c:v>2.4849066497880004</c:v>
                </c:pt>
                <c:pt idx="89">
                  <c:v>2.5649493574615367</c:v>
                </c:pt>
                <c:pt idx="90">
                  <c:v>2.5649493574615367</c:v>
                </c:pt>
                <c:pt idx="91">
                  <c:v>2.5649493574615367</c:v>
                </c:pt>
                <c:pt idx="92">
                  <c:v>2.5649493574615367</c:v>
                </c:pt>
                <c:pt idx="93">
                  <c:v>2.5649493574615367</c:v>
                </c:pt>
                <c:pt idx="94">
                  <c:v>2.6390573296152584</c:v>
                </c:pt>
                <c:pt idx="95">
                  <c:v>2.6390573296152584</c:v>
                </c:pt>
                <c:pt idx="96">
                  <c:v>2.6390573296152584</c:v>
                </c:pt>
                <c:pt idx="97">
                  <c:v>2.6390573296152584</c:v>
                </c:pt>
                <c:pt idx="98">
                  <c:v>2.6390573296152584</c:v>
                </c:pt>
                <c:pt idx="99">
                  <c:v>2.7080502011022101</c:v>
                </c:pt>
                <c:pt idx="100">
                  <c:v>2.7080502011022101</c:v>
                </c:pt>
                <c:pt idx="101">
                  <c:v>2.7080502011022101</c:v>
                </c:pt>
                <c:pt idx="102">
                  <c:v>2.7080502011022101</c:v>
                </c:pt>
                <c:pt idx="103">
                  <c:v>2.7080502011022101</c:v>
                </c:pt>
                <c:pt idx="104">
                  <c:v>2.7080502011022101</c:v>
                </c:pt>
                <c:pt idx="105">
                  <c:v>2.7080502011022101</c:v>
                </c:pt>
                <c:pt idx="106">
                  <c:v>2.7080502011022101</c:v>
                </c:pt>
                <c:pt idx="107">
                  <c:v>2.7725887222397811</c:v>
                </c:pt>
                <c:pt idx="108">
                  <c:v>2.7725887222397811</c:v>
                </c:pt>
                <c:pt idx="109">
                  <c:v>2.7725887222397811</c:v>
                </c:pt>
                <c:pt idx="110">
                  <c:v>2.7725887222397811</c:v>
                </c:pt>
                <c:pt idx="111">
                  <c:v>2.8154087194227095</c:v>
                </c:pt>
                <c:pt idx="112">
                  <c:v>2.8332133440562162</c:v>
                </c:pt>
                <c:pt idx="113">
                  <c:v>2.8332133440562162</c:v>
                </c:pt>
                <c:pt idx="114">
                  <c:v>2.8332133440562162</c:v>
                </c:pt>
                <c:pt idx="115">
                  <c:v>2.8903717578961645</c:v>
                </c:pt>
                <c:pt idx="116">
                  <c:v>2.8903717578961645</c:v>
                </c:pt>
                <c:pt idx="117">
                  <c:v>2.8903717578961645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2.9957322735539909</c:v>
                </c:pt>
                <c:pt idx="128">
                  <c:v>2.9957322735539909</c:v>
                </c:pt>
                <c:pt idx="129">
                  <c:v>2.9957322735539909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3.0910424533583161</c:v>
                </c:pt>
                <c:pt idx="133">
                  <c:v>3.0910424533583161</c:v>
                </c:pt>
                <c:pt idx="134">
                  <c:v>3.1354942159291497</c:v>
                </c:pt>
                <c:pt idx="135">
                  <c:v>3.1354942159291497</c:v>
                </c:pt>
                <c:pt idx="136">
                  <c:v>3.2580965380214821</c:v>
                </c:pt>
                <c:pt idx="137">
                  <c:v>3.2580965380214821</c:v>
                </c:pt>
                <c:pt idx="138">
                  <c:v>3.2580965380214821</c:v>
                </c:pt>
                <c:pt idx="139">
                  <c:v>3.2958368660043291</c:v>
                </c:pt>
                <c:pt idx="140">
                  <c:v>3.2958368660043291</c:v>
                </c:pt>
                <c:pt idx="141">
                  <c:v>3.2958368660043291</c:v>
                </c:pt>
                <c:pt idx="142">
                  <c:v>3.3322045101752038</c:v>
                </c:pt>
                <c:pt idx="143">
                  <c:v>3.3322045101752038</c:v>
                </c:pt>
                <c:pt idx="144">
                  <c:v>3.3322045101752038</c:v>
                </c:pt>
                <c:pt idx="145">
                  <c:v>3.4011973816621555</c:v>
                </c:pt>
                <c:pt idx="146">
                  <c:v>3.4011973816621555</c:v>
                </c:pt>
                <c:pt idx="147">
                  <c:v>3.4011973816621555</c:v>
                </c:pt>
                <c:pt idx="148">
                  <c:v>3.4011973816621555</c:v>
                </c:pt>
                <c:pt idx="149">
                  <c:v>3.4011973816621555</c:v>
                </c:pt>
                <c:pt idx="150">
                  <c:v>3.4011973816621555</c:v>
                </c:pt>
                <c:pt idx="151">
                  <c:v>3.4011973816621555</c:v>
                </c:pt>
                <c:pt idx="152">
                  <c:v>3.4011973816621555</c:v>
                </c:pt>
                <c:pt idx="153">
                  <c:v>3.4011973816621555</c:v>
                </c:pt>
                <c:pt idx="154">
                  <c:v>3.4011973816621555</c:v>
                </c:pt>
                <c:pt idx="155">
                  <c:v>3.4011973816621555</c:v>
                </c:pt>
                <c:pt idx="156">
                  <c:v>3.4339872044851463</c:v>
                </c:pt>
                <c:pt idx="157">
                  <c:v>3.4657359027997265</c:v>
                </c:pt>
                <c:pt idx="158">
                  <c:v>3.4657359027997265</c:v>
                </c:pt>
                <c:pt idx="159">
                  <c:v>3.4657359027997265</c:v>
                </c:pt>
                <c:pt idx="160">
                  <c:v>3.4657359027997265</c:v>
                </c:pt>
                <c:pt idx="161">
                  <c:v>3.4965075614664802</c:v>
                </c:pt>
                <c:pt idx="162">
                  <c:v>3.4965075614664802</c:v>
                </c:pt>
                <c:pt idx="163">
                  <c:v>3.5263605246161616</c:v>
                </c:pt>
                <c:pt idx="164">
                  <c:v>3.5263605246161616</c:v>
                </c:pt>
                <c:pt idx="165">
                  <c:v>3.5553480614894135</c:v>
                </c:pt>
                <c:pt idx="166">
                  <c:v>3.5835189384561099</c:v>
                </c:pt>
                <c:pt idx="167">
                  <c:v>3.5835189384561099</c:v>
                </c:pt>
                <c:pt idx="168">
                  <c:v>3.6375861597263857</c:v>
                </c:pt>
                <c:pt idx="169">
                  <c:v>3.6375861597263857</c:v>
                </c:pt>
                <c:pt idx="170">
                  <c:v>3.6375861597263857</c:v>
                </c:pt>
                <c:pt idx="171">
                  <c:v>3.6375861597263857</c:v>
                </c:pt>
                <c:pt idx="172">
                  <c:v>3.6506582412937387</c:v>
                </c:pt>
                <c:pt idx="173">
                  <c:v>3.6888794541139363</c:v>
                </c:pt>
                <c:pt idx="174">
                  <c:v>3.6888794541139363</c:v>
                </c:pt>
                <c:pt idx="175">
                  <c:v>3.6888794541139363</c:v>
                </c:pt>
                <c:pt idx="176">
                  <c:v>3.6888794541139363</c:v>
                </c:pt>
                <c:pt idx="177">
                  <c:v>3.6888794541139363</c:v>
                </c:pt>
                <c:pt idx="178">
                  <c:v>3.6888794541139363</c:v>
                </c:pt>
                <c:pt idx="179">
                  <c:v>3.713572066704308</c:v>
                </c:pt>
                <c:pt idx="180">
                  <c:v>3.7612001156935624</c:v>
                </c:pt>
                <c:pt idx="181">
                  <c:v>3.8066624897703196</c:v>
                </c:pt>
                <c:pt idx="182">
                  <c:v>3.8066624897703196</c:v>
                </c:pt>
                <c:pt idx="183">
                  <c:v>3.8286413964890951</c:v>
                </c:pt>
                <c:pt idx="184">
                  <c:v>3.8286413964890951</c:v>
                </c:pt>
                <c:pt idx="185">
                  <c:v>3.8501476017100584</c:v>
                </c:pt>
                <c:pt idx="186">
                  <c:v>3.8712010109078911</c:v>
                </c:pt>
                <c:pt idx="187">
                  <c:v>3.8712010109078911</c:v>
                </c:pt>
                <c:pt idx="188">
                  <c:v>3.8712010109078911</c:v>
                </c:pt>
                <c:pt idx="189">
                  <c:v>3.8712010109078911</c:v>
                </c:pt>
                <c:pt idx="190">
                  <c:v>3.912023005428146</c:v>
                </c:pt>
                <c:pt idx="191">
                  <c:v>3.912023005428146</c:v>
                </c:pt>
                <c:pt idx="192">
                  <c:v>3.912023005428146</c:v>
                </c:pt>
                <c:pt idx="193">
                  <c:v>3.912023005428146</c:v>
                </c:pt>
                <c:pt idx="194">
                  <c:v>3.912023005428146</c:v>
                </c:pt>
                <c:pt idx="195">
                  <c:v>3.9318256327243257</c:v>
                </c:pt>
                <c:pt idx="196">
                  <c:v>4.0073331852324712</c:v>
                </c:pt>
                <c:pt idx="197">
                  <c:v>4.0430512678345503</c:v>
                </c:pt>
                <c:pt idx="198">
                  <c:v>4.0430512678345503</c:v>
                </c:pt>
                <c:pt idx="199">
                  <c:v>4.0604430105464191</c:v>
                </c:pt>
                <c:pt idx="200">
                  <c:v>4.0943445622221004</c:v>
                </c:pt>
                <c:pt idx="201">
                  <c:v>4.0943445622221004</c:v>
                </c:pt>
                <c:pt idx="202">
                  <c:v>4.0943445622221004</c:v>
                </c:pt>
                <c:pt idx="203">
                  <c:v>4.0943445622221004</c:v>
                </c:pt>
                <c:pt idx="204">
                  <c:v>4.1108738641733114</c:v>
                </c:pt>
                <c:pt idx="205">
                  <c:v>4.1271343850450917</c:v>
                </c:pt>
                <c:pt idx="206">
                  <c:v>4.1271343850450917</c:v>
                </c:pt>
                <c:pt idx="207">
                  <c:v>4.1431347263915326</c:v>
                </c:pt>
                <c:pt idx="208">
                  <c:v>4.2484952420493594</c:v>
                </c:pt>
                <c:pt idx="209">
                  <c:v>4.2484952420493594</c:v>
                </c:pt>
                <c:pt idx="210">
                  <c:v>4.3174881135363101</c:v>
                </c:pt>
                <c:pt idx="211">
                  <c:v>4.3174881135363101</c:v>
                </c:pt>
                <c:pt idx="212">
                  <c:v>4.3174881135363101</c:v>
                </c:pt>
                <c:pt idx="213">
                  <c:v>4.3174881135363101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4.4426512564903167</c:v>
                </c:pt>
                <c:pt idx="221">
                  <c:v>4.499809670330265</c:v>
                </c:pt>
                <c:pt idx="222">
                  <c:v>4.499809670330265</c:v>
                </c:pt>
                <c:pt idx="223">
                  <c:v>4.5951198501345898</c:v>
                </c:pt>
                <c:pt idx="224">
                  <c:v>4.6821312271242199</c:v>
                </c:pt>
                <c:pt idx="225">
                  <c:v>4.7004803657924166</c:v>
                </c:pt>
                <c:pt idx="226">
                  <c:v>4.7004803657924166</c:v>
                </c:pt>
                <c:pt idx="227">
                  <c:v>4.7874917427820458</c:v>
                </c:pt>
                <c:pt idx="228">
                  <c:v>4.9972122737641147</c:v>
                </c:pt>
                <c:pt idx="229">
                  <c:v>5.1929568508902104</c:v>
                </c:pt>
                <c:pt idx="230">
                  <c:v>5.1929568508902104</c:v>
                </c:pt>
                <c:pt idx="231">
                  <c:v>5.1929568508902104</c:v>
                </c:pt>
                <c:pt idx="232">
                  <c:v>5.393627546352362</c:v>
                </c:pt>
                <c:pt idx="233">
                  <c:v>5.4638318050256105</c:v>
                </c:pt>
                <c:pt idx="234">
                  <c:v>5.5490760848952201</c:v>
                </c:pt>
                <c:pt idx="235">
                  <c:v>5.6347896031692493</c:v>
                </c:pt>
                <c:pt idx="236">
                  <c:v>5.6937321388026998</c:v>
                </c:pt>
                <c:pt idx="237">
                  <c:v>5.857933154483459</c:v>
                </c:pt>
                <c:pt idx="238">
                  <c:v>5.8861040314501558</c:v>
                </c:pt>
                <c:pt idx="239">
                  <c:v>6.0684255882441107</c:v>
                </c:pt>
              </c:numCache>
            </c:numRef>
          </c:xVal>
          <c:yVal>
            <c:numRef>
              <c:f>EQ_LNXvsY!$B$3:$B$242</c:f>
              <c:numCache>
                <c:formatCode>General</c:formatCode>
                <c:ptCount val="240"/>
                <c:pt idx="0">
                  <c:v>4.5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5.0999999999999996</c:v>
                </c:pt>
                <c:pt idx="4">
                  <c:v>5</c:v>
                </c:pt>
                <c:pt idx="5">
                  <c:v>5.2</c:v>
                </c:pt>
                <c:pt idx="6">
                  <c:v>4.4000000000000004</c:v>
                </c:pt>
                <c:pt idx="7">
                  <c:v>4.7</c:v>
                </c:pt>
                <c:pt idx="8">
                  <c:v>5.0999999999999996</c:v>
                </c:pt>
                <c:pt idx="9">
                  <c:v>4.5</c:v>
                </c:pt>
                <c:pt idx="10">
                  <c:v>4.8</c:v>
                </c:pt>
                <c:pt idx="11">
                  <c:v>4.7</c:v>
                </c:pt>
                <c:pt idx="12">
                  <c:v>4.8</c:v>
                </c:pt>
                <c:pt idx="13">
                  <c:v>4.5999999999999996</c:v>
                </c:pt>
                <c:pt idx="14">
                  <c:v>4.7</c:v>
                </c:pt>
                <c:pt idx="15">
                  <c:v>5.6</c:v>
                </c:pt>
                <c:pt idx="16">
                  <c:v>4.9000000000000004</c:v>
                </c:pt>
                <c:pt idx="17">
                  <c:v>4.8</c:v>
                </c:pt>
                <c:pt idx="18">
                  <c:v>4.7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4.7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4.8</c:v>
                </c:pt>
                <c:pt idx="25">
                  <c:v>4.7</c:v>
                </c:pt>
                <c:pt idx="26">
                  <c:v>4.8</c:v>
                </c:pt>
                <c:pt idx="27">
                  <c:v>5.5</c:v>
                </c:pt>
                <c:pt idx="28">
                  <c:v>5.2</c:v>
                </c:pt>
                <c:pt idx="29">
                  <c:v>5.0999999999999996</c:v>
                </c:pt>
                <c:pt idx="30">
                  <c:v>4.8</c:v>
                </c:pt>
                <c:pt idx="31">
                  <c:v>5.3</c:v>
                </c:pt>
                <c:pt idx="32">
                  <c:v>5.8</c:v>
                </c:pt>
                <c:pt idx="33">
                  <c:v>4.2</c:v>
                </c:pt>
                <c:pt idx="34">
                  <c:v>4.8</c:v>
                </c:pt>
                <c:pt idx="35">
                  <c:v>4.3</c:v>
                </c:pt>
                <c:pt idx="36">
                  <c:v>5.5</c:v>
                </c:pt>
                <c:pt idx="37">
                  <c:v>5.7</c:v>
                </c:pt>
                <c:pt idx="38">
                  <c:v>5.3</c:v>
                </c:pt>
                <c:pt idx="39">
                  <c:v>4.8</c:v>
                </c:pt>
                <c:pt idx="40">
                  <c:v>5.2</c:v>
                </c:pt>
                <c:pt idx="41">
                  <c:v>5.5</c:v>
                </c:pt>
                <c:pt idx="42">
                  <c:v>4.5999999999999996</c:v>
                </c:pt>
                <c:pt idx="43">
                  <c:v>5.4</c:v>
                </c:pt>
                <c:pt idx="44">
                  <c:v>5.0999999999999996</c:v>
                </c:pt>
                <c:pt idx="45">
                  <c:v>5.6</c:v>
                </c:pt>
                <c:pt idx="46">
                  <c:v>4.8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5.5</c:v>
                </c:pt>
                <c:pt idx="52">
                  <c:v>5.3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4.7</c:v>
                </c:pt>
                <c:pt idx="57">
                  <c:v>5.7</c:v>
                </c:pt>
                <c:pt idx="58">
                  <c:v>5.3</c:v>
                </c:pt>
                <c:pt idx="59">
                  <c:v>5.2</c:v>
                </c:pt>
                <c:pt idx="60">
                  <c:v>5.6</c:v>
                </c:pt>
                <c:pt idx="61">
                  <c:v>5.4</c:v>
                </c:pt>
                <c:pt idx="62">
                  <c:v>5.2</c:v>
                </c:pt>
                <c:pt idx="63">
                  <c:v>5.8</c:v>
                </c:pt>
                <c:pt idx="64">
                  <c:v>5.4</c:v>
                </c:pt>
                <c:pt idx="65">
                  <c:v>5.4</c:v>
                </c:pt>
                <c:pt idx="66">
                  <c:v>6</c:v>
                </c:pt>
                <c:pt idx="67">
                  <c:v>4.5999999999999996</c:v>
                </c:pt>
                <c:pt idx="68">
                  <c:v>5.4</c:v>
                </c:pt>
                <c:pt idx="69">
                  <c:v>5.7</c:v>
                </c:pt>
                <c:pt idx="70">
                  <c:v>6.1</c:v>
                </c:pt>
                <c:pt idx="71">
                  <c:v>5.2</c:v>
                </c:pt>
                <c:pt idx="72">
                  <c:v>5.4</c:v>
                </c:pt>
                <c:pt idx="73">
                  <c:v>5.6</c:v>
                </c:pt>
                <c:pt idx="74">
                  <c:v>6.6</c:v>
                </c:pt>
                <c:pt idx="75">
                  <c:v>5.8</c:v>
                </c:pt>
                <c:pt idx="76">
                  <c:v>6.1</c:v>
                </c:pt>
                <c:pt idx="77">
                  <c:v>5.9</c:v>
                </c:pt>
                <c:pt idx="78">
                  <c:v>5.6</c:v>
                </c:pt>
                <c:pt idx="79">
                  <c:v>5.9</c:v>
                </c:pt>
                <c:pt idx="80">
                  <c:v>6.3</c:v>
                </c:pt>
                <c:pt idx="81">
                  <c:v>6.3</c:v>
                </c:pt>
                <c:pt idx="82">
                  <c:v>5.8</c:v>
                </c:pt>
                <c:pt idx="83">
                  <c:v>5.9</c:v>
                </c:pt>
                <c:pt idx="84">
                  <c:v>5.3</c:v>
                </c:pt>
                <c:pt idx="85">
                  <c:v>5.9</c:v>
                </c:pt>
                <c:pt idx="86">
                  <c:v>6.7</c:v>
                </c:pt>
                <c:pt idx="87">
                  <c:v>6.4</c:v>
                </c:pt>
                <c:pt idx="88">
                  <c:v>6.1</c:v>
                </c:pt>
                <c:pt idx="89">
                  <c:v>5.9</c:v>
                </c:pt>
                <c:pt idx="90">
                  <c:v>6.3</c:v>
                </c:pt>
                <c:pt idx="91">
                  <c:v>5.8</c:v>
                </c:pt>
                <c:pt idx="92">
                  <c:v>6.3</c:v>
                </c:pt>
                <c:pt idx="93">
                  <c:v>6.4</c:v>
                </c:pt>
                <c:pt idx="94">
                  <c:v>6.8</c:v>
                </c:pt>
                <c:pt idx="95">
                  <c:v>5.8</c:v>
                </c:pt>
                <c:pt idx="96">
                  <c:v>5.8</c:v>
                </c:pt>
                <c:pt idx="97">
                  <c:v>5.7</c:v>
                </c:pt>
                <c:pt idx="98">
                  <c:v>6.2</c:v>
                </c:pt>
                <c:pt idx="99">
                  <c:v>6.5</c:v>
                </c:pt>
                <c:pt idx="100">
                  <c:v>6.2</c:v>
                </c:pt>
                <c:pt idx="101">
                  <c:v>6.2</c:v>
                </c:pt>
                <c:pt idx="102">
                  <c:v>6</c:v>
                </c:pt>
                <c:pt idx="103">
                  <c:v>7.3</c:v>
                </c:pt>
                <c:pt idx="104">
                  <c:v>5.8</c:v>
                </c:pt>
                <c:pt idx="105">
                  <c:v>5.7</c:v>
                </c:pt>
                <c:pt idx="106">
                  <c:v>6.3</c:v>
                </c:pt>
                <c:pt idx="107">
                  <c:v>6.1</c:v>
                </c:pt>
                <c:pt idx="108">
                  <c:v>6.7</c:v>
                </c:pt>
                <c:pt idx="109">
                  <c:v>5.9</c:v>
                </c:pt>
                <c:pt idx="110">
                  <c:v>6</c:v>
                </c:pt>
                <c:pt idx="111">
                  <c:v>5.8</c:v>
                </c:pt>
                <c:pt idx="112">
                  <c:v>6.1</c:v>
                </c:pt>
                <c:pt idx="113">
                  <c:v>6.5</c:v>
                </c:pt>
                <c:pt idx="114">
                  <c:v>5.3</c:v>
                </c:pt>
                <c:pt idx="115">
                  <c:v>6.3</c:v>
                </c:pt>
                <c:pt idx="116">
                  <c:v>6.6</c:v>
                </c:pt>
                <c:pt idx="117">
                  <c:v>6.5</c:v>
                </c:pt>
                <c:pt idx="118">
                  <c:v>6.5</c:v>
                </c:pt>
                <c:pt idx="119">
                  <c:v>6.4</c:v>
                </c:pt>
                <c:pt idx="120">
                  <c:v>6.7</c:v>
                </c:pt>
                <c:pt idx="121">
                  <c:v>6.4</c:v>
                </c:pt>
                <c:pt idx="122">
                  <c:v>7</c:v>
                </c:pt>
                <c:pt idx="123">
                  <c:v>6.5</c:v>
                </c:pt>
                <c:pt idx="124">
                  <c:v>6.3</c:v>
                </c:pt>
                <c:pt idx="125">
                  <c:v>6</c:v>
                </c:pt>
                <c:pt idx="126">
                  <c:v>5.9</c:v>
                </c:pt>
                <c:pt idx="127">
                  <c:v>6.4</c:v>
                </c:pt>
                <c:pt idx="128">
                  <c:v>6.2</c:v>
                </c:pt>
                <c:pt idx="129">
                  <c:v>6.7</c:v>
                </c:pt>
                <c:pt idx="130">
                  <c:v>7.2</c:v>
                </c:pt>
                <c:pt idx="131">
                  <c:v>5.9</c:v>
                </c:pt>
                <c:pt idx="132">
                  <c:v>6.9</c:v>
                </c:pt>
                <c:pt idx="133">
                  <c:v>6.7</c:v>
                </c:pt>
                <c:pt idx="134">
                  <c:v>6.3</c:v>
                </c:pt>
                <c:pt idx="135">
                  <c:v>5.8</c:v>
                </c:pt>
                <c:pt idx="136">
                  <c:v>6.7</c:v>
                </c:pt>
                <c:pt idx="137">
                  <c:v>6.4</c:v>
                </c:pt>
                <c:pt idx="138">
                  <c:v>6.1</c:v>
                </c:pt>
                <c:pt idx="139">
                  <c:v>6.9</c:v>
                </c:pt>
                <c:pt idx="140">
                  <c:v>6.5</c:v>
                </c:pt>
                <c:pt idx="141">
                  <c:v>6.2</c:v>
                </c:pt>
                <c:pt idx="142">
                  <c:v>6.4</c:v>
                </c:pt>
                <c:pt idx="143">
                  <c:v>6.7</c:v>
                </c:pt>
                <c:pt idx="144">
                  <c:v>6.4</c:v>
                </c:pt>
                <c:pt idx="145">
                  <c:v>7.4</c:v>
                </c:pt>
                <c:pt idx="146">
                  <c:v>7.3</c:v>
                </c:pt>
                <c:pt idx="147">
                  <c:v>6.8</c:v>
                </c:pt>
                <c:pt idx="148">
                  <c:v>6.5</c:v>
                </c:pt>
                <c:pt idx="149">
                  <c:v>6.2</c:v>
                </c:pt>
                <c:pt idx="150">
                  <c:v>7.3</c:v>
                </c:pt>
                <c:pt idx="151">
                  <c:v>7</c:v>
                </c:pt>
                <c:pt idx="152">
                  <c:v>6.9</c:v>
                </c:pt>
                <c:pt idx="153">
                  <c:v>6.7</c:v>
                </c:pt>
                <c:pt idx="154">
                  <c:v>6.2</c:v>
                </c:pt>
                <c:pt idx="155">
                  <c:v>6.6</c:v>
                </c:pt>
                <c:pt idx="156">
                  <c:v>7</c:v>
                </c:pt>
                <c:pt idx="157">
                  <c:v>6.5</c:v>
                </c:pt>
                <c:pt idx="158">
                  <c:v>6.9</c:v>
                </c:pt>
                <c:pt idx="159">
                  <c:v>6.6</c:v>
                </c:pt>
                <c:pt idx="160">
                  <c:v>6.6</c:v>
                </c:pt>
                <c:pt idx="161">
                  <c:v>7.4</c:v>
                </c:pt>
                <c:pt idx="162">
                  <c:v>7.3</c:v>
                </c:pt>
                <c:pt idx="163">
                  <c:v>6.9</c:v>
                </c:pt>
                <c:pt idx="164">
                  <c:v>6.9</c:v>
                </c:pt>
                <c:pt idx="165">
                  <c:v>7.3</c:v>
                </c:pt>
                <c:pt idx="166">
                  <c:v>6.9</c:v>
                </c:pt>
                <c:pt idx="167">
                  <c:v>6.4</c:v>
                </c:pt>
                <c:pt idx="168">
                  <c:v>6.9</c:v>
                </c:pt>
                <c:pt idx="169">
                  <c:v>6.7</c:v>
                </c:pt>
                <c:pt idx="170">
                  <c:v>6.8</c:v>
                </c:pt>
                <c:pt idx="171">
                  <c:v>6.8</c:v>
                </c:pt>
                <c:pt idx="172">
                  <c:v>6.4</c:v>
                </c:pt>
                <c:pt idx="173">
                  <c:v>7.2</c:v>
                </c:pt>
                <c:pt idx="174">
                  <c:v>7</c:v>
                </c:pt>
                <c:pt idx="175">
                  <c:v>7.4</c:v>
                </c:pt>
                <c:pt idx="176">
                  <c:v>6.8</c:v>
                </c:pt>
                <c:pt idx="177">
                  <c:v>6.9</c:v>
                </c:pt>
                <c:pt idx="178">
                  <c:v>7.1</c:v>
                </c:pt>
                <c:pt idx="179">
                  <c:v>7.1</c:v>
                </c:pt>
                <c:pt idx="180">
                  <c:v>7.4</c:v>
                </c:pt>
                <c:pt idx="181">
                  <c:v>6.8</c:v>
                </c:pt>
                <c:pt idx="182">
                  <c:v>7.6</c:v>
                </c:pt>
                <c:pt idx="183">
                  <c:v>6.8</c:v>
                </c:pt>
                <c:pt idx="184">
                  <c:v>7.2</c:v>
                </c:pt>
                <c:pt idx="185">
                  <c:v>7.2</c:v>
                </c:pt>
                <c:pt idx="186">
                  <c:v>6.8</c:v>
                </c:pt>
                <c:pt idx="187">
                  <c:v>7</c:v>
                </c:pt>
                <c:pt idx="188">
                  <c:v>7.2</c:v>
                </c:pt>
                <c:pt idx="189">
                  <c:v>7.8</c:v>
                </c:pt>
                <c:pt idx="190">
                  <c:v>6.9</c:v>
                </c:pt>
                <c:pt idx="191">
                  <c:v>6.6</c:v>
                </c:pt>
                <c:pt idx="192">
                  <c:v>6.9</c:v>
                </c:pt>
                <c:pt idx="193">
                  <c:v>6.9</c:v>
                </c:pt>
                <c:pt idx="194">
                  <c:v>7.1</c:v>
                </c:pt>
                <c:pt idx="195">
                  <c:v>6.7</c:v>
                </c:pt>
                <c:pt idx="196">
                  <c:v>7.3</c:v>
                </c:pt>
                <c:pt idx="197">
                  <c:v>7.7</c:v>
                </c:pt>
                <c:pt idx="198">
                  <c:v>7.2</c:v>
                </c:pt>
                <c:pt idx="199">
                  <c:v>7.2</c:v>
                </c:pt>
                <c:pt idx="200">
                  <c:v>7.2</c:v>
                </c:pt>
                <c:pt idx="201">
                  <c:v>7.5</c:v>
                </c:pt>
                <c:pt idx="202">
                  <c:v>7.4</c:v>
                </c:pt>
                <c:pt idx="203">
                  <c:v>6.9</c:v>
                </c:pt>
                <c:pt idx="204">
                  <c:v>7.2</c:v>
                </c:pt>
                <c:pt idx="205">
                  <c:v>7.6</c:v>
                </c:pt>
                <c:pt idx="206">
                  <c:v>7.6</c:v>
                </c:pt>
                <c:pt idx="207">
                  <c:v>7.1</c:v>
                </c:pt>
                <c:pt idx="208">
                  <c:v>7.2</c:v>
                </c:pt>
                <c:pt idx="209">
                  <c:v>7.9</c:v>
                </c:pt>
                <c:pt idx="210">
                  <c:v>7.4</c:v>
                </c:pt>
                <c:pt idx="211">
                  <c:v>7.5</c:v>
                </c:pt>
                <c:pt idx="212">
                  <c:v>7.1</c:v>
                </c:pt>
                <c:pt idx="213">
                  <c:v>7.1</c:v>
                </c:pt>
                <c:pt idx="214">
                  <c:v>8</c:v>
                </c:pt>
                <c:pt idx="215">
                  <c:v>7.4</c:v>
                </c:pt>
                <c:pt idx="216">
                  <c:v>7.1</c:v>
                </c:pt>
                <c:pt idx="217">
                  <c:v>7.4</c:v>
                </c:pt>
                <c:pt idx="218">
                  <c:v>7.3</c:v>
                </c:pt>
                <c:pt idx="219">
                  <c:v>7.7</c:v>
                </c:pt>
                <c:pt idx="220">
                  <c:v>7.5</c:v>
                </c:pt>
                <c:pt idx="221">
                  <c:v>8</c:v>
                </c:pt>
                <c:pt idx="222">
                  <c:v>7.3</c:v>
                </c:pt>
                <c:pt idx="223">
                  <c:v>7.2</c:v>
                </c:pt>
                <c:pt idx="224">
                  <c:v>8</c:v>
                </c:pt>
                <c:pt idx="225">
                  <c:v>7.8</c:v>
                </c:pt>
                <c:pt idx="226">
                  <c:v>7.3</c:v>
                </c:pt>
                <c:pt idx="227">
                  <c:v>7.8</c:v>
                </c:pt>
                <c:pt idx="228">
                  <c:v>7.7</c:v>
                </c:pt>
                <c:pt idx="229">
                  <c:v>7.9</c:v>
                </c:pt>
                <c:pt idx="230">
                  <c:v>7.5</c:v>
                </c:pt>
                <c:pt idx="231">
                  <c:v>7.6</c:v>
                </c:pt>
                <c:pt idx="232">
                  <c:v>8.5</c:v>
                </c:pt>
                <c:pt idx="233">
                  <c:v>7.9</c:v>
                </c:pt>
                <c:pt idx="234">
                  <c:v>7.5</c:v>
                </c:pt>
                <c:pt idx="235">
                  <c:v>7.5</c:v>
                </c:pt>
                <c:pt idx="236">
                  <c:v>8.3000000000000007</c:v>
                </c:pt>
                <c:pt idx="237">
                  <c:v>7.9</c:v>
                </c:pt>
                <c:pt idx="238">
                  <c:v>7.8</c:v>
                </c:pt>
                <c:pt idx="23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8-48D5-9FEB-5108FC1D6309}"/>
            </c:ext>
          </c:extLst>
        </c:ser>
        <c:ser>
          <c:idx val="0"/>
          <c:order val="1"/>
          <c:tx>
            <c:v>UCI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EQ_LNXvsY!$I$3:$I$607</c:f>
              <c:numCache>
                <c:formatCode>General</c:formatCode>
                <c:ptCount val="60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EQ_LNXvsY!$L$3:$L$607</c:f>
              <c:numCache>
                <c:formatCode>General</c:formatCode>
                <c:ptCount val="605"/>
                <c:pt idx="0">
                  <c:v>2.6567355869221259</c:v>
                </c:pt>
                <c:pt idx="1">
                  <c:v>2.7265059498368767</c:v>
                </c:pt>
                <c:pt idx="2">
                  <c:v>2.7962803910240028</c:v>
                </c:pt>
                <c:pt idx="3">
                  <c:v>2.8660591456465245</c:v>
                </c:pt>
                <c:pt idx="4">
                  <c:v>2.9358424670121632</c:v>
                </c:pt>
                <c:pt idx="5">
                  <c:v>3.0056306283272822</c:v>
                </c:pt>
                <c:pt idx="6">
                  <c:v>3.0754239246543627</c:v>
                </c:pt>
                <c:pt idx="7">
                  <c:v>3.1452226751005075</c:v>
                </c:pt>
                <c:pt idx="8">
                  <c:v>3.21502722526869</c:v>
                </c:pt>
                <c:pt idx="9">
                  <c:v>3.2848379500084004</c:v>
                </c:pt>
                <c:pt idx="10">
                  <c:v>3.3546552565081451</c:v>
                </c:pt>
                <c:pt idx="11">
                  <c:v>3.4244795877790608</c:v>
                </c:pt>
                <c:pt idx="12">
                  <c:v>3.4943114265869077</c:v>
                </c:pt>
                <c:pt idx="13">
                  <c:v>3.5641512998991991</c:v>
                </c:pt>
                <c:pt idx="14">
                  <c:v>3.6339997839253444</c:v>
                </c:pt>
                <c:pt idx="15">
                  <c:v>3.703857509840943</c:v>
                </c:pt>
                <c:pt idx="16">
                  <c:v>3.7737251703029973</c:v>
                </c:pt>
                <c:pt idx="17">
                  <c:v>3.8436035268813948</c:v>
                </c:pt>
                <c:pt idx="18">
                  <c:v>3.9134934185540771</c:v>
                </c:pt>
                <c:pt idx="19">
                  <c:v>3.9833957714395001</c:v>
                </c:pt>
                <c:pt idx="20">
                  <c:v>4.0533116099711668</c:v>
                </c:pt>
                <c:pt idx="21">
                  <c:v>4.1232420697559942</c:v>
                </c:pt>
                <c:pt idx="22">
                  <c:v>4.1931884124022432</c:v>
                </c:pt>
                <c:pt idx="23">
                  <c:v>4.263152042654772</c:v>
                </c:pt>
                <c:pt idx="24">
                  <c:v>4.3331345282368989</c:v>
                </c:pt>
                <c:pt idx="25">
                  <c:v>4.4031376228705028</c:v>
                </c:pt>
                <c:pt idx="26">
                  <c:v>4.473163293030483</c:v>
                </c:pt>
                <c:pt idx="27">
                  <c:v>4.5432137490875588</c:v>
                </c:pt>
                <c:pt idx="28">
                  <c:v>4.6132914816050166</c:v>
                </c:pt>
                <c:pt idx="29">
                  <c:v>4.6833993036799342</c:v>
                </c:pt>
                <c:pt idx="30">
                  <c:v>4.7535404003549271</c:v>
                </c:pt>
                <c:pt idx="31">
                  <c:v>4.8237183862664237</c:v>
                </c:pt>
                <c:pt idx="32">
                  <c:v>4.8939373728280557</c:v>
                </c:pt>
                <c:pt idx="33">
                  <c:v>4.9642020463517555</c:v>
                </c:pt>
                <c:pt idx="34">
                  <c:v>5.0345177585493319</c:v>
                </c:pt>
                <c:pt idx="35">
                  <c:v>5.1048906307765796</c:v>
                </c:pt>
                <c:pt idx="36">
                  <c:v>5.1753276730914965</c:v>
                </c:pt>
                <c:pt idx="37">
                  <c:v>5.2458369185638789</c:v>
                </c:pt>
                <c:pt idx="38">
                  <c:v>5.316427572100344</c:v>
                </c:pt>
                <c:pt idx="39">
                  <c:v>5.3871101710656015</c:v>
                </c:pt>
                <c:pt idx="40">
                  <c:v>5.4578967518335206</c:v>
                </c:pt>
                <c:pt idx="41">
                  <c:v>5.52880101167246</c:v>
                </c:pt>
                <c:pt idx="42">
                  <c:v>5.5998384486512256</c:v>
                </c:pt>
                <c:pt idx="43">
                  <c:v>5.6710264533274861</c:v>
                </c:pt>
                <c:pt idx="44">
                  <c:v>5.7423843151663361</c:v>
                </c:pt>
                <c:pt idx="45">
                  <c:v>5.8139330953359787</c:v>
                </c:pt>
                <c:pt idx="46">
                  <c:v>5.8856953089321813</c:v>
                </c:pt>
                <c:pt idx="47">
                  <c:v>5.9576943593247131</c:v>
                </c:pt>
                <c:pt idx="48">
                  <c:v>6.0299536827625948</c:v>
                </c:pt>
                <c:pt idx="49">
                  <c:v>6.1024956000000685</c:v>
                </c:pt>
                <c:pt idx="50">
                  <c:v>6.1753399358307473</c:v>
                </c:pt>
                <c:pt idx="51">
                  <c:v>6.2485025478267806</c:v>
                </c:pt>
                <c:pt idx="52">
                  <c:v>6.3219939777490106</c:v>
                </c:pt>
                <c:pt idx="53">
                  <c:v>6.3958184685033013</c:v>
                </c:pt>
                <c:pt idx="54">
                  <c:v>6.4699735486857204</c:v>
                </c:pt>
                <c:pt idx="55">
                  <c:v>6.5444502759655965</c:v>
                </c:pt>
                <c:pt idx="56">
                  <c:v>6.6192340854405955</c:v>
                </c:pt>
                <c:pt idx="57">
                  <c:v>6.6943060644317862</c:v>
                </c:pt>
                <c:pt idx="58">
                  <c:v>6.7696444142207701</c:v>
                </c:pt>
                <c:pt idx="59">
                  <c:v>6.8452258718320813</c:v>
                </c:pt>
                <c:pt idx="60">
                  <c:v>6.9210269292280238</c:v>
                </c:pt>
                <c:pt idx="61">
                  <c:v>6.9970247685005109</c:v>
                </c:pt>
                <c:pt idx="62">
                  <c:v>7.0731979016126916</c:v>
                </c:pt>
                <c:pt idx="63">
                  <c:v>7.1495265487821182</c:v>
                </c:pt>
                <c:pt idx="64">
                  <c:v>7.2259928105844251</c:v>
                </c:pt>
                <c:pt idx="65">
                  <c:v>7.3025806919093288</c:v>
                </c:pt>
                <c:pt idx="66">
                  <c:v>7.3792760288553536</c:v>
                </c:pt>
                <c:pt idx="67">
                  <c:v>7.4560663586667166</c:v>
                </c:pt>
                <c:pt idx="68">
                  <c:v>7.5329407616747517</c:v>
                </c:pt>
                <c:pt idx="69">
                  <c:v>7.6098896947150987</c:v>
                </c:pt>
                <c:pt idx="70">
                  <c:v>7.6869048281940753</c:v>
                </c:pt>
                <c:pt idx="71">
                  <c:v>7.7639788937558842</c:v>
                </c:pt>
                <c:pt idx="72">
                  <c:v>7.8411055459767214</c:v>
                </c:pt>
                <c:pt idx="73">
                  <c:v>7.9182792392569246</c:v>
                </c:pt>
                <c:pt idx="74">
                  <c:v>7.9954951197235564</c:v>
                </c:pt>
                <c:pt idx="75">
                  <c:v>8.0727489312001524</c:v>
                </c:pt>
                <c:pt idx="76">
                  <c:v>8.1500369339337446</c:v>
                </c:pt>
                <c:pt idx="77">
                  <c:v>8.2273558346430775</c:v>
                </c:pt>
                <c:pt idx="78">
                  <c:v>8.3047027264665996</c:v>
                </c:pt>
                <c:pt idx="79">
                  <c:v>8.382075037480055</c:v>
                </c:pt>
                <c:pt idx="80">
                  <c:v>8.4594704865810311</c:v>
                </c:pt>
                <c:pt idx="81">
                  <c:v>8.536887045677263</c:v>
                </c:pt>
                <c:pt idx="82">
                  <c:v>8.6143229072529834</c:v>
                </c:pt>
                <c:pt idx="83">
                  <c:v>8.6917764565157363</c:v>
                </c:pt>
                <c:pt idx="84">
                  <c:v>8.7692462474413286</c:v>
                </c:pt>
                <c:pt idx="85">
                  <c:v>8.8467309821361351</c:v>
                </c:pt>
                <c:pt idx="86">
                  <c:v>8.9242294930238568</c:v>
                </c:pt>
                <c:pt idx="87">
                  <c:v>9.0017407274393815</c:v>
                </c:pt>
                <c:pt idx="88">
                  <c:v>9.0792637342765534</c:v>
                </c:pt>
                <c:pt idx="89">
                  <c:v>9.1567976523911714</c:v>
                </c:pt>
                <c:pt idx="90">
                  <c:v>9.2343417005064659</c:v>
                </c:pt>
                <c:pt idx="91">
                  <c:v>9.3118951684070392</c:v>
                </c:pt>
                <c:pt idx="92">
                  <c:v>9.389457409239947</c:v>
                </c:pt>
                <c:pt idx="93">
                  <c:v>9.4670278327688901</c:v>
                </c:pt>
                <c:pt idx="94">
                  <c:v>9.5446058994507528</c:v>
                </c:pt>
                <c:pt idx="95">
                  <c:v>9.6221911152230213</c:v>
                </c:pt>
                <c:pt idx="96">
                  <c:v>9.6997830269070775</c:v>
                </c:pt>
                <c:pt idx="97">
                  <c:v>9.7773812181461661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8-48D5-9FEB-5108FC1D6309}"/>
            </c:ext>
          </c:extLst>
        </c:ser>
        <c:ser>
          <c:idx val="2"/>
          <c:order val="2"/>
          <c:tx>
            <c:v>LCI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EQ_LNXvsY!$I$3:$I$617</c:f>
              <c:numCache>
                <c:formatCode>General</c:formatCode>
                <c:ptCount val="61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EQ_LNXvsY!$K$3:$K$617</c:f>
              <c:numCache>
                <c:formatCode>General</c:formatCode>
                <c:ptCount val="615"/>
                <c:pt idx="0">
                  <c:v>2.2244735686999211</c:v>
                </c:pt>
                <c:pt idx="1">
                  <c:v>2.3021075512192168</c:v>
                </c:pt>
                <c:pt idx="2">
                  <c:v>2.3797374554661372</c:v>
                </c:pt>
                <c:pt idx="3">
                  <c:v>2.457363046277663</c:v>
                </c:pt>
                <c:pt idx="4">
                  <c:v>2.5349840703460718</c:v>
                </c:pt>
                <c:pt idx="5">
                  <c:v>2.6126002544650002</c:v>
                </c:pt>
                <c:pt idx="6">
                  <c:v>2.6902113035719664</c:v>
                </c:pt>
                <c:pt idx="7">
                  <c:v>2.7678168985598681</c:v>
                </c:pt>
                <c:pt idx="8">
                  <c:v>2.845416693825733</c:v>
                </c:pt>
                <c:pt idx="9">
                  <c:v>2.9230103145200701</c:v>
                </c:pt>
                <c:pt idx="10">
                  <c:v>3.000597353454372</c:v>
                </c:pt>
                <c:pt idx="11">
                  <c:v>3.0781773676175037</c:v>
                </c:pt>
                <c:pt idx="12">
                  <c:v>3.1557498742437033</c:v>
                </c:pt>
                <c:pt idx="13">
                  <c:v>3.2333143463654594</c:v>
                </c:pt>
                <c:pt idx="14">
                  <c:v>3.3108702077733607</c:v>
                </c:pt>
                <c:pt idx="15">
                  <c:v>3.3884168272918087</c:v>
                </c:pt>
                <c:pt idx="16">
                  <c:v>3.4659535122638019</c:v>
                </c:pt>
                <c:pt idx="17">
                  <c:v>3.5434795011194509</c:v>
                </c:pt>
                <c:pt idx="18">
                  <c:v>3.6209939548808161</c:v>
                </c:pt>
                <c:pt idx="19">
                  <c:v>3.6984959474294397</c:v>
                </c:pt>
                <c:pt idx="20">
                  <c:v>3.7759844543318204</c:v>
                </c:pt>
                <c:pt idx="21">
                  <c:v>3.8534583399810391</c:v>
                </c:pt>
                <c:pt idx="22">
                  <c:v>3.9309163427688372</c:v>
                </c:pt>
                <c:pt idx="23">
                  <c:v>4.0083570579503558</c:v>
                </c:pt>
                <c:pt idx="24">
                  <c:v>4.0857789178022763</c:v>
                </c:pt>
                <c:pt idx="25">
                  <c:v>4.1631801686027181</c:v>
                </c:pt>
                <c:pt idx="26">
                  <c:v>4.2405588438767854</c:v>
                </c:pt>
                <c:pt idx="27">
                  <c:v>4.317912733253757</c:v>
                </c:pt>
                <c:pt idx="28">
                  <c:v>4.3952393461703467</c:v>
                </c:pt>
                <c:pt idx="29">
                  <c:v>4.4725358695294748</c:v>
                </c:pt>
                <c:pt idx="30">
                  <c:v>4.5497991182885293</c:v>
                </c:pt>
                <c:pt idx="31">
                  <c:v>4.6270254778110802</c:v>
                </c:pt>
                <c:pt idx="32">
                  <c:v>4.7042108366834938</c:v>
                </c:pt>
                <c:pt idx="33">
                  <c:v>4.7813505085938415</c:v>
                </c:pt>
                <c:pt idx="34">
                  <c:v>4.8584391418303126</c:v>
                </c:pt>
                <c:pt idx="35">
                  <c:v>4.9354706150371124</c:v>
                </c:pt>
                <c:pt idx="36">
                  <c:v>5.0124379181562411</c:v>
                </c:pt>
                <c:pt idx="37">
                  <c:v>5.0893330181179062</c:v>
                </c:pt>
                <c:pt idx="38">
                  <c:v>5.1661467100154885</c:v>
                </c:pt>
                <c:pt idx="39">
                  <c:v>5.2428684564842785</c:v>
                </c:pt>
                <c:pt idx="40">
                  <c:v>5.319486221150405</c:v>
                </c:pt>
                <c:pt idx="41">
                  <c:v>5.3959863067455132</c:v>
                </c:pt>
                <c:pt idx="42">
                  <c:v>5.472353215200795</c:v>
                </c:pt>
                <c:pt idx="43">
                  <c:v>5.5485695559585819</c:v>
                </c:pt>
                <c:pt idx="44">
                  <c:v>5.6246160395537794</c:v>
                </c:pt>
                <c:pt idx="45">
                  <c:v>5.7004716048181825</c:v>
                </c:pt>
                <c:pt idx="46">
                  <c:v>5.7761137366560273</c:v>
                </c:pt>
                <c:pt idx="47">
                  <c:v>5.8515190316975429</c:v>
                </c:pt>
                <c:pt idx="48">
                  <c:v>5.9266640536937087</c:v>
                </c:pt>
                <c:pt idx="49">
                  <c:v>6.0015264818902807</c:v>
                </c:pt>
                <c:pt idx="50">
                  <c:v>6.0760864914936494</c:v>
                </c:pt>
                <c:pt idx="51">
                  <c:v>6.1503282249316635</c:v>
                </c:pt>
                <c:pt idx="52">
                  <c:v>6.224241140443481</c:v>
                </c:pt>
                <c:pt idx="53">
                  <c:v>6.2978209951232378</c:v>
                </c:pt>
                <c:pt idx="54">
                  <c:v>6.3710702603748661</c:v>
                </c:pt>
                <c:pt idx="55">
                  <c:v>6.4439978785290357</c:v>
                </c:pt>
                <c:pt idx="56">
                  <c:v>6.5166184144880841</c:v>
                </c:pt>
                <c:pt idx="57">
                  <c:v>6.5889507809309391</c:v>
                </c:pt>
                <c:pt idx="58">
                  <c:v>6.6610167765760027</c:v>
                </c:pt>
                <c:pt idx="59">
                  <c:v>6.7328396643987389</c:v>
                </c:pt>
                <c:pt idx="60">
                  <c:v>6.8044429524368439</c:v>
                </c:pt>
                <c:pt idx="61">
                  <c:v>6.8758494585984042</c:v>
                </c:pt>
                <c:pt idx="62">
                  <c:v>6.947080670920271</c:v>
                </c:pt>
                <c:pt idx="63">
                  <c:v>7.0181563691848918</c:v>
                </c:pt>
                <c:pt idx="64">
                  <c:v>7.0890944528166306</c:v>
                </c:pt>
                <c:pt idx="65">
                  <c:v>7.1599109169257726</c:v>
                </c:pt>
                <c:pt idx="66">
                  <c:v>7.2306199254137953</c:v>
                </c:pt>
                <c:pt idx="67">
                  <c:v>7.3012339410364779</c:v>
                </c:pt>
                <c:pt idx="68">
                  <c:v>7.3717638834624886</c:v>
                </c:pt>
                <c:pt idx="69">
                  <c:v>7.442219295856189</c:v>
                </c:pt>
                <c:pt idx="70">
                  <c:v>7.5126085078112599</c:v>
                </c:pt>
                <c:pt idx="71">
                  <c:v>7.5829387876834966</c:v>
                </c:pt>
                <c:pt idx="72">
                  <c:v>7.6532164808967051</c:v>
                </c:pt>
                <c:pt idx="73">
                  <c:v>7.7234471330505494</c:v>
                </c:pt>
                <c:pt idx="74">
                  <c:v>7.7936355980179632</c:v>
                </c:pt>
                <c:pt idx="75">
                  <c:v>7.8637861319754139</c:v>
                </c:pt>
                <c:pt idx="76">
                  <c:v>7.9339024746758691</c:v>
                </c:pt>
                <c:pt idx="77">
                  <c:v>8.0039879194005827</c:v>
                </c:pt>
                <c:pt idx="78">
                  <c:v>8.0740453730111046</c:v>
                </c:pt>
                <c:pt idx="79">
                  <c:v>8.1440774074316966</c:v>
                </c:pt>
                <c:pt idx="80">
                  <c:v>8.214086303764768</c:v>
                </c:pt>
                <c:pt idx="81">
                  <c:v>8.2840740901025836</c:v>
                </c:pt>
                <c:pt idx="82">
                  <c:v>8.354042573960907</c:v>
                </c:pt>
                <c:pt idx="83">
                  <c:v>8.4239933701322016</c:v>
                </c:pt>
                <c:pt idx="84">
                  <c:v>8.4939279246406532</c:v>
                </c:pt>
                <c:pt idx="85">
                  <c:v>8.5638475353798942</c:v>
                </c:pt>
                <c:pt idx="86">
                  <c:v>8.6337533699262199</c:v>
                </c:pt>
                <c:pt idx="87">
                  <c:v>8.7036464809447427</c:v>
                </c:pt>
                <c:pt idx="88">
                  <c:v>8.7735278195416182</c:v>
                </c:pt>
                <c:pt idx="89">
                  <c:v>8.8433982468610441</c:v>
                </c:pt>
                <c:pt idx="90">
                  <c:v>8.9132585441797971</c:v>
                </c:pt>
                <c:pt idx="91">
                  <c:v>8.9831094217132677</c:v>
                </c:pt>
                <c:pt idx="92">
                  <c:v>9.0529515263144074</c:v>
                </c:pt>
                <c:pt idx="93">
                  <c:v>9.1227854482195117</c:v>
                </c:pt>
                <c:pt idx="94">
                  <c:v>9.1926117269716965</c:v>
                </c:pt>
                <c:pt idx="95">
                  <c:v>9.2624308566334754</c:v>
                </c:pt>
                <c:pt idx="96">
                  <c:v>9.3322432903834631</c:v>
                </c:pt>
                <c:pt idx="97">
                  <c:v>9.402049444578422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8-48D5-9FEB-5108FC1D6309}"/>
            </c:ext>
          </c:extLst>
        </c:ser>
        <c:ser>
          <c:idx val="3"/>
          <c:order val="3"/>
          <c:tx>
            <c:v>Model_Regression_Line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EQ_LNXvsY!$I$3:$I$617</c:f>
              <c:numCache>
                <c:formatCode>General</c:formatCode>
                <c:ptCount val="61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EQ_LNXvsY!$J$3:$J$617</c:f>
              <c:numCache>
                <c:formatCode>General</c:formatCode>
                <c:ptCount val="615"/>
                <c:pt idx="0">
                  <c:v>2.4406045778110235</c:v>
                </c:pt>
                <c:pt idx="1">
                  <c:v>2.5143067505280468</c:v>
                </c:pt>
                <c:pt idx="2">
                  <c:v>2.58800892324507</c:v>
                </c:pt>
                <c:pt idx="3">
                  <c:v>2.6617110959620938</c:v>
                </c:pt>
                <c:pt idx="4">
                  <c:v>2.7354132686791175</c:v>
                </c:pt>
                <c:pt idx="5">
                  <c:v>2.8091154413961412</c:v>
                </c:pt>
                <c:pt idx="6">
                  <c:v>2.8828176141131645</c:v>
                </c:pt>
                <c:pt idx="7">
                  <c:v>2.9565197868301878</c:v>
                </c:pt>
                <c:pt idx="8">
                  <c:v>3.0302219595472115</c:v>
                </c:pt>
                <c:pt idx="9">
                  <c:v>3.1039241322642352</c:v>
                </c:pt>
                <c:pt idx="10">
                  <c:v>3.1776263049812585</c:v>
                </c:pt>
                <c:pt idx="11">
                  <c:v>3.2513284776982823</c:v>
                </c:pt>
                <c:pt idx="12">
                  <c:v>3.3250306504153055</c:v>
                </c:pt>
                <c:pt idx="13">
                  <c:v>3.3987328231323293</c:v>
                </c:pt>
                <c:pt idx="14">
                  <c:v>3.4724349958493526</c:v>
                </c:pt>
                <c:pt idx="15">
                  <c:v>3.5461371685663758</c:v>
                </c:pt>
                <c:pt idx="16">
                  <c:v>3.6198393412833996</c:v>
                </c:pt>
                <c:pt idx="17">
                  <c:v>3.6935415140004229</c:v>
                </c:pt>
                <c:pt idx="18">
                  <c:v>3.7672436867174466</c:v>
                </c:pt>
                <c:pt idx="19">
                  <c:v>3.8409458594344699</c:v>
                </c:pt>
                <c:pt idx="20">
                  <c:v>3.9146480321514936</c:v>
                </c:pt>
                <c:pt idx="21">
                  <c:v>3.9883502048685169</c:v>
                </c:pt>
                <c:pt idx="22">
                  <c:v>4.0620523775855402</c:v>
                </c:pt>
                <c:pt idx="23">
                  <c:v>4.1357545503025639</c:v>
                </c:pt>
                <c:pt idx="24">
                  <c:v>4.2094567230195876</c:v>
                </c:pt>
                <c:pt idx="25">
                  <c:v>4.2831588957366105</c:v>
                </c:pt>
                <c:pt idx="26">
                  <c:v>4.3568610684536342</c:v>
                </c:pt>
                <c:pt idx="27">
                  <c:v>4.4305632411706579</c:v>
                </c:pt>
                <c:pt idx="28">
                  <c:v>4.5042654138876816</c:v>
                </c:pt>
                <c:pt idx="29">
                  <c:v>4.5779675866047045</c:v>
                </c:pt>
                <c:pt idx="30">
                  <c:v>4.6516697593217282</c:v>
                </c:pt>
                <c:pt idx="31">
                  <c:v>4.7253719320387519</c:v>
                </c:pt>
                <c:pt idx="32">
                  <c:v>4.7990741047557748</c:v>
                </c:pt>
                <c:pt idx="33">
                  <c:v>4.8727762774727985</c:v>
                </c:pt>
                <c:pt idx="34">
                  <c:v>4.9464784501898222</c:v>
                </c:pt>
                <c:pt idx="35">
                  <c:v>5.020180622906846</c:v>
                </c:pt>
                <c:pt idx="36">
                  <c:v>5.0938827956238688</c:v>
                </c:pt>
                <c:pt idx="37">
                  <c:v>5.1675849683408925</c:v>
                </c:pt>
                <c:pt idx="38">
                  <c:v>5.2412871410579163</c:v>
                </c:pt>
                <c:pt idx="39">
                  <c:v>5.31498931377494</c:v>
                </c:pt>
                <c:pt idx="40">
                  <c:v>5.3886914864919628</c:v>
                </c:pt>
                <c:pt idx="41">
                  <c:v>5.4623936592089866</c:v>
                </c:pt>
                <c:pt idx="42">
                  <c:v>5.5360958319260103</c:v>
                </c:pt>
                <c:pt idx="43">
                  <c:v>5.609798004643034</c:v>
                </c:pt>
                <c:pt idx="44">
                  <c:v>5.6835001773600577</c:v>
                </c:pt>
                <c:pt idx="45">
                  <c:v>5.7572023500770806</c:v>
                </c:pt>
                <c:pt idx="46">
                  <c:v>5.8309045227941043</c:v>
                </c:pt>
                <c:pt idx="47">
                  <c:v>5.904606695511128</c:v>
                </c:pt>
                <c:pt idx="48">
                  <c:v>5.9783088682281518</c:v>
                </c:pt>
                <c:pt idx="49">
                  <c:v>6.0520110409451746</c:v>
                </c:pt>
                <c:pt idx="50">
                  <c:v>6.1257132136621983</c:v>
                </c:pt>
                <c:pt idx="51">
                  <c:v>6.1994153863792221</c:v>
                </c:pt>
                <c:pt idx="52">
                  <c:v>6.2731175590962458</c:v>
                </c:pt>
                <c:pt idx="53">
                  <c:v>6.3468197318132695</c:v>
                </c:pt>
                <c:pt idx="54">
                  <c:v>6.4205219045302933</c:v>
                </c:pt>
                <c:pt idx="55">
                  <c:v>6.4942240772473161</c:v>
                </c:pt>
                <c:pt idx="56">
                  <c:v>6.5679262499643398</c:v>
                </c:pt>
                <c:pt idx="57">
                  <c:v>6.6416284226813627</c:v>
                </c:pt>
                <c:pt idx="58">
                  <c:v>6.7153305953983864</c:v>
                </c:pt>
                <c:pt idx="59">
                  <c:v>6.7890327681154101</c:v>
                </c:pt>
                <c:pt idx="60">
                  <c:v>6.8627349408324338</c:v>
                </c:pt>
                <c:pt idx="61">
                  <c:v>6.9364371135494576</c:v>
                </c:pt>
                <c:pt idx="62">
                  <c:v>7.0101392862664813</c:v>
                </c:pt>
                <c:pt idx="63">
                  <c:v>7.083841458983505</c:v>
                </c:pt>
                <c:pt idx="64">
                  <c:v>7.1575436317005279</c:v>
                </c:pt>
                <c:pt idx="65">
                  <c:v>7.2312458044175507</c:v>
                </c:pt>
                <c:pt idx="66">
                  <c:v>7.3049479771345744</c:v>
                </c:pt>
                <c:pt idx="67">
                  <c:v>7.3786501498515973</c:v>
                </c:pt>
                <c:pt idx="68">
                  <c:v>7.4523523225686201</c:v>
                </c:pt>
                <c:pt idx="69">
                  <c:v>7.5260544952856439</c:v>
                </c:pt>
                <c:pt idx="70">
                  <c:v>7.5997566680026676</c:v>
                </c:pt>
                <c:pt idx="71">
                  <c:v>7.6734588407196904</c:v>
                </c:pt>
                <c:pt idx="72">
                  <c:v>7.7471610134367133</c:v>
                </c:pt>
                <c:pt idx="73">
                  <c:v>7.820863186153737</c:v>
                </c:pt>
                <c:pt idx="74">
                  <c:v>7.8945653588707598</c:v>
                </c:pt>
                <c:pt idx="75">
                  <c:v>7.9682675315877827</c:v>
                </c:pt>
                <c:pt idx="76">
                  <c:v>8.0419697043048064</c:v>
                </c:pt>
                <c:pt idx="77">
                  <c:v>8.1156718770218301</c:v>
                </c:pt>
                <c:pt idx="78">
                  <c:v>8.1893740497388521</c:v>
                </c:pt>
                <c:pt idx="79">
                  <c:v>8.2630762224558758</c:v>
                </c:pt>
                <c:pt idx="80">
                  <c:v>8.3367783951728995</c:v>
                </c:pt>
                <c:pt idx="81">
                  <c:v>8.4104805678899233</c:v>
                </c:pt>
                <c:pt idx="82">
                  <c:v>8.4841827406069452</c:v>
                </c:pt>
                <c:pt idx="83">
                  <c:v>8.5578849133239689</c:v>
                </c:pt>
                <c:pt idx="84">
                  <c:v>8.6315870860409909</c:v>
                </c:pt>
                <c:pt idx="85">
                  <c:v>8.7052892587580146</c:v>
                </c:pt>
                <c:pt idx="86">
                  <c:v>8.7789914314750384</c:v>
                </c:pt>
                <c:pt idx="87">
                  <c:v>8.8526936041920621</c:v>
                </c:pt>
                <c:pt idx="88">
                  <c:v>8.9263957769090858</c:v>
                </c:pt>
                <c:pt idx="89">
                  <c:v>9.0000979496261078</c:v>
                </c:pt>
                <c:pt idx="90">
                  <c:v>9.0738001223431315</c:v>
                </c:pt>
                <c:pt idx="91">
                  <c:v>9.1475022950601534</c:v>
                </c:pt>
                <c:pt idx="92">
                  <c:v>9.2212044677771772</c:v>
                </c:pt>
                <c:pt idx="93">
                  <c:v>9.2949066404942009</c:v>
                </c:pt>
                <c:pt idx="94">
                  <c:v>9.3686088132112246</c:v>
                </c:pt>
                <c:pt idx="95">
                  <c:v>9.4423109859282484</c:v>
                </c:pt>
                <c:pt idx="96">
                  <c:v>9.5160131586452703</c:v>
                </c:pt>
                <c:pt idx="97">
                  <c:v>9.589715331362294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8-48D5-9FEB-5108FC1D6309}"/>
            </c:ext>
          </c:extLst>
        </c:ser>
        <c:ser>
          <c:idx val="4"/>
          <c:order val="4"/>
          <c:tx>
            <c:v>Upper_Pred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EQ_LNXvsY!$I$3:$I$607</c:f>
              <c:numCache>
                <c:formatCode>General</c:formatCode>
                <c:ptCount val="60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EQ_LNXvsY!$P$3:$P$607</c:f>
              <c:numCache>
                <c:formatCode>General</c:formatCode>
                <c:ptCount val="605"/>
                <c:pt idx="0">
                  <c:v>3.227992954684721</c:v>
                </c:pt>
                <c:pt idx="1">
                  <c:v>3.3006249705406074</c:v>
                </c:pt>
                <c:pt idx="2">
                  <c:v>3.3732762963271332</c:v>
                </c:pt>
                <c:pt idx="3">
                  <c:v>3.4459470096680676</c:v>
                </c:pt>
                <c:pt idx="4">
                  <c:v>3.5186371871601869</c:v>
                </c:pt>
                <c:pt idx="5">
                  <c:v>3.5913469043474819</c:v>
                </c:pt>
                <c:pt idx="6">
                  <c:v>3.6640762356954837</c:v>
                </c:pt>
                <c:pt idx="7">
                  <c:v>3.7368252545657241</c:v>
                </c:pt>
                <c:pt idx="8">
                  <c:v>3.8095940331903462</c:v>
                </c:pt>
                <c:pt idx="9">
                  <c:v>3.8823826426468901</c:v>
                </c:pt>
                <c:pt idx="10">
                  <c:v>3.9551911528332702</c:v>
                </c:pt>
                <c:pt idx="11">
                  <c:v>4.0280196324429589</c:v>
                </c:pt>
                <c:pt idx="12">
                  <c:v>4.100868148940398</c:v>
                </c:pt>
                <c:pt idx="13">
                  <c:v>4.1737367685366635</c:v>
                </c:pt>
                <c:pt idx="14">
                  <c:v>4.2466255561653856</c:v>
                </c:pt>
                <c:pt idx="15">
                  <c:v>4.319534575458964</c:v>
                </c:pt>
                <c:pt idx="16">
                  <c:v>4.3924638887250804</c:v>
                </c:pt>
                <c:pt idx="17">
                  <c:v>4.4654135569235374</c:v>
                </c:pt>
                <c:pt idx="18">
                  <c:v>4.5383836396434374</c:v>
                </c:pt>
                <c:pt idx="19">
                  <c:v>4.6113741950807219</c:v>
                </c:pt>
                <c:pt idx="20">
                  <c:v>4.6843852800160919</c:v>
                </c:pt>
                <c:pt idx="21">
                  <c:v>4.7574169497933214</c:v>
                </c:pt>
                <c:pt idx="22">
                  <c:v>4.8304692582979962</c:v>
                </c:pt>
                <c:pt idx="23">
                  <c:v>4.9035422579366754</c:v>
                </c:pt>
                <c:pt idx="24">
                  <c:v>4.9766359996165148</c:v>
                </c:pt>
                <c:pt idx="25">
                  <c:v>5.049750532725354</c:v>
                </c:pt>
                <c:pt idx="26">
                  <c:v>5.1228859051123008</c:v>
                </c:pt>
                <c:pt idx="27">
                  <c:v>5.196042163068805</c:v>
                </c:pt>
                <c:pt idx="28">
                  <c:v>5.2692193513102676</c:v>
                </c:pt>
                <c:pt idx="29">
                  <c:v>5.3424175129581863</c:v>
                </c:pt>
                <c:pt idx="30">
                  <c:v>5.4156366895228514</c:v>
                </c:pt>
                <c:pt idx="31">
                  <c:v>5.4888769208866108</c:v>
                </c:pt>
                <c:pt idx="32">
                  <c:v>5.562138245287727</c:v>
                </c:pt>
                <c:pt idx="33">
                  <c:v>5.6354206993048352</c:v>
                </c:pt>
                <c:pt idx="34">
                  <c:v>5.7087243178420088</c:v>
                </c:pt>
                <c:pt idx="35">
                  <c:v>5.782049134114458</c:v>
                </c:pt>
                <c:pt idx="36">
                  <c:v>5.8553951796348773</c:v>
                </c:pt>
                <c:pt idx="37">
                  <c:v>5.9287624842004414</c:v>
                </c:pt>
                <c:pt idx="38">
                  <c:v>6.0021510758804668</c:v>
                </c:pt>
                <c:pt idx="39">
                  <c:v>6.0755609810047631</c:v>
                </c:pt>
                <c:pt idx="40">
                  <c:v>6.1489922241526651</c:v>
                </c:pt>
                <c:pt idx="41">
                  <c:v>6.2224448281427769</c:v>
                </c:pt>
                <c:pt idx="42">
                  <c:v>6.2959188140234135</c:v>
                </c:pt>
                <c:pt idx="43">
                  <c:v>6.369414201063778</c:v>
                </c:pt>
                <c:pt idx="44">
                  <c:v>6.4429310067458561</c:v>
                </c:pt>
                <c:pt idx="45">
                  <c:v>6.5164692467570582</c:v>
                </c:pt>
                <c:pt idx="46">
                  <c:v>6.5900289349835965</c:v>
                </c:pt>
                <c:pt idx="47">
                  <c:v>6.6636100835046186</c:v>
                </c:pt>
                <c:pt idx="48">
                  <c:v>6.7372127025870974</c:v>
                </c:pt>
                <c:pt idx="49">
                  <c:v>6.8108368006814795</c:v>
                </c:pt>
                <c:pt idx="50">
                  <c:v>6.8844823844181056</c:v>
                </c:pt>
                <c:pt idx="51">
                  <c:v>6.9581494586043933</c:v>
                </c:pt>
                <c:pt idx="52">
                  <c:v>7.0318380262227977</c:v>
                </c:pt>
                <c:pt idx="53">
                  <c:v>7.1055480884295434</c:v>
                </c:pt>
                <c:pt idx="54">
                  <c:v>7.1792796445541356</c:v>
                </c:pt>
                <c:pt idx="55">
                  <c:v>7.2530326920996391</c:v>
                </c:pt>
                <c:pt idx="56">
                  <c:v>7.3268072267437496</c:v>
                </c:pt>
                <c:pt idx="57">
                  <c:v>7.4006032423406181</c:v>
                </c:pt>
                <c:pt idx="58">
                  <c:v>7.474420730923466</c:v>
                </c:pt>
                <c:pt idx="59">
                  <c:v>7.548259682707962</c:v>
                </c:pt>
                <c:pt idx="60">
                  <c:v>7.6221200860963672</c:v>
                </c:pt>
                <c:pt idx="61">
                  <c:v>7.6960019276824454</c:v>
                </c:pt>
                <c:pt idx="62">
                  <c:v>7.7699051922571325</c:v>
                </c:pt>
                <c:pt idx="63">
                  <c:v>7.8438298628149488</c:v>
                </c:pt>
                <c:pt idx="64">
                  <c:v>7.9177759205611711</c:v>
                </c:pt>
                <c:pt idx="65">
                  <c:v>7.9917433449197395</c:v>
                </c:pt>
                <c:pt idx="66">
                  <c:v>8.0657321135418876</c:v>
                </c:pt>
                <c:pt idx="67">
                  <c:v>8.1397422023155031</c:v>
                </c:pt>
                <c:pt idx="68">
                  <c:v>8.2137735853752059</c:v>
                </c:pt>
                <c:pt idx="69">
                  <c:v>8.2878262351131262</c:v>
                </c:pt>
                <c:pt idx="70">
                  <c:v>8.3619001221903684</c:v>
                </c:pt>
                <c:pt idx="71">
                  <c:v>8.4359952155491733</c:v>
                </c:pt>
                <c:pt idx="72">
                  <c:v>8.5101114824257387</c:v>
                </c:pt>
                <c:pt idx="73">
                  <c:v>8.584248888363712</c:v>
                </c:pt>
                <c:pt idx="74">
                  <c:v>8.6584073972283093</c:v>
                </c:pt>
                <c:pt idx="75">
                  <c:v>8.7325869712210906</c:v>
                </c:pt>
                <c:pt idx="76">
                  <c:v>8.8067875708953345</c:v>
                </c:pt>
                <c:pt idx="77">
                  <c:v>8.8810091551720305</c:v>
                </c:pt>
                <c:pt idx="78">
                  <c:v>8.9552516813564527</c:v>
                </c:pt>
                <c:pt idx="79">
                  <c:v>9.0295151051553191</c:v>
                </c:pt>
                <c:pt idx="80">
                  <c:v>9.1037993806944915</c:v>
                </c:pt>
                <c:pt idx="81">
                  <c:v>9.1781044605372362</c:v>
                </c:pt>
                <c:pt idx="82">
                  <c:v>9.2524302957030038</c:v>
                </c:pt>
                <c:pt idx="83">
                  <c:v>9.3267768356867187</c:v>
                </c:pt>
                <c:pt idx="84">
                  <c:v>9.4011440284785586</c:v>
                </c:pt>
                <c:pt idx="85">
                  <c:v>9.4755318205842141</c:v>
                </c:pt>
                <c:pt idx="86">
                  <c:v>9.5499401570455991</c:v>
                </c:pt>
                <c:pt idx="87">
                  <c:v>9.624368981462009</c:v>
                </c:pt>
                <c:pt idx="88">
                  <c:v>9.6988182360116895</c:v>
                </c:pt>
                <c:pt idx="89">
                  <c:v>9.7732878614738201</c:v>
                </c:pt>
                <c:pt idx="90">
                  <c:v>9.8477777972508687</c:v>
                </c:pt>
                <c:pt idx="91">
                  <c:v>9.922287981391321</c:v>
                </c:pt>
                <c:pt idx="92">
                  <c:v>9.9968183506127595</c:v>
                </c:pt>
                <c:pt idx="93">
                  <c:v>10.071368840325251</c:v>
                </c:pt>
                <c:pt idx="94">
                  <c:v>10.145939384655071</c:v>
                </c:pt>
                <c:pt idx="95">
                  <c:v>10.220529916468696</c:v>
                </c:pt>
                <c:pt idx="96">
                  <c:v>10.295140367397073</c:v>
                </c:pt>
                <c:pt idx="97">
                  <c:v>10.369770667860154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8-48D5-9FEB-5108FC1D6309}"/>
            </c:ext>
          </c:extLst>
        </c:ser>
        <c:ser>
          <c:idx val="5"/>
          <c:order val="5"/>
          <c:tx>
            <c:v>Lower_Pred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EQ_LNXvsY!$I$3:$I$6107</c:f>
              <c:numCache>
                <c:formatCode>General</c:formatCode>
                <c:ptCount val="610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EQ_LNXvsY!$O$3:$O$6107</c:f>
              <c:numCache>
                <c:formatCode>General</c:formatCode>
                <c:ptCount val="6105"/>
                <c:pt idx="0">
                  <c:v>1.6532162009373257</c:v>
                </c:pt>
                <c:pt idx="1">
                  <c:v>1.7279885305154861</c:v>
                </c:pt>
                <c:pt idx="2">
                  <c:v>1.8027415501630069</c:v>
                </c:pt>
                <c:pt idx="3">
                  <c:v>1.8774751822561198</c:v>
                </c:pt>
                <c:pt idx="4">
                  <c:v>1.9521893501980483</c:v>
                </c:pt>
                <c:pt idx="5">
                  <c:v>2.0268839784448005</c:v>
                </c:pt>
                <c:pt idx="6">
                  <c:v>2.1015589925308453</c:v>
                </c:pt>
                <c:pt idx="7">
                  <c:v>2.1762143190946515</c:v>
                </c:pt>
                <c:pt idx="8">
                  <c:v>2.2508498859040769</c:v>
                </c:pt>
                <c:pt idx="9">
                  <c:v>2.3254656218815803</c:v>
                </c:pt>
                <c:pt idx="10">
                  <c:v>2.4000614571292469</c:v>
                </c:pt>
                <c:pt idx="11">
                  <c:v>2.4746373229536056</c:v>
                </c:pt>
                <c:pt idx="12">
                  <c:v>2.5491931518902127</c:v>
                </c:pt>
                <c:pt idx="13">
                  <c:v>2.6237288777279946</c:v>
                </c:pt>
                <c:pt idx="14">
                  <c:v>2.6982444355333195</c:v>
                </c:pt>
                <c:pt idx="15">
                  <c:v>2.7727397616737881</c:v>
                </c:pt>
                <c:pt idx="16">
                  <c:v>2.8472147938417187</c:v>
                </c:pt>
                <c:pt idx="17">
                  <c:v>2.9216694710773083</c:v>
                </c:pt>
                <c:pt idx="18">
                  <c:v>2.9961037337914558</c:v>
                </c:pt>
                <c:pt idx="19">
                  <c:v>3.0705175237882179</c:v>
                </c:pt>
                <c:pt idx="20">
                  <c:v>3.1449107842868953</c:v>
                </c:pt>
                <c:pt idx="21">
                  <c:v>3.2192834599437123</c:v>
                </c:pt>
                <c:pt idx="22">
                  <c:v>3.2936354968730841</c:v>
                </c:pt>
                <c:pt idx="23">
                  <c:v>3.3679668426684524</c:v>
                </c:pt>
                <c:pt idx="24">
                  <c:v>3.4422774464226604</c:v>
                </c:pt>
                <c:pt idx="25">
                  <c:v>3.5165672587478669</c:v>
                </c:pt>
                <c:pt idx="26">
                  <c:v>3.5908362317949676</c:v>
                </c:pt>
                <c:pt idx="27">
                  <c:v>3.6650843192725113</c:v>
                </c:pt>
                <c:pt idx="28">
                  <c:v>3.7393114764650957</c:v>
                </c:pt>
                <c:pt idx="29">
                  <c:v>3.8135176602512222</c:v>
                </c:pt>
                <c:pt idx="30">
                  <c:v>3.8877028291206051</c:v>
                </c:pt>
                <c:pt idx="31">
                  <c:v>3.9618669431908931</c:v>
                </c:pt>
                <c:pt idx="32">
                  <c:v>4.0360099642238225</c:v>
                </c:pt>
                <c:pt idx="33">
                  <c:v>4.1101318556407618</c:v>
                </c:pt>
                <c:pt idx="34">
                  <c:v>4.1842325825376356</c:v>
                </c:pt>
                <c:pt idx="35">
                  <c:v>4.258312111699234</c:v>
                </c:pt>
                <c:pt idx="36">
                  <c:v>4.3323704116128603</c:v>
                </c:pt>
                <c:pt idx="37">
                  <c:v>4.4064074524813437</c:v>
                </c:pt>
                <c:pt idx="38">
                  <c:v>4.4804232062353657</c:v>
                </c:pt>
                <c:pt idx="39">
                  <c:v>4.5544176465451169</c:v>
                </c:pt>
                <c:pt idx="40">
                  <c:v>4.6283907488312606</c:v>
                </c:pt>
                <c:pt idx="41">
                  <c:v>4.7023424902751962</c:v>
                </c:pt>
                <c:pt idx="42">
                  <c:v>4.7762728498286071</c:v>
                </c:pt>
                <c:pt idx="43">
                  <c:v>4.8501818082222901</c:v>
                </c:pt>
                <c:pt idx="44">
                  <c:v>4.9240693479742594</c:v>
                </c:pt>
                <c:pt idx="45">
                  <c:v>4.997935453397103</c:v>
                </c:pt>
                <c:pt idx="46">
                  <c:v>5.0717801106046121</c:v>
                </c:pt>
                <c:pt idx="47">
                  <c:v>5.1456033075176375</c:v>
                </c:pt>
                <c:pt idx="48">
                  <c:v>5.2194050338692062</c:v>
                </c:pt>
                <c:pt idx="49">
                  <c:v>5.2931852812088698</c:v>
                </c:pt>
                <c:pt idx="50">
                  <c:v>5.3669440429062911</c:v>
                </c:pt>
                <c:pt idx="51">
                  <c:v>5.4406813141540509</c:v>
                </c:pt>
                <c:pt idx="52">
                  <c:v>5.5143970919696939</c:v>
                </c:pt>
                <c:pt idx="53">
                  <c:v>5.5880913751969956</c:v>
                </c:pt>
                <c:pt idx="54">
                  <c:v>5.6617641645064509</c:v>
                </c:pt>
                <c:pt idx="55">
                  <c:v>5.7354154623949931</c:v>
                </c:pt>
                <c:pt idx="56">
                  <c:v>5.80904527318493</c:v>
                </c:pt>
                <c:pt idx="57">
                  <c:v>5.8826536030221073</c:v>
                </c:pt>
                <c:pt idx="58">
                  <c:v>5.9562404598733067</c:v>
                </c:pt>
                <c:pt idx="59">
                  <c:v>6.0298058535228582</c:v>
                </c:pt>
                <c:pt idx="60">
                  <c:v>6.1033497955685005</c:v>
                </c:pt>
                <c:pt idx="61">
                  <c:v>6.1768722994164698</c:v>
                </c:pt>
                <c:pt idx="62">
                  <c:v>6.2503733802758301</c:v>
                </c:pt>
                <c:pt idx="63">
                  <c:v>6.3238530551520613</c:v>
                </c:pt>
                <c:pt idx="64">
                  <c:v>6.3973113428398847</c:v>
                </c:pt>
                <c:pt idx="65">
                  <c:v>6.470748263915362</c:v>
                </c:pt>
                <c:pt idx="66">
                  <c:v>6.5441638407272622</c:v>
                </c:pt>
                <c:pt idx="67">
                  <c:v>6.6175580973876924</c:v>
                </c:pt>
                <c:pt idx="68">
                  <c:v>6.6909310597620344</c:v>
                </c:pt>
                <c:pt idx="69">
                  <c:v>6.7642827554581615</c:v>
                </c:pt>
                <c:pt idx="70">
                  <c:v>6.8376132138149668</c:v>
                </c:pt>
                <c:pt idx="71">
                  <c:v>6.9109224658902084</c:v>
                </c:pt>
                <c:pt idx="72">
                  <c:v>6.9842105444476879</c:v>
                </c:pt>
                <c:pt idx="73">
                  <c:v>7.057477483943762</c:v>
                </c:pt>
                <c:pt idx="74">
                  <c:v>7.1307233205132103</c:v>
                </c:pt>
                <c:pt idx="75">
                  <c:v>7.2039480919544756</c:v>
                </c:pt>
                <c:pt idx="76">
                  <c:v>7.2771518377142783</c:v>
                </c:pt>
                <c:pt idx="77">
                  <c:v>7.3503345988716298</c:v>
                </c:pt>
                <c:pt idx="78">
                  <c:v>7.4234964181212506</c:v>
                </c:pt>
                <c:pt idx="79">
                  <c:v>7.4966373397564317</c:v>
                </c:pt>
                <c:pt idx="80">
                  <c:v>7.5697574096513076</c:v>
                </c:pt>
                <c:pt idx="81">
                  <c:v>7.6428566752426095</c:v>
                </c:pt>
                <c:pt idx="82">
                  <c:v>7.7159351855108866</c:v>
                </c:pt>
                <c:pt idx="83">
                  <c:v>7.7889929909612183</c:v>
                </c:pt>
                <c:pt idx="84">
                  <c:v>7.8620301436034232</c:v>
                </c:pt>
                <c:pt idx="85">
                  <c:v>7.9350466969318152</c:v>
                </c:pt>
                <c:pt idx="86">
                  <c:v>8.0080427059044776</c:v>
                </c:pt>
                <c:pt idx="87">
                  <c:v>8.0810182269221151</c:v>
                </c:pt>
                <c:pt idx="88">
                  <c:v>8.1539733178064822</c:v>
                </c:pt>
                <c:pt idx="89">
                  <c:v>8.2269080377783954</c:v>
                </c:pt>
                <c:pt idx="90">
                  <c:v>8.2998224474353943</c:v>
                </c:pt>
                <c:pt idx="91">
                  <c:v>8.3727166087289859</c:v>
                </c:pt>
                <c:pt idx="92">
                  <c:v>8.4455905849415949</c:v>
                </c:pt>
                <c:pt idx="93">
                  <c:v>8.518444440663151</c:v>
                </c:pt>
                <c:pt idx="94">
                  <c:v>8.5912782417673785</c:v>
                </c:pt>
                <c:pt idx="95">
                  <c:v>8.6640920553878011</c:v>
                </c:pt>
                <c:pt idx="96">
                  <c:v>8.7368859498934679</c:v>
                </c:pt>
                <c:pt idx="97">
                  <c:v>8.8096599948644343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E8-48D5-9FEB-5108FC1D6309}"/>
            </c:ext>
          </c:extLst>
        </c:ser>
        <c:ser>
          <c:idx val="6"/>
          <c:order val="6"/>
          <c:tx>
            <c:v>X Value Log Scale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EQ_LNXvsY!$AX$3:$AX$247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xVal>
          <c:yVal>
            <c:numRef>
              <c:f>EQ_LNXvsY!$AY$3:$AY$247</c:f>
              <c:numCache>
                <c:formatCode>General</c:formatCode>
                <c:ptCount val="245"/>
                <c:pt idx="0">
                  <c:v>2</c:v>
                </c:pt>
                <c:pt idx="1">
                  <c:v>23</c:v>
                </c:pt>
                <c:pt idx="3">
                  <c:v>2</c:v>
                </c:pt>
                <c:pt idx="4">
                  <c:v>23</c:v>
                </c:pt>
                <c:pt idx="6">
                  <c:v>2</c:v>
                </c:pt>
                <c:pt idx="7">
                  <c:v>23</c:v>
                </c:pt>
                <c:pt idx="9">
                  <c:v>2</c:v>
                </c:pt>
                <c:pt idx="10">
                  <c:v>23</c:v>
                </c:pt>
                <c:pt idx="12">
                  <c:v>2</c:v>
                </c:pt>
                <c:pt idx="13">
                  <c:v>23</c:v>
                </c:pt>
                <c:pt idx="15">
                  <c:v>2</c:v>
                </c:pt>
                <c:pt idx="16">
                  <c:v>23</c:v>
                </c:pt>
                <c:pt idx="18">
                  <c:v>2</c:v>
                </c:pt>
                <c:pt idx="19">
                  <c:v>23</c:v>
                </c:pt>
                <c:pt idx="21">
                  <c:v>2</c:v>
                </c:pt>
                <c:pt idx="22">
                  <c:v>23</c:v>
                </c:pt>
                <c:pt idx="24">
                  <c:v>2</c:v>
                </c:pt>
                <c:pt idx="25">
                  <c:v>23</c:v>
                </c:pt>
                <c:pt idx="27">
                  <c:v>2</c:v>
                </c:pt>
                <c:pt idx="28">
                  <c:v>23</c:v>
                </c:pt>
                <c:pt idx="30">
                  <c:v>2</c:v>
                </c:pt>
                <c:pt idx="31">
                  <c:v>23</c:v>
                </c:pt>
                <c:pt idx="33">
                  <c:v>2</c:v>
                </c:pt>
                <c:pt idx="34">
                  <c:v>23</c:v>
                </c:pt>
                <c:pt idx="36">
                  <c:v>2</c:v>
                </c:pt>
                <c:pt idx="37">
                  <c:v>23</c:v>
                </c:pt>
                <c:pt idx="39">
                  <c:v>2</c:v>
                </c:pt>
                <c:pt idx="40">
                  <c:v>23</c:v>
                </c:pt>
                <c:pt idx="42">
                  <c:v>2</c:v>
                </c:pt>
                <c:pt idx="43">
                  <c:v>23</c:v>
                </c:pt>
                <c:pt idx="45">
                  <c:v>2</c:v>
                </c:pt>
                <c:pt idx="46">
                  <c:v>23</c:v>
                </c:pt>
                <c:pt idx="48">
                  <c:v>2</c:v>
                </c:pt>
                <c:pt idx="49">
                  <c:v>23</c:v>
                </c:pt>
                <c:pt idx="51">
                  <c:v>2</c:v>
                </c:pt>
                <c:pt idx="52">
                  <c:v>23</c:v>
                </c:pt>
                <c:pt idx="54">
                  <c:v>2</c:v>
                </c:pt>
                <c:pt idx="55">
                  <c:v>23</c:v>
                </c:pt>
                <c:pt idx="57">
                  <c:v>2</c:v>
                </c:pt>
                <c:pt idx="58">
                  <c:v>23</c:v>
                </c:pt>
                <c:pt idx="60">
                  <c:v>2</c:v>
                </c:pt>
                <c:pt idx="61">
                  <c:v>23</c:v>
                </c:pt>
                <c:pt idx="63">
                  <c:v>2</c:v>
                </c:pt>
                <c:pt idx="64">
                  <c:v>23</c:v>
                </c:pt>
                <c:pt idx="66">
                  <c:v>2</c:v>
                </c:pt>
                <c:pt idx="67">
                  <c:v>23</c:v>
                </c:pt>
                <c:pt idx="69">
                  <c:v>2</c:v>
                </c:pt>
                <c:pt idx="70">
                  <c:v>23</c:v>
                </c:pt>
                <c:pt idx="72">
                  <c:v>2</c:v>
                </c:pt>
                <c:pt idx="73">
                  <c:v>23</c:v>
                </c:pt>
                <c:pt idx="75">
                  <c:v>2</c:v>
                </c:pt>
                <c:pt idx="76">
                  <c:v>23</c:v>
                </c:pt>
                <c:pt idx="78">
                  <c:v>2</c:v>
                </c:pt>
                <c:pt idx="79">
                  <c:v>23</c:v>
                </c:pt>
                <c:pt idx="81">
                  <c:v>2</c:v>
                </c:pt>
                <c:pt idx="82">
                  <c:v>23</c:v>
                </c:pt>
                <c:pt idx="84">
                  <c:v>2</c:v>
                </c:pt>
                <c:pt idx="85">
                  <c:v>23</c:v>
                </c:pt>
                <c:pt idx="87">
                  <c:v>2</c:v>
                </c:pt>
                <c:pt idx="88">
                  <c:v>23</c:v>
                </c:pt>
                <c:pt idx="90">
                  <c:v>2</c:v>
                </c:pt>
                <c:pt idx="91">
                  <c:v>23</c:v>
                </c:pt>
                <c:pt idx="93">
                  <c:v>2</c:v>
                </c:pt>
                <c:pt idx="94">
                  <c:v>23</c:v>
                </c:pt>
                <c:pt idx="96">
                  <c:v>2</c:v>
                </c:pt>
                <c:pt idx="97">
                  <c:v>23</c:v>
                </c:pt>
                <c:pt idx="99">
                  <c:v>2</c:v>
                </c:pt>
                <c:pt idx="100">
                  <c:v>23</c:v>
                </c:pt>
                <c:pt idx="102">
                  <c:v>2</c:v>
                </c:pt>
                <c:pt idx="103">
                  <c:v>23</c:v>
                </c:pt>
                <c:pt idx="105">
                  <c:v>2</c:v>
                </c:pt>
                <c:pt idx="106">
                  <c:v>23</c:v>
                </c:pt>
                <c:pt idx="108">
                  <c:v>2</c:v>
                </c:pt>
                <c:pt idx="109">
                  <c:v>23</c:v>
                </c:pt>
                <c:pt idx="111">
                  <c:v>2</c:v>
                </c:pt>
                <c:pt idx="112">
                  <c:v>23</c:v>
                </c:pt>
                <c:pt idx="114">
                  <c:v>2</c:v>
                </c:pt>
                <c:pt idx="115">
                  <c:v>23</c:v>
                </c:pt>
                <c:pt idx="117">
                  <c:v>2</c:v>
                </c:pt>
                <c:pt idx="118">
                  <c:v>23</c:v>
                </c:pt>
                <c:pt idx="120">
                  <c:v>2</c:v>
                </c:pt>
                <c:pt idx="121">
                  <c:v>23</c:v>
                </c:pt>
                <c:pt idx="123">
                  <c:v>2</c:v>
                </c:pt>
                <c:pt idx="124">
                  <c:v>23</c:v>
                </c:pt>
                <c:pt idx="126">
                  <c:v>2</c:v>
                </c:pt>
                <c:pt idx="127">
                  <c:v>23</c:v>
                </c:pt>
                <c:pt idx="129">
                  <c:v>2</c:v>
                </c:pt>
                <c:pt idx="130">
                  <c:v>23</c:v>
                </c:pt>
                <c:pt idx="132">
                  <c:v>2</c:v>
                </c:pt>
                <c:pt idx="133">
                  <c:v>23</c:v>
                </c:pt>
                <c:pt idx="135">
                  <c:v>2</c:v>
                </c:pt>
                <c:pt idx="136">
                  <c:v>23</c:v>
                </c:pt>
                <c:pt idx="138">
                  <c:v>2</c:v>
                </c:pt>
                <c:pt idx="139">
                  <c:v>23</c:v>
                </c:pt>
                <c:pt idx="141">
                  <c:v>2</c:v>
                </c:pt>
                <c:pt idx="142">
                  <c:v>23</c:v>
                </c:pt>
                <c:pt idx="144">
                  <c:v>2</c:v>
                </c:pt>
                <c:pt idx="145">
                  <c:v>23</c:v>
                </c:pt>
                <c:pt idx="147">
                  <c:v>2</c:v>
                </c:pt>
                <c:pt idx="148">
                  <c:v>23</c:v>
                </c:pt>
                <c:pt idx="150">
                  <c:v>2</c:v>
                </c:pt>
                <c:pt idx="151">
                  <c:v>23</c:v>
                </c:pt>
                <c:pt idx="153">
                  <c:v>2</c:v>
                </c:pt>
                <c:pt idx="154">
                  <c:v>23</c:v>
                </c:pt>
                <c:pt idx="156">
                  <c:v>2</c:v>
                </c:pt>
                <c:pt idx="157">
                  <c:v>23</c:v>
                </c:pt>
                <c:pt idx="159">
                  <c:v>2</c:v>
                </c:pt>
                <c:pt idx="160">
                  <c:v>23</c:v>
                </c:pt>
                <c:pt idx="162">
                  <c:v>2</c:v>
                </c:pt>
                <c:pt idx="163">
                  <c:v>23</c:v>
                </c:pt>
                <c:pt idx="165">
                  <c:v>2</c:v>
                </c:pt>
                <c:pt idx="166">
                  <c:v>23</c:v>
                </c:pt>
                <c:pt idx="168">
                  <c:v>2</c:v>
                </c:pt>
                <c:pt idx="169">
                  <c:v>23</c:v>
                </c:pt>
                <c:pt idx="171">
                  <c:v>2</c:v>
                </c:pt>
                <c:pt idx="172">
                  <c:v>23</c:v>
                </c:pt>
                <c:pt idx="174">
                  <c:v>2</c:v>
                </c:pt>
                <c:pt idx="175">
                  <c:v>23</c:v>
                </c:pt>
                <c:pt idx="177">
                  <c:v>2</c:v>
                </c:pt>
                <c:pt idx="178">
                  <c:v>23</c:v>
                </c:pt>
                <c:pt idx="180">
                  <c:v>2</c:v>
                </c:pt>
                <c:pt idx="181">
                  <c:v>23</c:v>
                </c:pt>
                <c:pt idx="183">
                  <c:v>2</c:v>
                </c:pt>
                <c:pt idx="184">
                  <c:v>23</c:v>
                </c:pt>
                <c:pt idx="186">
                  <c:v>2</c:v>
                </c:pt>
                <c:pt idx="187">
                  <c:v>23</c:v>
                </c:pt>
                <c:pt idx="189">
                  <c:v>2</c:v>
                </c:pt>
                <c:pt idx="190">
                  <c:v>23</c:v>
                </c:pt>
                <c:pt idx="192">
                  <c:v>2</c:v>
                </c:pt>
                <c:pt idx="193">
                  <c:v>23</c:v>
                </c:pt>
                <c:pt idx="195">
                  <c:v>2</c:v>
                </c:pt>
                <c:pt idx="196">
                  <c:v>23</c:v>
                </c:pt>
                <c:pt idx="198">
                  <c:v>2</c:v>
                </c:pt>
                <c:pt idx="199">
                  <c:v>23</c:v>
                </c:pt>
                <c:pt idx="201">
                  <c:v>2</c:v>
                </c:pt>
                <c:pt idx="202">
                  <c:v>23</c:v>
                </c:pt>
                <c:pt idx="204">
                  <c:v>2</c:v>
                </c:pt>
                <c:pt idx="205">
                  <c:v>23</c:v>
                </c:pt>
                <c:pt idx="207">
                  <c:v>2</c:v>
                </c:pt>
                <c:pt idx="208">
                  <c:v>23</c:v>
                </c:pt>
                <c:pt idx="210">
                  <c:v>2</c:v>
                </c:pt>
                <c:pt idx="211">
                  <c:v>23</c:v>
                </c:pt>
                <c:pt idx="213">
                  <c:v>2</c:v>
                </c:pt>
                <c:pt idx="214">
                  <c:v>23</c:v>
                </c:pt>
                <c:pt idx="216">
                  <c:v>2</c:v>
                </c:pt>
                <c:pt idx="217">
                  <c:v>23</c:v>
                </c:pt>
                <c:pt idx="219">
                  <c:v>2</c:v>
                </c:pt>
                <c:pt idx="220">
                  <c:v>23</c:v>
                </c:pt>
                <c:pt idx="222">
                  <c:v>2</c:v>
                </c:pt>
                <c:pt idx="223">
                  <c:v>23</c:v>
                </c:pt>
                <c:pt idx="225">
                  <c:v>2</c:v>
                </c:pt>
                <c:pt idx="226">
                  <c:v>23</c:v>
                </c:pt>
                <c:pt idx="228">
                  <c:v>2</c:v>
                </c:pt>
                <c:pt idx="229">
                  <c:v>23</c:v>
                </c:pt>
                <c:pt idx="231">
                  <c:v>2</c:v>
                </c:pt>
                <c:pt idx="232">
                  <c:v>23</c:v>
                </c:pt>
                <c:pt idx="234">
                  <c:v>2</c:v>
                </c:pt>
                <c:pt idx="235">
                  <c:v>23</c:v>
                </c:pt>
                <c:pt idx="237">
                  <c:v>2</c:v>
                </c:pt>
                <c:pt idx="238">
                  <c:v>23</c:v>
                </c:pt>
                <c:pt idx="240">
                  <c:v>2</c:v>
                </c:pt>
                <c:pt idx="241">
                  <c:v>23</c:v>
                </c:pt>
                <c:pt idx="243">
                  <c:v>2</c:v>
                </c:pt>
                <c:pt idx="24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E8-48D5-9FEB-5108FC1D6309}"/>
            </c:ext>
          </c:extLst>
        </c:ser>
        <c:ser>
          <c:idx val="7"/>
          <c:order val="7"/>
          <c:tx>
            <c:v>X Label Points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A08DF-8DE1-4319-8D7E-4F96696EC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E8-48D5-9FEB-5108FC1D63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04D478-1E49-4B00-A242-A96368D09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BE8-48D5-9FEB-5108FC1D63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E8-48D5-9FEB-5108FC1D63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A45B55-6C7D-47BA-9C0E-8AF1B2F9A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E8-48D5-9FEB-5108FC1D63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F1A5FA-C4FE-4E59-9A0E-F436F16E7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BE8-48D5-9FEB-5108FC1D63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E8-48D5-9FEB-5108FC1D63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D1077B-CF64-4B86-9D8A-874D5BF61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E8-48D5-9FEB-5108FC1D63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98CC9E-A937-49AF-AD6F-8DD8C0818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BE8-48D5-9FEB-5108FC1D6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E8-48D5-9FEB-5108FC1D63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128DFB-43BE-41B9-84AE-0DE9591B4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E8-48D5-9FEB-5108FC1D63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70767B-04E2-499D-A49A-C189D7F37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BE8-48D5-9FEB-5108FC1D63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BE8-48D5-9FEB-5108FC1D63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FBA23F1-0C5C-46AA-A327-579557B8A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BE8-48D5-9FEB-5108FC1D63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00F9FA9-1F38-4A3E-8920-F3FD9FCF2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BE8-48D5-9FEB-5108FC1D63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BE8-48D5-9FEB-5108FC1D63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70DF1D-D757-433A-AB18-44DF5E0E1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BE8-48D5-9FEB-5108FC1D63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2F81023-DE36-4640-9694-8068F7CF4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BE8-48D5-9FEB-5108FC1D63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BE8-48D5-9FEB-5108FC1D63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E8398C-E119-4BAD-94E7-F3643BAC1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BE8-48D5-9FEB-5108FC1D63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82EF74E-D03F-4405-8893-4B79AED6E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BE8-48D5-9FEB-5108FC1D63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BE8-48D5-9FEB-5108FC1D63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9946635-9754-4250-B6A0-C3405DAE5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BE8-48D5-9FEB-5108FC1D630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DE422D4-4B1E-43EF-BBCE-CC6FD7AB3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BE8-48D5-9FEB-5108FC1D630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BE8-48D5-9FEB-5108FC1D630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D591685-A827-445C-9E33-EBED57C50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BE8-48D5-9FEB-5108FC1D630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BE8-48D5-9FEB-5108FC1D63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EQ_LNXvsY!$BC$3:$BC$28</c:f>
              <c:numCache>
                <c:formatCode>General</c:formatCode>
                <c:ptCount val="26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</c:numCache>
            </c:numRef>
          </c:xVal>
          <c:yVal>
            <c:numRef>
              <c:f>EQ_LNXvsY!$BD$3:$BD$28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3">
                  <c:v>2</c:v>
                </c:pt>
                <c:pt idx="4">
                  <c:v>9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3">
                  <c:v>9</c:v>
                </c:pt>
                <c:pt idx="15">
                  <c:v>2</c:v>
                </c:pt>
                <c:pt idx="16">
                  <c:v>9</c:v>
                </c:pt>
                <c:pt idx="18">
                  <c:v>2</c:v>
                </c:pt>
                <c:pt idx="19">
                  <c:v>9</c:v>
                </c:pt>
                <c:pt idx="21">
                  <c:v>2</c:v>
                </c:pt>
                <c:pt idx="22">
                  <c:v>9</c:v>
                </c:pt>
                <c:pt idx="24">
                  <c:v>2</c:v>
                </c:pt>
                <c:pt idx="25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EQ_LNXvsY!$BE$3:$BE$27</c15:f>
                <c15:dlblRangeCache>
                  <c:ptCount val="25"/>
                  <c:pt idx="0">
                    <c:v>0.001</c:v>
                  </c:pt>
                  <c:pt idx="3">
                    <c:v>0.1</c:v>
                  </c:pt>
                  <c:pt idx="6">
                    <c:v>1</c:v>
                  </c:pt>
                  <c:pt idx="9">
                    <c:v>10</c:v>
                  </c:pt>
                  <c:pt idx="12">
                    <c:v>100</c:v>
                  </c:pt>
                  <c:pt idx="15">
                    <c:v>1000</c:v>
                  </c:pt>
                  <c:pt idx="18">
                    <c:v>10000</c:v>
                  </c:pt>
                  <c:pt idx="21">
                    <c:v>100000</c:v>
                  </c:pt>
                  <c:pt idx="24">
                    <c:v>1000000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7BE8-48D5-9FEB-5108FC1D6309}"/>
            </c:ext>
          </c:extLst>
        </c:ser>
        <c:ser>
          <c:idx val="8"/>
          <c:order val="8"/>
          <c:tx>
            <c:v>LN_X_MajorGrid_by_10's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EQ_LNXvsY!$BC$3:$BC$31</c:f>
              <c:numCache>
                <c:formatCode>General</c:formatCode>
                <c:ptCount val="29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  <c:pt idx="27">
                  <c:v>16.11809565095832</c:v>
                </c:pt>
                <c:pt idx="28">
                  <c:v>16.11809565095832</c:v>
                </c:pt>
              </c:numCache>
            </c:numRef>
          </c:xVal>
          <c:yVal>
            <c:numRef>
              <c:f>EQ_LNXvsY!$BD$3:$BD$31</c:f>
              <c:numCache>
                <c:formatCode>General</c:formatCode>
                <c:ptCount val="29"/>
                <c:pt idx="0">
                  <c:v>2</c:v>
                </c:pt>
                <c:pt idx="1">
                  <c:v>9</c:v>
                </c:pt>
                <c:pt idx="3">
                  <c:v>2</c:v>
                </c:pt>
                <c:pt idx="4">
                  <c:v>9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3">
                  <c:v>9</c:v>
                </c:pt>
                <c:pt idx="15">
                  <c:v>2</c:v>
                </c:pt>
                <c:pt idx="16">
                  <c:v>9</c:v>
                </c:pt>
                <c:pt idx="18">
                  <c:v>2</c:v>
                </c:pt>
                <c:pt idx="19">
                  <c:v>9</c:v>
                </c:pt>
                <c:pt idx="21">
                  <c:v>2</c:v>
                </c:pt>
                <c:pt idx="22">
                  <c:v>9</c:v>
                </c:pt>
                <c:pt idx="24">
                  <c:v>2</c:v>
                </c:pt>
                <c:pt idx="25">
                  <c:v>9</c:v>
                </c:pt>
                <c:pt idx="27">
                  <c:v>2</c:v>
                </c:pt>
                <c:pt idx="2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BE8-48D5-9FEB-5108FC1D6309}"/>
            </c:ext>
          </c:extLst>
        </c:ser>
        <c:ser>
          <c:idx val="9"/>
          <c:order val="9"/>
          <c:tx>
            <c:v>LN_X_MajorGrid_by_5's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24E18F-ABE7-48C9-908E-DFFC8EF16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BE8-48D5-9FEB-5108FC1D63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17CDA2-6B67-410A-92F8-429091B1C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BE8-48D5-9FEB-5108FC1D63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BE8-48D5-9FEB-5108FC1D63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8A2A74-7765-4E8C-A0C8-74E5C39EC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BE8-48D5-9FEB-5108FC1D63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C280B1-BA23-4F26-A9BB-835166E73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BE8-48D5-9FEB-5108FC1D63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BE8-48D5-9FEB-5108FC1D63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549F4C-714E-4209-B14C-3BBDFD17D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BE8-48D5-9FEB-5108FC1D63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F8BBEB-61D0-44A2-821F-79C8010C8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BE8-48D5-9FEB-5108FC1D6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BE8-48D5-9FEB-5108FC1D63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9BE500-BDD2-4D3A-AE76-A47F73CA3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BE8-48D5-9FEB-5108FC1D63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E0B1A2-4BEF-4D99-9C2C-E0E1E98DF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7BE8-48D5-9FEB-5108FC1D63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BE8-48D5-9FEB-5108FC1D63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19538C-4875-4484-8D43-0551B3B14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BE8-48D5-9FEB-5108FC1D63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6CD94F5-3842-4202-A3AB-2E357ABDD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BE8-48D5-9FEB-5108FC1D63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BE8-48D5-9FEB-5108FC1D63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844A6B4-9321-47A0-A45D-BE9D03CFF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BE8-48D5-9FEB-5108FC1D63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803C71-D278-4594-9FED-451A33D23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BE8-48D5-9FEB-5108FC1D63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BE8-48D5-9FEB-5108FC1D63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2416D89-78B5-4F2B-AF9F-578403B3E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BE8-48D5-9FEB-5108FC1D63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F27500B-9691-4A61-8279-69039E62C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BE8-48D5-9FEB-5108FC1D63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BE8-48D5-9FEB-5108FC1D63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EBB9C8-B1F9-4ED7-AFB3-1BE91351A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BE8-48D5-9FEB-5108FC1D630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9B8B21F-4825-4BAA-84BC-179953D47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BE8-48D5-9FEB-5108FC1D630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BE8-48D5-9FEB-5108FC1D630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108FD36-F9B8-48BD-8126-326B06797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BE8-48D5-9FEB-5108FC1D630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BE8-48D5-9FEB-5108FC1D63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EQ_LNXvsY!$BH$3:$BH$28</c:f>
              <c:numCache>
                <c:formatCode>General</c:formatCode>
                <c:ptCount val="26"/>
                <c:pt idx="0">
                  <c:v>-5.2983173665480363</c:v>
                </c:pt>
                <c:pt idx="1">
                  <c:v>-5.2983173665480363</c:v>
                </c:pt>
                <c:pt idx="3">
                  <c:v>-0.69314718055994529</c:v>
                </c:pt>
                <c:pt idx="4">
                  <c:v>-0.69314718055994529</c:v>
                </c:pt>
                <c:pt idx="6">
                  <c:v>1.6094379124341003</c:v>
                </c:pt>
                <c:pt idx="7">
                  <c:v>1.6094379124341003</c:v>
                </c:pt>
                <c:pt idx="9">
                  <c:v>3.912023005428146</c:v>
                </c:pt>
                <c:pt idx="10">
                  <c:v>3.912023005428146</c:v>
                </c:pt>
                <c:pt idx="12">
                  <c:v>6.2146080984221914</c:v>
                </c:pt>
                <c:pt idx="13">
                  <c:v>6.2146080984221914</c:v>
                </c:pt>
                <c:pt idx="15">
                  <c:v>8.5171931914162382</c:v>
                </c:pt>
                <c:pt idx="16">
                  <c:v>8.5171931914162382</c:v>
                </c:pt>
                <c:pt idx="18">
                  <c:v>10.819778284410283</c:v>
                </c:pt>
                <c:pt idx="19">
                  <c:v>10.819778284410283</c:v>
                </c:pt>
                <c:pt idx="21">
                  <c:v>13.122363377404328</c:v>
                </c:pt>
                <c:pt idx="22">
                  <c:v>13.122363377404328</c:v>
                </c:pt>
                <c:pt idx="24">
                  <c:v>15.424948470398375</c:v>
                </c:pt>
                <c:pt idx="25">
                  <c:v>15.424948470398375</c:v>
                </c:pt>
              </c:numCache>
            </c:numRef>
          </c:xVal>
          <c:yVal>
            <c:numRef>
              <c:f>EQ_LNXvsY!$BI$3:$BI$28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3">
                  <c:v>2</c:v>
                </c:pt>
                <c:pt idx="4">
                  <c:v>9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3">
                  <c:v>9</c:v>
                </c:pt>
                <c:pt idx="15">
                  <c:v>2</c:v>
                </c:pt>
                <c:pt idx="16">
                  <c:v>9</c:v>
                </c:pt>
                <c:pt idx="18">
                  <c:v>2</c:v>
                </c:pt>
                <c:pt idx="19">
                  <c:v>9</c:v>
                </c:pt>
                <c:pt idx="21">
                  <c:v>2</c:v>
                </c:pt>
                <c:pt idx="22">
                  <c:v>9</c:v>
                </c:pt>
                <c:pt idx="24">
                  <c:v>2</c:v>
                </c:pt>
                <c:pt idx="25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EQ_LNXvsY!$BJ$3:$BJ$27</c15:f>
                <c15:dlblRangeCache>
                  <c:ptCount val="25"/>
                  <c:pt idx="0">
                    <c:v>0.005</c:v>
                  </c:pt>
                  <c:pt idx="3">
                    <c:v>0.5</c:v>
                  </c:pt>
                  <c:pt idx="6">
                    <c:v>5</c:v>
                  </c:pt>
                  <c:pt idx="9">
                    <c:v>50</c:v>
                  </c:pt>
                  <c:pt idx="12">
                    <c:v>500</c:v>
                  </c:pt>
                  <c:pt idx="15">
                    <c:v>5000</c:v>
                  </c:pt>
                  <c:pt idx="18">
                    <c:v>50000</c:v>
                  </c:pt>
                  <c:pt idx="21">
                    <c:v>500000</c:v>
                  </c:pt>
                  <c:pt idx="24">
                    <c:v>5000000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7BE8-48D5-9FEB-5108FC1D6309}"/>
            </c:ext>
          </c:extLst>
        </c:ser>
        <c:ser>
          <c:idx val="10"/>
          <c:order val="10"/>
          <c:tx>
            <c:v>Oklahoma_Events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EQ_LNXvsY!$AD$37:$AD$42</c:f>
              <c:numCache>
                <c:formatCode>General</c:formatCode>
                <c:ptCount val="6"/>
                <c:pt idx="0">
                  <c:v>1.5260563034950492</c:v>
                </c:pt>
                <c:pt idx="1">
                  <c:v>2.2823823856765264</c:v>
                </c:pt>
                <c:pt idx="2">
                  <c:v>1.4350845252893227</c:v>
                </c:pt>
                <c:pt idx="3">
                  <c:v>2.0281482472922852</c:v>
                </c:pt>
                <c:pt idx="4">
                  <c:v>2.3978952727983707</c:v>
                </c:pt>
                <c:pt idx="5">
                  <c:v>1.5260563034950492</c:v>
                </c:pt>
              </c:numCache>
            </c:numRef>
          </c:xVal>
          <c:yVal>
            <c:numRef>
              <c:f>EQ_LNXvsY!$AE$37:$AE$42</c:f>
              <c:numCache>
                <c:formatCode>General</c:formatCode>
                <c:ptCount val="6"/>
                <c:pt idx="0">
                  <c:v>5</c:v>
                </c:pt>
                <c:pt idx="1">
                  <c:v>5.7</c:v>
                </c:pt>
                <c:pt idx="2">
                  <c:v>5</c:v>
                </c:pt>
                <c:pt idx="3">
                  <c:v>5.0999999999999996</c:v>
                </c:pt>
                <c:pt idx="4">
                  <c:v>5.8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BE8-48D5-9FEB-5108FC1D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7"/>
          <c:min val="-2.309999999999999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tx1"/>
                    </a:solidFill>
                  </a:rPr>
                  <a:t>Fault-Rupture Length Km</a:t>
                </a:r>
              </a:p>
            </c:rich>
          </c:tx>
          <c:layout>
            <c:manualLayout>
              <c:xMode val="edge"/>
              <c:yMode val="edge"/>
              <c:x val="0.4230369436139636"/>
              <c:y val="0.94099099099099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At val="1"/>
        <c:crossBetween val="midCat"/>
        <c:majorUnit val="1"/>
      </c:valAx>
      <c:valAx>
        <c:axId val="637838048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Earthquake Magnitude</a:t>
                </a:r>
              </a:p>
            </c:rich>
          </c:tx>
          <c:layout>
            <c:manualLayout>
              <c:xMode val="edge"/>
              <c:yMode val="edge"/>
              <c:x val="3.0320925793366747E-3"/>
              <c:y val="0.2996488614598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At val="-2.3099999999999996"/>
        <c:crossBetween val="midCat"/>
        <c:minorUnit val="0.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Fault-Rupture Length vs EQ Magnitude</a:t>
            </a:r>
          </a:p>
        </c:rich>
      </c:tx>
      <c:layout>
        <c:manualLayout>
          <c:xMode val="edge"/>
          <c:yMode val="edge"/>
          <c:x val="0.20371689334287763"/>
          <c:y val="2.506112411624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19040517027101E-2"/>
          <c:y val="0.10889233043898185"/>
          <c:w val="0.71812631013405204"/>
          <c:h val="0.78156156156156142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61119064662373"/>
                  <c:y val="4.4774774774774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0.737(LNx) + 4.1358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0.8445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EQ_LNXvsY!$C$3:$C$242</c:f>
              <c:numCache>
                <c:formatCode>General</c:formatCode>
                <c:ptCount val="240"/>
                <c:pt idx="0">
                  <c:v>9.5310179804324935E-2</c:v>
                </c:pt>
                <c:pt idx="1">
                  <c:v>0.26236426446749106</c:v>
                </c:pt>
                <c:pt idx="2">
                  <c:v>0.33647223662121289</c:v>
                </c:pt>
                <c:pt idx="3">
                  <c:v>0.40546510810816438</c:v>
                </c:pt>
                <c:pt idx="4">
                  <c:v>0.40546510810816438</c:v>
                </c:pt>
                <c:pt idx="5">
                  <c:v>0.53062825106217038</c:v>
                </c:pt>
                <c:pt idx="6">
                  <c:v>0.53062825106217038</c:v>
                </c:pt>
                <c:pt idx="7">
                  <c:v>0.69314718055994529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0.91629073187415511</c:v>
                </c:pt>
                <c:pt idx="11">
                  <c:v>0.91629073187415511</c:v>
                </c:pt>
                <c:pt idx="12">
                  <c:v>0.91629073187415511</c:v>
                </c:pt>
                <c:pt idx="13">
                  <c:v>0.91629073187415511</c:v>
                </c:pt>
                <c:pt idx="14">
                  <c:v>0.95551144502743635</c:v>
                </c:pt>
                <c:pt idx="15">
                  <c:v>1.0986122886681098</c:v>
                </c:pt>
                <c:pt idx="16">
                  <c:v>1.0986122886681098</c:v>
                </c:pt>
                <c:pt idx="17">
                  <c:v>1.0986122886681098</c:v>
                </c:pt>
                <c:pt idx="18">
                  <c:v>1.0986122886681098</c:v>
                </c:pt>
                <c:pt idx="19">
                  <c:v>1.0986122886681098</c:v>
                </c:pt>
                <c:pt idx="20">
                  <c:v>1.2527629684953681</c:v>
                </c:pt>
                <c:pt idx="21">
                  <c:v>1.33500106673234</c:v>
                </c:pt>
                <c:pt idx="22">
                  <c:v>1.33500106673234</c:v>
                </c:pt>
                <c:pt idx="23">
                  <c:v>1.3862943611198906</c:v>
                </c:pt>
                <c:pt idx="24">
                  <c:v>1.3862943611198906</c:v>
                </c:pt>
                <c:pt idx="25">
                  <c:v>1.3862943611198906</c:v>
                </c:pt>
                <c:pt idx="26">
                  <c:v>1.3862943611198906</c:v>
                </c:pt>
                <c:pt idx="27">
                  <c:v>1.3862943611198906</c:v>
                </c:pt>
                <c:pt idx="28">
                  <c:v>1.3862943611198906</c:v>
                </c:pt>
                <c:pt idx="29">
                  <c:v>1.3862943611198906</c:v>
                </c:pt>
                <c:pt idx="30">
                  <c:v>1.4586150226995167</c:v>
                </c:pt>
                <c:pt idx="31">
                  <c:v>1.5040773967762742</c:v>
                </c:pt>
                <c:pt idx="32">
                  <c:v>1.5040773967762742</c:v>
                </c:pt>
                <c:pt idx="33">
                  <c:v>1.5040773967762742</c:v>
                </c:pt>
                <c:pt idx="34">
                  <c:v>1.6094379124341003</c:v>
                </c:pt>
                <c:pt idx="35">
                  <c:v>1.6094379124341003</c:v>
                </c:pt>
                <c:pt idx="36">
                  <c:v>1.6094379124341003</c:v>
                </c:pt>
                <c:pt idx="37">
                  <c:v>1.6094379124341003</c:v>
                </c:pt>
                <c:pt idx="38">
                  <c:v>1.6094379124341003</c:v>
                </c:pt>
                <c:pt idx="39">
                  <c:v>1.6094379124341003</c:v>
                </c:pt>
                <c:pt idx="40">
                  <c:v>1.7047480922384253</c:v>
                </c:pt>
                <c:pt idx="41">
                  <c:v>1.7047480922384253</c:v>
                </c:pt>
                <c:pt idx="42">
                  <c:v>1.7047480922384253</c:v>
                </c:pt>
                <c:pt idx="43">
                  <c:v>1.7047480922384253</c:v>
                </c:pt>
                <c:pt idx="44">
                  <c:v>1.791759469228055</c:v>
                </c:pt>
                <c:pt idx="45">
                  <c:v>1.791759469228055</c:v>
                </c:pt>
                <c:pt idx="46">
                  <c:v>1.791759469228055</c:v>
                </c:pt>
                <c:pt idx="47">
                  <c:v>1.791759469228055</c:v>
                </c:pt>
                <c:pt idx="48">
                  <c:v>1.791759469228055</c:v>
                </c:pt>
                <c:pt idx="49">
                  <c:v>1.8718021769015913</c:v>
                </c:pt>
                <c:pt idx="50">
                  <c:v>1.9169226121820611</c:v>
                </c:pt>
                <c:pt idx="51">
                  <c:v>1.9459101490553132</c:v>
                </c:pt>
                <c:pt idx="52">
                  <c:v>1.9459101490553132</c:v>
                </c:pt>
                <c:pt idx="53">
                  <c:v>1.9459101490553132</c:v>
                </c:pt>
                <c:pt idx="54">
                  <c:v>1.9459101490553132</c:v>
                </c:pt>
                <c:pt idx="55">
                  <c:v>1.9459101490553132</c:v>
                </c:pt>
                <c:pt idx="56">
                  <c:v>1.9459101490553132</c:v>
                </c:pt>
                <c:pt idx="57">
                  <c:v>1.9459101490553132</c:v>
                </c:pt>
                <c:pt idx="58">
                  <c:v>1.9459101490553132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2.1400661634962708</c:v>
                </c:pt>
                <c:pt idx="66">
                  <c:v>2.1972245773362196</c:v>
                </c:pt>
                <c:pt idx="67">
                  <c:v>2.1972245773362196</c:v>
                </c:pt>
                <c:pt idx="68">
                  <c:v>2.1972245773362196</c:v>
                </c:pt>
                <c:pt idx="69">
                  <c:v>2.1972245773362196</c:v>
                </c:pt>
                <c:pt idx="70">
                  <c:v>2.1972245773362196</c:v>
                </c:pt>
                <c:pt idx="71">
                  <c:v>2.1972245773362196</c:v>
                </c:pt>
                <c:pt idx="72">
                  <c:v>2.1972245773362196</c:v>
                </c:pt>
                <c:pt idx="73">
                  <c:v>2.2192034840549946</c:v>
                </c:pt>
                <c:pt idx="74">
                  <c:v>2.3025850929940459</c:v>
                </c:pt>
                <c:pt idx="75">
                  <c:v>2.3025850929940459</c:v>
                </c:pt>
                <c:pt idx="76">
                  <c:v>2.3025850929940459</c:v>
                </c:pt>
                <c:pt idx="77">
                  <c:v>2.3025850929940459</c:v>
                </c:pt>
                <c:pt idx="78">
                  <c:v>2.3025850929940459</c:v>
                </c:pt>
                <c:pt idx="79">
                  <c:v>2.3025850929940459</c:v>
                </c:pt>
                <c:pt idx="80">
                  <c:v>2.3025850929940459</c:v>
                </c:pt>
                <c:pt idx="81">
                  <c:v>2.3978952727983707</c:v>
                </c:pt>
                <c:pt idx="82">
                  <c:v>2.3978952727983707</c:v>
                </c:pt>
                <c:pt idx="83">
                  <c:v>2.3978952727983707</c:v>
                </c:pt>
                <c:pt idx="84">
                  <c:v>2.3978952727983707</c:v>
                </c:pt>
                <c:pt idx="85">
                  <c:v>2.4423470353692043</c:v>
                </c:pt>
                <c:pt idx="86">
                  <c:v>2.4849066497880004</c:v>
                </c:pt>
                <c:pt idx="87">
                  <c:v>2.4849066497880004</c:v>
                </c:pt>
                <c:pt idx="88">
                  <c:v>2.4849066497880004</c:v>
                </c:pt>
                <c:pt idx="89">
                  <c:v>2.5649493574615367</c:v>
                </c:pt>
                <c:pt idx="90">
                  <c:v>2.5649493574615367</c:v>
                </c:pt>
                <c:pt idx="91">
                  <c:v>2.5649493574615367</c:v>
                </c:pt>
                <c:pt idx="92">
                  <c:v>2.5649493574615367</c:v>
                </c:pt>
                <c:pt idx="93">
                  <c:v>2.5649493574615367</c:v>
                </c:pt>
                <c:pt idx="94">
                  <c:v>2.6390573296152584</c:v>
                </c:pt>
                <c:pt idx="95">
                  <c:v>2.6390573296152584</c:v>
                </c:pt>
                <c:pt idx="96">
                  <c:v>2.6390573296152584</c:v>
                </c:pt>
                <c:pt idx="97">
                  <c:v>2.6390573296152584</c:v>
                </c:pt>
                <c:pt idx="98">
                  <c:v>2.6390573296152584</c:v>
                </c:pt>
                <c:pt idx="99">
                  <c:v>2.7080502011022101</c:v>
                </c:pt>
                <c:pt idx="100">
                  <c:v>2.7080502011022101</c:v>
                </c:pt>
                <c:pt idx="101">
                  <c:v>2.7080502011022101</c:v>
                </c:pt>
                <c:pt idx="102">
                  <c:v>2.7080502011022101</c:v>
                </c:pt>
                <c:pt idx="103">
                  <c:v>2.7080502011022101</c:v>
                </c:pt>
                <c:pt idx="104">
                  <c:v>2.7080502011022101</c:v>
                </c:pt>
                <c:pt idx="105">
                  <c:v>2.7080502011022101</c:v>
                </c:pt>
                <c:pt idx="106">
                  <c:v>2.7080502011022101</c:v>
                </c:pt>
                <c:pt idx="107">
                  <c:v>2.7725887222397811</c:v>
                </c:pt>
                <c:pt idx="108">
                  <c:v>2.7725887222397811</c:v>
                </c:pt>
                <c:pt idx="109">
                  <c:v>2.7725887222397811</c:v>
                </c:pt>
                <c:pt idx="110">
                  <c:v>2.7725887222397811</c:v>
                </c:pt>
                <c:pt idx="111">
                  <c:v>2.8154087194227095</c:v>
                </c:pt>
                <c:pt idx="112">
                  <c:v>2.8332133440562162</c:v>
                </c:pt>
                <c:pt idx="113">
                  <c:v>2.8332133440562162</c:v>
                </c:pt>
                <c:pt idx="114">
                  <c:v>2.8332133440562162</c:v>
                </c:pt>
                <c:pt idx="115">
                  <c:v>2.8903717578961645</c:v>
                </c:pt>
                <c:pt idx="116">
                  <c:v>2.8903717578961645</c:v>
                </c:pt>
                <c:pt idx="117">
                  <c:v>2.8903717578961645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2.9957322735539909</c:v>
                </c:pt>
                <c:pt idx="128">
                  <c:v>2.9957322735539909</c:v>
                </c:pt>
                <c:pt idx="129">
                  <c:v>2.9957322735539909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3.0910424533583161</c:v>
                </c:pt>
                <c:pt idx="133">
                  <c:v>3.0910424533583161</c:v>
                </c:pt>
                <c:pt idx="134">
                  <c:v>3.1354942159291497</c:v>
                </c:pt>
                <c:pt idx="135">
                  <c:v>3.1354942159291497</c:v>
                </c:pt>
                <c:pt idx="136">
                  <c:v>3.2580965380214821</c:v>
                </c:pt>
                <c:pt idx="137">
                  <c:v>3.2580965380214821</c:v>
                </c:pt>
                <c:pt idx="138">
                  <c:v>3.2580965380214821</c:v>
                </c:pt>
                <c:pt idx="139">
                  <c:v>3.2958368660043291</c:v>
                </c:pt>
                <c:pt idx="140">
                  <c:v>3.2958368660043291</c:v>
                </c:pt>
                <c:pt idx="141">
                  <c:v>3.2958368660043291</c:v>
                </c:pt>
                <c:pt idx="142">
                  <c:v>3.3322045101752038</c:v>
                </c:pt>
                <c:pt idx="143">
                  <c:v>3.3322045101752038</c:v>
                </c:pt>
                <c:pt idx="144">
                  <c:v>3.3322045101752038</c:v>
                </c:pt>
                <c:pt idx="145">
                  <c:v>3.4011973816621555</c:v>
                </c:pt>
                <c:pt idx="146">
                  <c:v>3.4011973816621555</c:v>
                </c:pt>
                <c:pt idx="147">
                  <c:v>3.4011973816621555</c:v>
                </c:pt>
                <c:pt idx="148">
                  <c:v>3.4011973816621555</c:v>
                </c:pt>
                <c:pt idx="149">
                  <c:v>3.4011973816621555</c:v>
                </c:pt>
                <c:pt idx="150">
                  <c:v>3.4011973816621555</c:v>
                </c:pt>
                <c:pt idx="151">
                  <c:v>3.4011973816621555</c:v>
                </c:pt>
                <c:pt idx="152">
                  <c:v>3.4011973816621555</c:v>
                </c:pt>
                <c:pt idx="153">
                  <c:v>3.4011973816621555</c:v>
                </c:pt>
                <c:pt idx="154">
                  <c:v>3.4011973816621555</c:v>
                </c:pt>
                <c:pt idx="155">
                  <c:v>3.4011973816621555</c:v>
                </c:pt>
                <c:pt idx="156">
                  <c:v>3.4339872044851463</c:v>
                </c:pt>
                <c:pt idx="157">
                  <c:v>3.4657359027997265</c:v>
                </c:pt>
                <c:pt idx="158">
                  <c:v>3.4657359027997265</c:v>
                </c:pt>
                <c:pt idx="159">
                  <c:v>3.4657359027997265</c:v>
                </c:pt>
                <c:pt idx="160">
                  <c:v>3.4657359027997265</c:v>
                </c:pt>
                <c:pt idx="161">
                  <c:v>3.4965075614664802</c:v>
                </c:pt>
                <c:pt idx="162">
                  <c:v>3.4965075614664802</c:v>
                </c:pt>
                <c:pt idx="163">
                  <c:v>3.5263605246161616</c:v>
                </c:pt>
                <c:pt idx="164">
                  <c:v>3.5263605246161616</c:v>
                </c:pt>
                <c:pt idx="165">
                  <c:v>3.5553480614894135</c:v>
                </c:pt>
                <c:pt idx="166">
                  <c:v>3.5835189384561099</c:v>
                </c:pt>
                <c:pt idx="167">
                  <c:v>3.5835189384561099</c:v>
                </c:pt>
                <c:pt idx="168">
                  <c:v>3.6375861597263857</c:v>
                </c:pt>
                <c:pt idx="169">
                  <c:v>3.6375861597263857</c:v>
                </c:pt>
                <c:pt idx="170">
                  <c:v>3.6375861597263857</c:v>
                </c:pt>
                <c:pt idx="171">
                  <c:v>3.6375861597263857</c:v>
                </c:pt>
                <c:pt idx="172">
                  <c:v>3.6506582412937387</c:v>
                </c:pt>
                <c:pt idx="173">
                  <c:v>3.6888794541139363</c:v>
                </c:pt>
                <c:pt idx="174">
                  <c:v>3.6888794541139363</c:v>
                </c:pt>
                <c:pt idx="175">
                  <c:v>3.6888794541139363</c:v>
                </c:pt>
                <c:pt idx="176">
                  <c:v>3.6888794541139363</c:v>
                </c:pt>
                <c:pt idx="177">
                  <c:v>3.6888794541139363</c:v>
                </c:pt>
                <c:pt idx="178">
                  <c:v>3.6888794541139363</c:v>
                </c:pt>
                <c:pt idx="179">
                  <c:v>3.713572066704308</c:v>
                </c:pt>
                <c:pt idx="180">
                  <c:v>3.7612001156935624</c:v>
                </c:pt>
                <c:pt idx="181">
                  <c:v>3.8066624897703196</c:v>
                </c:pt>
                <c:pt idx="182">
                  <c:v>3.8066624897703196</c:v>
                </c:pt>
                <c:pt idx="183">
                  <c:v>3.8286413964890951</c:v>
                </c:pt>
                <c:pt idx="184">
                  <c:v>3.8286413964890951</c:v>
                </c:pt>
                <c:pt idx="185">
                  <c:v>3.8501476017100584</c:v>
                </c:pt>
                <c:pt idx="186">
                  <c:v>3.8712010109078911</c:v>
                </c:pt>
                <c:pt idx="187">
                  <c:v>3.8712010109078911</c:v>
                </c:pt>
                <c:pt idx="188">
                  <c:v>3.8712010109078911</c:v>
                </c:pt>
                <c:pt idx="189">
                  <c:v>3.8712010109078911</c:v>
                </c:pt>
                <c:pt idx="190">
                  <c:v>3.912023005428146</c:v>
                </c:pt>
                <c:pt idx="191">
                  <c:v>3.912023005428146</c:v>
                </c:pt>
                <c:pt idx="192">
                  <c:v>3.912023005428146</c:v>
                </c:pt>
                <c:pt idx="193">
                  <c:v>3.912023005428146</c:v>
                </c:pt>
                <c:pt idx="194">
                  <c:v>3.912023005428146</c:v>
                </c:pt>
                <c:pt idx="195">
                  <c:v>3.9318256327243257</c:v>
                </c:pt>
                <c:pt idx="196">
                  <c:v>4.0073331852324712</c:v>
                </c:pt>
                <c:pt idx="197">
                  <c:v>4.0430512678345503</c:v>
                </c:pt>
                <c:pt idx="198">
                  <c:v>4.0430512678345503</c:v>
                </c:pt>
                <c:pt idx="199">
                  <c:v>4.0604430105464191</c:v>
                </c:pt>
                <c:pt idx="200">
                  <c:v>4.0943445622221004</c:v>
                </c:pt>
                <c:pt idx="201">
                  <c:v>4.0943445622221004</c:v>
                </c:pt>
                <c:pt idx="202">
                  <c:v>4.0943445622221004</c:v>
                </c:pt>
                <c:pt idx="203">
                  <c:v>4.0943445622221004</c:v>
                </c:pt>
                <c:pt idx="204">
                  <c:v>4.1108738641733114</c:v>
                </c:pt>
                <c:pt idx="205">
                  <c:v>4.1271343850450917</c:v>
                </c:pt>
                <c:pt idx="206">
                  <c:v>4.1271343850450917</c:v>
                </c:pt>
                <c:pt idx="207">
                  <c:v>4.1431347263915326</c:v>
                </c:pt>
                <c:pt idx="208">
                  <c:v>4.2484952420493594</c:v>
                </c:pt>
                <c:pt idx="209">
                  <c:v>4.2484952420493594</c:v>
                </c:pt>
                <c:pt idx="210">
                  <c:v>4.3174881135363101</c:v>
                </c:pt>
                <c:pt idx="211">
                  <c:v>4.3174881135363101</c:v>
                </c:pt>
                <c:pt idx="212">
                  <c:v>4.3174881135363101</c:v>
                </c:pt>
                <c:pt idx="213">
                  <c:v>4.3174881135363101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4.4426512564903167</c:v>
                </c:pt>
                <c:pt idx="221">
                  <c:v>4.499809670330265</c:v>
                </c:pt>
                <c:pt idx="222">
                  <c:v>4.499809670330265</c:v>
                </c:pt>
                <c:pt idx="223">
                  <c:v>4.5951198501345898</c:v>
                </c:pt>
                <c:pt idx="224">
                  <c:v>4.6821312271242199</c:v>
                </c:pt>
                <c:pt idx="225">
                  <c:v>4.7004803657924166</c:v>
                </c:pt>
                <c:pt idx="226">
                  <c:v>4.7004803657924166</c:v>
                </c:pt>
                <c:pt idx="227">
                  <c:v>4.7874917427820458</c:v>
                </c:pt>
                <c:pt idx="228">
                  <c:v>4.9972122737641147</c:v>
                </c:pt>
                <c:pt idx="229">
                  <c:v>5.1929568508902104</c:v>
                </c:pt>
                <c:pt idx="230">
                  <c:v>5.1929568508902104</c:v>
                </c:pt>
                <c:pt idx="231">
                  <c:v>5.1929568508902104</c:v>
                </c:pt>
                <c:pt idx="232">
                  <c:v>5.393627546352362</c:v>
                </c:pt>
                <c:pt idx="233">
                  <c:v>5.4638318050256105</c:v>
                </c:pt>
                <c:pt idx="234">
                  <c:v>5.5490760848952201</c:v>
                </c:pt>
                <c:pt idx="235">
                  <c:v>5.6347896031692493</c:v>
                </c:pt>
                <c:pt idx="236">
                  <c:v>5.6937321388026998</c:v>
                </c:pt>
                <c:pt idx="237">
                  <c:v>5.857933154483459</c:v>
                </c:pt>
                <c:pt idx="238">
                  <c:v>5.8861040314501558</c:v>
                </c:pt>
                <c:pt idx="239">
                  <c:v>6.0684255882441107</c:v>
                </c:pt>
              </c:numCache>
            </c:numRef>
          </c:xVal>
          <c:yVal>
            <c:numRef>
              <c:f>EQ_LNXvsY!$B$3:$B$242</c:f>
              <c:numCache>
                <c:formatCode>General</c:formatCode>
                <c:ptCount val="240"/>
                <c:pt idx="0">
                  <c:v>4.5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5.0999999999999996</c:v>
                </c:pt>
                <c:pt idx="4">
                  <c:v>5</c:v>
                </c:pt>
                <c:pt idx="5">
                  <c:v>5.2</c:v>
                </c:pt>
                <c:pt idx="6">
                  <c:v>4.4000000000000004</c:v>
                </c:pt>
                <c:pt idx="7">
                  <c:v>4.7</c:v>
                </c:pt>
                <c:pt idx="8">
                  <c:v>5.0999999999999996</c:v>
                </c:pt>
                <c:pt idx="9">
                  <c:v>4.5</c:v>
                </c:pt>
                <c:pt idx="10">
                  <c:v>4.8</c:v>
                </c:pt>
                <c:pt idx="11">
                  <c:v>4.7</c:v>
                </c:pt>
                <c:pt idx="12">
                  <c:v>4.8</c:v>
                </c:pt>
                <c:pt idx="13">
                  <c:v>4.5999999999999996</c:v>
                </c:pt>
                <c:pt idx="14">
                  <c:v>4.7</c:v>
                </c:pt>
                <c:pt idx="15">
                  <c:v>5.6</c:v>
                </c:pt>
                <c:pt idx="16">
                  <c:v>4.9000000000000004</c:v>
                </c:pt>
                <c:pt idx="17">
                  <c:v>4.8</c:v>
                </c:pt>
                <c:pt idx="18">
                  <c:v>4.7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4.7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4.8</c:v>
                </c:pt>
                <c:pt idx="25">
                  <c:v>4.7</c:v>
                </c:pt>
                <c:pt idx="26">
                  <c:v>4.8</c:v>
                </c:pt>
                <c:pt idx="27">
                  <c:v>5.5</c:v>
                </c:pt>
                <c:pt idx="28">
                  <c:v>5.2</c:v>
                </c:pt>
                <c:pt idx="29">
                  <c:v>5.0999999999999996</c:v>
                </c:pt>
                <c:pt idx="30">
                  <c:v>4.8</c:v>
                </c:pt>
                <c:pt idx="31">
                  <c:v>5.3</c:v>
                </c:pt>
                <c:pt idx="32">
                  <c:v>5.8</c:v>
                </c:pt>
                <c:pt idx="33">
                  <c:v>4.2</c:v>
                </c:pt>
                <c:pt idx="34">
                  <c:v>4.8</c:v>
                </c:pt>
                <c:pt idx="35">
                  <c:v>4.3</c:v>
                </c:pt>
                <c:pt idx="36">
                  <c:v>5.5</c:v>
                </c:pt>
                <c:pt idx="37">
                  <c:v>5.7</c:v>
                </c:pt>
                <c:pt idx="38">
                  <c:v>5.3</c:v>
                </c:pt>
                <c:pt idx="39">
                  <c:v>4.8</c:v>
                </c:pt>
                <c:pt idx="40">
                  <c:v>5.2</c:v>
                </c:pt>
                <c:pt idx="41">
                  <c:v>5.5</c:v>
                </c:pt>
                <c:pt idx="42">
                  <c:v>4.5999999999999996</c:v>
                </c:pt>
                <c:pt idx="43">
                  <c:v>5.4</c:v>
                </c:pt>
                <c:pt idx="44">
                  <c:v>5.0999999999999996</c:v>
                </c:pt>
                <c:pt idx="45">
                  <c:v>5.6</c:v>
                </c:pt>
                <c:pt idx="46">
                  <c:v>4.8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5.5</c:v>
                </c:pt>
                <c:pt idx="52">
                  <c:v>5.3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4.7</c:v>
                </c:pt>
                <c:pt idx="57">
                  <c:v>5.7</c:v>
                </c:pt>
                <c:pt idx="58">
                  <c:v>5.3</c:v>
                </c:pt>
                <c:pt idx="59">
                  <c:v>5.2</c:v>
                </c:pt>
                <c:pt idx="60">
                  <c:v>5.6</c:v>
                </c:pt>
                <c:pt idx="61">
                  <c:v>5.4</c:v>
                </c:pt>
                <c:pt idx="62">
                  <c:v>5.2</c:v>
                </c:pt>
                <c:pt idx="63">
                  <c:v>5.8</c:v>
                </c:pt>
                <c:pt idx="64">
                  <c:v>5.4</c:v>
                </c:pt>
                <c:pt idx="65">
                  <c:v>5.4</c:v>
                </c:pt>
                <c:pt idx="66">
                  <c:v>6</c:v>
                </c:pt>
                <c:pt idx="67">
                  <c:v>4.5999999999999996</c:v>
                </c:pt>
                <c:pt idx="68">
                  <c:v>5.4</c:v>
                </c:pt>
                <c:pt idx="69">
                  <c:v>5.7</c:v>
                </c:pt>
                <c:pt idx="70">
                  <c:v>6.1</c:v>
                </c:pt>
                <c:pt idx="71">
                  <c:v>5.2</c:v>
                </c:pt>
                <c:pt idx="72">
                  <c:v>5.4</c:v>
                </c:pt>
                <c:pt idx="73">
                  <c:v>5.6</c:v>
                </c:pt>
                <c:pt idx="74">
                  <c:v>6.6</c:v>
                </c:pt>
                <c:pt idx="75">
                  <c:v>5.8</c:v>
                </c:pt>
                <c:pt idx="76">
                  <c:v>6.1</c:v>
                </c:pt>
                <c:pt idx="77">
                  <c:v>5.9</c:v>
                </c:pt>
                <c:pt idx="78">
                  <c:v>5.6</c:v>
                </c:pt>
                <c:pt idx="79">
                  <c:v>5.9</c:v>
                </c:pt>
                <c:pt idx="80">
                  <c:v>6.3</c:v>
                </c:pt>
                <c:pt idx="81">
                  <c:v>6.3</c:v>
                </c:pt>
                <c:pt idx="82">
                  <c:v>5.8</c:v>
                </c:pt>
                <c:pt idx="83">
                  <c:v>5.9</c:v>
                </c:pt>
                <c:pt idx="84">
                  <c:v>5.3</c:v>
                </c:pt>
                <c:pt idx="85">
                  <c:v>5.9</c:v>
                </c:pt>
                <c:pt idx="86">
                  <c:v>6.7</c:v>
                </c:pt>
                <c:pt idx="87">
                  <c:v>6.4</c:v>
                </c:pt>
                <c:pt idx="88">
                  <c:v>6.1</c:v>
                </c:pt>
                <c:pt idx="89">
                  <c:v>5.9</c:v>
                </c:pt>
                <c:pt idx="90">
                  <c:v>6.3</c:v>
                </c:pt>
                <c:pt idx="91">
                  <c:v>5.8</c:v>
                </c:pt>
                <c:pt idx="92">
                  <c:v>6.3</c:v>
                </c:pt>
                <c:pt idx="93">
                  <c:v>6.4</c:v>
                </c:pt>
                <c:pt idx="94">
                  <c:v>6.8</c:v>
                </c:pt>
                <c:pt idx="95">
                  <c:v>5.8</c:v>
                </c:pt>
                <c:pt idx="96">
                  <c:v>5.8</c:v>
                </c:pt>
                <c:pt idx="97">
                  <c:v>5.7</c:v>
                </c:pt>
                <c:pt idx="98">
                  <c:v>6.2</c:v>
                </c:pt>
                <c:pt idx="99">
                  <c:v>6.5</c:v>
                </c:pt>
                <c:pt idx="100">
                  <c:v>6.2</c:v>
                </c:pt>
                <c:pt idx="101">
                  <c:v>6.2</c:v>
                </c:pt>
                <c:pt idx="102">
                  <c:v>6</c:v>
                </c:pt>
                <c:pt idx="103">
                  <c:v>7.3</c:v>
                </c:pt>
                <c:pt idx="104">
                  <c:v>5.8</c:v>
                </c:pt>
                <c:pt idx="105">
                  <c:v>5.7</c:v>
                </c:pt>
                <c:pt idx="106">
                  <c:v>6.3</c:v>
                </c:pt>
                <c:pt idx="107">
                  <c:v>6.1</c:v>
                </c:pt>
                <c:pt idx="108">
                  <c:v>6.7</c:v>
                </c:pt>
                <c:pt idx="109">
                  <c:v>5.9</c:v>
                </c:pt>
                <c:pt idx="110">
                  <c:v>6</c:v>
                </c:pt>
                <c:pt idx="111">
                  <c:v>5.8</c:v>
                </c:pt>
                <c:pt idx="112">
                  <c:v>6.1</c:v>
                </c:pt>
                <c:pt idx="113">
                  <c:v>6.5</c:v>
                </c:pt>
                <c:pt idx="114">
                  <c:v>5.3</c:v>
                </c:pt>
                <c:pt idx="115">
                  <c:v>6.3</c:v>
                </c:pt>
                <c:pt idx="116">
                  <c:v>6.6</c:v>
                </c:pt>
                <c:pt idx="117">
                  <c:v>6.5</c:v>
                </c:pt>
                <c:pt idx="118">
                  <c:v>6.5</c:v>
                </c:pt>
                <c:pt idx="119">
                  <c:v>6.4</c:v>
                </c:pt>
                <c:pt idx="120">
                  <c:v>6.7</c:v>
                </c:pt>
                <c:pt idx="121">
                  <c:v>6.4</c:v>
                </c:pt>
                <c:pt idx="122">
                  <c:v>7</c:v>
                </c:pt>
                <c:pt idx="123">
                  <c:v>6.5</c:v>
                </c:pt>
                <c:pt idx="124">
                  <c:v>6.3</c:v>
                </c:pt>
                <c:pt idx="125">
                  <c:v>6</c:v>
                </c:pt>
                <c:pt idx="126">
                  <c:v>5.9</c:v>
                </c:pt>
                <c:pt idx="127">
                  <c:v>6.4</c:v>
                </c:pt>
                <c:pt idx="128">
                  <c:v>6.2</c:v>
                </c:pt>
                <c:pt idx="129">
                  <c:v>6.7</c:v>
                </c:pt>
                <c:pt idx="130">
                  <c:v>7.2</c:v>
                </c:pt>
                <c:pt idx="131">
                  <c:v>5.9</c:v>
                </c:pt>
                <c:pt idx="132">
                  <c:v>6.9</c:v>
                </c:pt>
                <c:pt idx="133">
                  <c:v>6.7</c:v>
                </c:pt>
                <c:pt idx="134">
                  <c:v>6.3</c:v>
                </c:pt>
                <c:pt idx="135">
                  <c:v>5.8</c:v>
                </c:pt>
                <c:pt idx="136">
                  <c:v>6.7</c:v>
                </c:pt>
                <c:pt idx="137">
                  <c:v>6.4</c:v>
                </c:pt>
                <c:pt idx="138">
                  <c:v>6.1</c:v>
                </c:pt>
                <c:pt idx="139">
                  <c:v>6.9</c:v>
                </c:pt>
                <c:pt idx="140">
                  <c:v>6.5</c:v>
                </c:pt>
                <c:pt idx="141">
                  <c:v>6.2</c:v>
                </c:pt>
                <c:pt idx="142">
                  <c:v>6.4</c:v>
                </c:pt>
                <c:pt idx="143">
                  <c:v>6.7</c:v>
                </c:pt>
                <c:pt idx="144">
                  <c:v>6.4</c:v>
                </c:pt>
                <c:pt idx="145">
                  <c:v>7.4</c:v>
                </c:pt>
                <c:pt idx="146">
                  <c:v>7.3</c:v>
                </c:pt>
                <c:pt idx="147">
                  <c:v>6.8</c:v>
                </c:pt>
                <c:pt idx="148">
                  <c:v>6.5</c:v>
                </c:pt>
                <c:pt idx="149">
                  <c:v>6.2</c:v>
                </c:pt>
                <c:pt idx="150">
                  <c:v>7.3</c:v>
                </c:pt>
                <c:pt idx="151">
                  <c:v>7</c:v>
                </c:pt>
                <c:pt idx="152">
                  <c:v>6.9</c:v>
                </c:pt>
                <c:pt idx="153">
                  <c:v>6.7</c:v>
                </c:pt>
                <c:pt idx="154">
                  <c:v>6.2</c:v>
                </c:pt>
                <c:pt idx="155">
                  <c:v>6.6</c:v>
                </c:pt>
                <c:pt idx="156">
                  <c:v>7</c:v>
                </c:pt>
                <c:pt idx="157">
                  <c:v>6.5</c:v>
                </c:pt>
                <c:pt idx="158">
                  <c:v>6.9</c:v>
                </c:pt>
                <c:pt idx="159">
                  <c:v>6.6</c:v>
                </c:pt>
                <c:pt idx="160">
                  <c:v>6.6</c:v>
                </c:pt>
                <c:pt idx="161">
                  <c:v>7.4</c:v>
                </c:pt>
                <c:pt idx="162">
                  <c:v>7.3</c:v>
                </c:pt>
                <c:pt idx="163">
                  <c:v>6.9</c:v>
                </c:pt>
                <c:pt idx="164">
                  <c:v>6.9</c:v>
                </c:pt>
                <c:pt idx="165">
                  <c:v>7.3</c:v>
                </c:pt>
                <c:pt idx="166">
                  <c:v>6.9</c:v>
                </c:pt>
                <c:pt idx="167">
                  <c:v>6.4</c:v>
                </c:pt>
                <c:pt idx="168">
                  <c:v>6.9</c:v>
                </c:pt>
                <c:pt idx="169">
                  <c:v>6.7</c:v>
                </c:pt>
                <c:pt idx="170">
                  <c:v>6.8</c:v>
                </c:pt>
                <c:pt idx="171">
                  <c:v>6.8</c:v>
                </c:pt>
                <c:pt idx="172">
                  <c:v>6.4</c:v>
                </c:pt>
                <c:pt idx="173">
                  <c:v>7.2</c:v>
                </c:pt>
                <c:pt idx="174">
                  <c:v>7</c:v>
                </c:pt>
                <c:pt idx="175">
                  <c:v>7.4</c:v>
                </c:pt>
                <c:pt idx="176">
                  <c:v>6.8</c:v>
                </c:pt>
                <c:pt idx="177">
                  <c:v>6.9</c:v>
                </c:pt>
                <c:pt idx="178">
                  <c:v>7.1</c:v>
                </c:pt>
                <c:pt idx="179">
                  <c:v>7.1</c:v>
                </c:pt>
                <c:pt idx="180">
                  <c:v>7.4</c:v>
                </c:pt>
                <c:pt idx="181">
                  <c:v>6.8</c:v>
                </c:pt>
                <c:pt idx="182">
                  <c:v>7.6</c:v>
                </c:pt>
                <c:pt idx="183">
                  <c:v>6.8</c:v>
                </c:pt>
                <c:pt idx="184">
                  <c:v>7.2</c:v>
                </c:pt>
                <c:pt idx="185">
                  <c:v>7.2</c:v>
                </c:pt>
                <c:pt idx="186">
                  <c:v>6.8</c:v>
                </c:pt>
                <c:pt idx="187">
                  <c:v>7</c:v>
                </c:pt>
                <c:pt idx="188">
                  <c:v>7.2</c:v>
                </c:pt>
                <c:pt idx="189">
                  <c:v>7.8</c:v>
                </c:pt>
                <c:pt idx="190">
                  <c:v>6.9</c:v>
                </c:pt>
                <c:pt idx="191">
                  <c:v>6.6</c:v>
                </c:pt>
                <c:pt idx="192">
                  <c:v>6.9</c:v>
                </c:pt>
                <c:pt idx="193">
                  <c:v>6.9</c:v>
                </c:pt>
                <c:pt idx="194">
                  <c:v>7.1</c:v>
                </c:pt>
                <c:pt idx="195">
                  <c:v>6.7</c:v>
                </c:pt>
                <c:pt idx="196">
                  <c:v>7.3</c:v>
                </c:pt>
                <c:pt idx="197">
                  <c:v>7.7</c:v>
                </c:pt>
                <c:pt idx="198">
                  <c:v>7.2</c:v>
                </c:pt>
                <c:pt idx="199">
                  <c:v>7.2</c:v>
                </c:pt>
                <c:pt idx="200">
                  <c:v>7.2</c:v>
                </c:pt>
                <c:pt idx="201">
                  <c:v>7.5</c:v>
                </c:pt>
                <c:pt idx="202">
                  <c:v>7.4</c:v>
                </c:pt>
                <c:pt idx="203">
                  <c:v>6.9</c:v>
                </c:pt>
                <c:pt idx="204">
                  <c:v>7.2</c:v>
                </c:pt>
                <c:pt idx="205">
                  <c:v>7.6</c:v>
                </c:pt>
                <c:pt idx="206">
                  <c:v>7.6</c:v>
                </c:pt>
                <c:pt idx="207">
                  <c:v>7.1</c:v>
                </c:pt>
                <c:pt idx="208">
                  <c:v>7.2</c:v>
                </c:pt>
                <c:pt idx="209">
                  <c:v>7.9</c:v>
                </c:pt>
                <c:pt idx="210">
                  <c:v>7.4</c:v>
                </c:pt>
                <c:pt idx="211">
                  <c:v>7.5</c:v>
                </c:pt>
                <c:pt idx="212">
                  <c:v>7.1</c:v>
                </c:pt>
                <c:pt idx="213">
                  <c:v>7.1</c:v>
                </c:pt>
                <c:pt idx="214">
                  <c:v>8</c:v>
                </c:pt>
                <c:pt idx="215">
                  <c:v>7.4</c:v>
                </c:pt>
                <c:pt idx="216">
                  <c:v>7.1</c:v>
                </c:pt>
                <c:pt idx="217">
                  <c:v>7.4</c:v>
                </c:pt>
                <c:pt idx="218">
                  <c:v>7.3</c:v>
                </c:pt>
                <c:pt idx="219">
                  <c:v>7.7</c:v>
                </c:pt>
                <c:pt idx="220">
                  <c:v>7.5</c:v>
                </c:pt>
                <c:pt idx="221">
                  <c:v>8</c:v>
                </c:pt>
                <c:pt idx="222">
                  <c:v>7.3</c:v>
                </c:pt>
                <c:pt idx="223">
                  <c:v>7.2</c:v>
                </c:pt>
                <c:pt idx="224">
                  <c:v>8</c:v>
                </c:pt>
                <c:pt idx="225">
                  <c:v>7.8</c:v>
                </c:pt>
                <c:pt idx="226">
                  <c:v>7.3</c:v>
                </c:pt>
                <c:pt idx="227">
                  <c:v>7.8</c:v>
                </c:pt>
                <c:pt idx="228">
                  <c:v>7.7</c:v>
                </c:pt>
                <c:pt idx="229">
                  <c:v>7.9</c:v>
                </c:pt>
                <c:pt idx="230">
                  <c:v>7.5</c:v>
                </c:pt>
                <c:pt idx="231">
                  <c:v>7.6</c:v>
                </c:pt>
                <c:pt idx="232">
                  <c:v>8.5</c:v>
                </c:pt>
                <c:pt idx="233">
                  <c:v>7.9</c:v>
                </c:pt>
                <c:pt idx="234">
                  <c:v>7.5</c:v>
                </c:pt>
                <c:pt idx="235">
                  <c:v>7.5</c:v>
                </c:pt>
                <c:pt idx="236">
                  <c:v>8.3000000000000007</c:v>
                </c:pt>
                <c:pt idx="237">
                  <c:v>7.9</c:v>
                </c:pt>
                <c:pt idx="238">
                  <c:v>7.8</c:v>
                </c:pt>
                <c:pt idx="23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2-4311-8833-E4476A5A23EF}"/>
            </c:ext>
          </c:extLst>
        </c:ser>
        <c:ser>
          <c:idx val="3"/>
          <c:order val="1"/>
          <c:tx>
            <c:v>Model Reg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998-4495-8F73-A07E545CCD7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998-4495-8F73-A07E545CCD7C}"/>
              </c:ext>
            </c:extLst>
          </c:dPt>
          <c:xVal>
            <c:numRef>
              <c:f>EQ_LNXvsY!$I$3:$I$617</c:f>
              <c:numCache>
                <c:formatCode>General</c:formatCode>
                <c:ptCount val="61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EQ_LNXvsY!$J$3:$J$617</c:f>
              <c:numCache>
                <c:formatCode>General</c:formatCode>
                <c:ptCount val="615"/>
                <c:pt idx="0">
                  <c:v>2.4406045778110235</c:v>
                </c:pt>
                <c:pt idx="1">
                  <c:v>2.5143067505280468</c:v>
                </c:pt>
                <c:pt idx="2">
                  <c:v>2.58800892324507</c:v>
                </c:pt>
                <c:pt idx="3">
                  <c:v>2.6617110959620938</c:v>
                </c:pt>
                <c:pt idx="4">
                  <c:v>2.7354132686791175</c:v>
                </c:pt>
                <c:pt idx="5">
                  <c:v>2.8091154413961412</c:v>
                </c:pt>
                <c:pt idx="6">
                  <c:v>2.8828176141131645</c:v>
                </c:pt>
                <c:pt idx="7">
                  <c:v>2.9565197868301878</c:v>
                </c:pt>
                <c:pt idx="8">
                  <c:v>3.0302219595472115</c:v>
                </c:pt>
                <c:pt idx="9">
                  <c:v>3.1039241322642352</c:v>
                </c:pt>
                <c:pt idx="10">
                  <c:v>3.1776263049812585</c:v>
                </c:pt>
                <c:pt idx="11">
                  <c:v>3.2513284776982823</c:v>
                </c:pt>
                <c:pt idx="12">
                  <c:v>3.3250306504153055</c:v>
                </c:pt>
                <c:pt idx="13">
                  <c:v>3.3987328231323293</c:v>
                </c:pt>
                <c:pt idx="14">
                  <c:v>3.4724349958493526</c:v>
                </c:pt>
                <c:pt idx="15">
                  <c:v>3.5461371685663758</c:v>
                </c:pt>
                <c:pt idx="16">
                  <c:v>3.6198393412833996</c:v>
                </c:pt>
                <c:pt idx="17">
                  <c:v>3.6935415140004229</c:v>
                </c:pt>
                <c:pt idx="18">
                  <c:v>3.7672436867174466</c:v>
                </c:pt>
                <c:pt idx="19">
                  <c:v>3.8409458594344699</c:v>
                </c:pt>
                <c:pt idx="20">
                  <c:v>3.9146480321514936</c:v>
                </c:pt>
                <c:pt idx="21">
                  <c:v>3.9883502048685169</c:v>
                </c:pt>
                <c:pt idx="22">
                  <c:v>4.0620523775855402</c:v>
                </c:pt>
                <c:pt idx="23">
                  <c:v>4.1357545503025639</c:v>
                </c:pt>
                <c:pt idx="24">
                  <c:v>4.2094567230195876</c:v>
                </c:pt>
                <c:pt idx="25">
                  <c:v>4.2831588957366105</c:v>
                </c:pt>
                <c:pt idx="26">
                  <c:v>4.3568610684536342</c:v>
                </c:pt>
                <c:pt idx="27">
                  <c:v>4.4305632411706579</c:v>
                </c:pt>
                <c:pt idx="28">
                  <c:v>4.5042654138876816</c:v>
                </c:pt>
                <c:pt idx="29">
                  <c:v>4.5779675866047045</c:v>
                </c:pt>
                <c:pt idx="30">
                  <c:v>4.6516697593217282</c:v>
                </c:pt>
                <c:pt idx="31">
                  <c:v>4.7253719320387519</c:v>
                </c:pt>
                <c:pt idx="32">
                  <c:v>4.7990741047557748</c:v>
                </c:pt>
                <c:pt idx="33">
                  <c:v>4.8727762774727985</c:v>
                </c:pt>
                <c:pt idx="34">
                  <c:v>4.9464784501898222</c:v>
                </c:pt>
                <c:pt idx="35">
                  <c:v>5.020180622906846</c:v>
                </c:pt>
                <c:pt idx="36">
                  <c:v>5.0938827956238688</c:v>
                </c:pt>
                <c:pt idx="37">
                  <c:v>5.1675849683408925</c:v>
                </c:pt>
                <c:pt idx="38">
                  <c:v>5.2412871410579163</c:v>
                </c:pt>
                <c:pt idx="39">
                  <c:v>5.31498931377494</c:v>
                </c:pt>
                <c:pt idx="40">
                  <c:v>5.3886914864919628</c:v>
                </c:pt>
                <c:pt idx="41">
                  <c:v>5.4623936592089866</c:v>
                </c:pt>
                <c:pt idx="42">
                  <c:v>5.5360958319260103</c:v>
                </c:pt>
                <c:pt idx="43">
                  <c:v>5.609798004643034</c:v>
                </c:pt>
                <c:pt idx="44">
                  <c:v>5.6835001773600577</c:v>
                </c:pt>
                <c:pt idx="45">
                  <c:v>5.7572023500770806</c:v>
                </c:pt>
                <c:pt idx="46">
                  <c:v>5.8309045227941043</c:v>
                </c:pt>
                <c:pt idx="47">
                  <c:v>5.904606695511128</c:v>
                </c:pt>
                <c:pt idx="48">
                  <c:v>5.9783088682281518</c:v>
                </c:pt>
                <c:pt idx="49">
                  <c:v>6.0520110409451746</c:v>
                </c:pt>
                <c:pt idx="50">
                  <c:v>6.1257132136621983</c:v>
                </c:pt>
                <c:pt idx="51">
                  <c:v>6.1994153863792221</c:v>
                </c:pt>
                <c:pt idx="52">
                  <c:v>6.2731175590962458</c:v>
                </c:pt>
                <c:pt idx="53">
                  <c:v>6.3468197318132695</c:v>
                </c:pt>
                <c:pt idx="54">
                  <c:v>6.4205219045302933</c:v>
                </c:pt>
                <c:pt idx="55">
                  <c:v>6.4942240772473161</c:v>
                </c:pt>
                <c:pt idx="56">
                  <c:v>6.5679262499643398</c:v>
                </c:pt>
                <c:pt idx="57">
                  <c:v>6.6416284226813627</c:v>
                </c:pt>
                <c:pt idx="58">
                  <c:v>6.7153305953983864</c:v>
                </c:pt>
                <c:pt idx="59">
                  <c:v>6.7890327681154101</c:v>
                </c:pt>
                <c:pt idx="60">
                  <c:v>6.8627349408324338</c:v>
                </c:pt>
                <c:pt idx="61">
                  <c:v>6.9364371135494576</c:v>
                </c:pt>
                <c:pt idx="62">
                  <c:v>7.0101392862664813</c:v>
                </c:pt>
                <c:pt idx="63">
                  <c:v>7.083841458983505</c:v>
                </c:pt>
                <c:pt idx="64">
                  <c:v>7.1575436317005279</c:v>
                </c:pt>
                <c:pt idx="65">
                  <c:v>7.2312458044175507</c:v>
                </c:pt>
                <c:pt idx="66">
                  <c:v>7.3049479771345744</c:v>
                </c:pt>
                <c:pt idx="67">
                  <c:v>7.3786501498515973</c:v>
                </c:pt>
                <c:pt idx="68">
                  <c:v>7.4523523225686201</c:v>
                </c:pt>
                <c:pt idx="69">
                  <c:v>7.5260544952856439</c:v>
                </c:pt>
                <c:pt idx="70">
                  <c:v>7.5997566680026676</c:v>
                </c:pt>
                <c:pt idx="71">
                  <c:v>7.6734588407196904</c:v>
                </c:pt>
                <c:pt idx="72">
                  <c:v>7.7471610134367133</c:v>
                </c:pt>
                <c:pt idx="73">
                  <c:v>7.820863186153737</c:v>
                </c:pt>
                <c:pt idx="74">
                  <c:v>7.8945653588707598</c:v>
                </c:pt>
                <c:pt idx="75">
                  <c:v>7.9682675315877827</c:v>
                </c:pt>
                <c:pt idx="76">
                  <c:v>8.0419697043048064</c:v>
                </c:pt>
                <c:pt idx="77">
                  <c:v>8.1156718770218301</c:v>
                </c:pt>
                <c:pt idx="78">
                  <c:v>8.1893740497388521</c:v>
                </c:pt>
                <c:pt idx="79">
                  <c:v>8.2630762224558758</c:v>
                </c:pt>
                <c:pt idx="80">
                  <c:v>8.3367783951728995</c:v>
                </c:pt>
                <c:pt idx="81">
                  <c:v>8.4104805678899233</c:v>
                </c:pt>
                <c:pt idx="82">
                  <c:v>8.4841827406069452</c:v>
                </c:pt>
                <c:pt idx="83">
                  <c:v>8.5578849133239689</c:v>
                </c:pt>
                <c:pt idx="84">
                  <c:v>8.6315870860409909</c:v>
                </c:pt>
                <c:pt idx="85">
                  <c:v>8.7052892587580146</c:v>
                </c:pt>
                <c:pt idx="86">
                  <c:v>8.7789914314750384</c:v>
                </c:pt>
                <c:pt idx="87">
                  <c:v>8.8526936041920621</c:v>
                </c:pt>
                <c:pt idx="88">
                  <c:v>8.9263957769090858</c:v>
                </c:pt>
                <c:pt idx="89">
                  <c:v>9.0000979496261078</c:v>
                </c:pt>
                <c:pt idx="90">
                  <c:v>9.0738001223431315</c:v>
                </c:pt>
                <c:pt idx="91">
                  <c:v>9.1475022950601534</c:v>
                </c:pt>
                <c:pt idx="92">
                  <c:v>9.2212044677771772</c:v>
                </c:pt>
                <c:pt idx="93">
                  <c:v>9.2949066404942009</c:v>
                </c:pt>
                <c:pt idx="94">
                  <c:v>9.3686088132112246</c:v>
                </c:pt>
                <c:pt idx="95">
                  <c:v>9.4423109859282484</c:v>
                </c:pt>
                <c:pt idx="96">
                  <c:v>9.5160131586452703</c:v>
                </c:pt>
                <c:pt idx="97">
                  <c:v>9.589715331362294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E2-4311-8833-E4476A5A23EF}"/>
            </c:ext>
          </c:extLst>
        </c:ser>
        <c:ser>
          <c:idx val="0"/>
          <c:order val="2"/>
          <c:tx>
            <c:v>Confidence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EQ_LNXvsY!$I$3:$I$607</c:f>
              <c:numCache>
                <c:formatCode>General</c:formatCode>
                <c:ptCount val="60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EQ_LNXvsY!$L$3:$L$607</c:f>
              <c:numCache>
                <c:formatCode>General</c:formatCode>
                <c:ptCount val="605"/>
                <c:pt idx="0">
                  <c:v>2.6567355869221259</c:v>
                </c:pt>
                <c:pt idx="1">
                  <c:v>2.7265059498368767</c:v>
                </c:pt>
                <c:pt idx="2">
                  <c:v>2.7962803910240028</c:v>
                </c:pt>
                <c:pt idx="3">
                  <c:v>2.8660591456465245</c:v>
                </c:pt>
                <c:pt idx="4">
                  <c:v>2.9358424670121632</c:v>
                </c:pt>
                <c:pt idx="5">
                  <c:v>3.0056306283272822</c:v>
                </c:pt>
                <c:pt idx="6">
                  <c:v>3.0754239246543627</c:v>
                </c:pt>
                <c:pt idx="7">
                  <c:v>3.1452226751005075</c:v>
                </c:pt>
                <c:pt idx="8">
                  <c:v>3.21502722526869</c:v>
                </c:pt>
                <c:pt idx="9">
                  <c:v>3.2848379500084004</c:v>
                </c:pt>
                <c:pt idx="10">
                  <c:v>3.3546552565081451</c:v>
                </c:pt>
                <c:pt idx="11">
                  <c:v>3.4244795877790608</c:v>
                </c:pt>
                <c:pt idx="12">
                  <c:v>3.4943114265869077</c:v>
                </c:pt>
                <c:pt idx="13">
                  <c:v>3.5641512998991991</c:v>
                </c:pt>
                <c:pt idx="14">
                  <c:v>3.6339997839253444</c:v>
                </c:pt>
                <c:pt idx="15">
                  <c:v>3.703857509840943</c:v>
                </c:pt>
                <c:pt idx="16">
                  <c:v>3.7737251703029973</c:v>
                </c:pt>
                <c:pt idx="17">
                  <c:v>3.8436035268813948</c:v>
                </c:pt>
                <c:pt idx="18">
                  <c:v>3.9134934185540771</c:v>
                </c:pt>
                <c:pt idx="19">
                  <c:v>3.9833957714395001</c:v>
                </c:pt>
                <c:pt idx="20">
                  <c:v>4.0533116099711668</c:v>
                </c:pt>
                <c:pt idx="21">
                  <c:v>4.1232420697559942</c:v>
                </c:pt>
                <c:pt idx="22">
                  <c:v>4.1931884124022432</c:v>
                </c:pt>
                <c:pt idx="23">
                  <c:v>4.263152042654772</c:v>
                </c:pt>
                <c:pt idx="24">
                  <c:v>4.3331345282368989</c:v>
                </c:pt>
                <c:pt idx="25">
                  <c:v>4.4031376228705028</c:v>
                </c:pt>
                <c:pt idx="26">
                  <c:v>4.473163293030483</c:v>
                </c:pt>
                <c:pt idx="27">
                  <c:v>4.5432137490875588</c:v>
                </c:pt>
                <c:pt idx="28">
                  <c:v>4.6132914816050166</c:v>
                </c:pt>
                <c:pt idx="29">
                  <c:v>4.6833993036799342</c:v>
                </c:pt>
                <c:pt idx="30">
                  <c:v>4.7535404003549271</c:v>
                </c:pt>
                <c:pt idx="31">
                  <c:v>4.8237183862664237</c:v>
                </c:pt>
                <c:pt idx="32">
                  <c:v>4.8939373728280557</c:v>
                </c:pt>
                <c:pt idx="33">
                  <c:v>4.9642020463517555</c:v>
                </c:pt>
                <c:pt idx="34">
                  <c:v>5.0345177585493319</c:v>
                </c:pt>
                <c:pt idx="35">
                  <c:v>5.1048906307765796</c:v>
                </c:pt>
                <c:pt idx="36">
                  <c:v>5.1753276730914965</c:v>
                </c:pt>
                <c:pt idx="37">
                  <c:v>5.2458369185638789</c:v>
                </c:pt>
                <c:pt idx="38">
                  <c:v>5.316427572100344</c:v>
                </c:pt>
                <c:pt idx="39">
                  <c:v>5.3871101710656015</c:v>
                </c:pt>
                <c:pt idx="40">
                  <c:v>5.4578967518335206</c:v>
                </c:pt>
                <c:pt idx="41">
                  <c:v>5.52880101167246</c:v>
                </c:pt>
                <c:pt idx="42">
                  <c:v>5.5998384486512256</c:v>
                </c:pt>
                <c:pt idx="43">
                  <c:v>5.6710264533274861</c:v>
                </c:pt>
                <c:pt idx="44">
                  <c:v>5.7423843151663361</c:v>
                </c:pt>
                <c:pt idx="45">
                  <c:v>5.8139330953359787</c:v>
                </c:pt>
                <c:pt idx="46">
                  <c:v>5.8856953089321813</c:v>
                </c:pt>
                <c:pt idx="47">
                  <c:v>5.9576943593247131</c:v>
                </c:pt>
                <c:pt idx="48">
                  <c:v>6.0299536827625948</c:v>
                </c:pt>
                <c:pt idx="49">
                  <c:v>6.1024956000000685</c:v>
                </c:pt>
                <c:pt idx="50">
                  <c:v>6.1753399358307473</c:v>
                </c:pt>
                <c:pt idx="51">
                  <c:v>6.2485025478267806</c:v>
                </c:pt>
                <c:pt idx="52">
                  <c:v>6.3219939777490106</c:v>
                </c:pt>
                <c:pt idx="53">
                  <c:v>6.3958184685033013</c:v>
                </c:pt>
                <c:pt idx="54">
                  <c:v>6.4699735486857204</c:v>
                </c:pt>
                <c:pt idx="55">
                  <c:v>6.5444502759655965</c:v>
                </c:pt>
                <c:pt idx="56">
                  <c:v>6.6192340854405955</c:v>
                </c:pt>
                <c:pt idx="57">
                  <c:v>6.6943060644317862</c:v>
                </c:pt>
                <c:pt idx="58">
                  <c:v>6.7696444142207701</c:v>
                </c:pt>
                <c:pt idx="59">
                  <c:v>6.8452258718320813</c:v>
                </c:pt>
                <c:pt idx="60">
                  <c:v>6.9210269292280238</c:v>
                </c:pt>
                <c:pt idx="61">
                  <c:v>6.9970247685005109</c:v>
                </c:pt>
                <c:pt idx="62">
                  <c:v>7.0731979016126916</c:v>
                </c:pt>
                <c:pt idx="63">
                  <c:v>7.1495265487821182</c:v>
                </c:pt>
                <c:pt idx="64">
                  <c:v>7.2259928105844251</c:v>
                </c:pt>
                <c:pt idx="65">
                  <c:v>7.3025806919093288</c:v>
                </c:pt>
                <c:pt idx="66">
                  <c:v>7.3792760288553536</c:v>
                </c:pt>
                <c:pt idx="67">
                  <c:v>7.4560663586667166</c:v>
                </c:pt>
                <c:pt idx="68">
                  <c:v>7.5329407616747517</c:v>
                </c:pt>
                <c:pt idx="69">
                  <c:v>7.6098896947150987</c:v>
                </c:pt>
                <c:pt idx="70">
                  <c:v>7.6869048281940753</c:v>
                </c:pt>
                <c:pt idx="71">
                  <c:v>7.7639788937558842</c:v>
                </c:pt>
                <c:pt idx="72">
                  <c:v>7.8411055459767214</c:v>
                </c:pt>
                <c:pt idx="73">
                  <c:v>7.9182792392569246</c:v>
                </c:pt>
                <c:pt idx="74">
                  <c:v>7.9954951197235564</c:v>
                </c:pt>
                <c:pt idx="75">
                  <c:v>8.0727489312001524</c:v>
                </c:pt>
                <c:pt idx="76">
                  <c:v>8.1500369339337446</c:v>
                </c:pt>
                <c:pt idx="77">
                  <c:v>8.2273558346430775</c:v>
                </c:pt>
                <c:pt idx="78">
                  <c:v>8.3047027264665996</c:v>
                </c:pt>
                <c:pt idx="79">
                  <c:v>8.382075037480055</c:v>
                </c:pt>
                <c:pt idx="80">
                  <c:v>8.4594704865810311</c:v>
                </c:pt>
                <c:pt idx="81">
                  <c:v>8.536887045677263</c:v>
                </c:pt>
                <c:pt idx="82">
                  <c:v>8.6143229072529834</c:v>
                </c:pt>
                <c:pt idx="83">
                  <c:v>8.6917764565157363</c:v>
                </c:pt>
                <c:pt idx="84">
                  <c:v>8.7692462474413286</c:v>
                </c:pt>
                <c:pt idx="85">
                  <c:v>8.8467309821361351</c:v>
                </c:pt>
                <c:pt idx="86">
                  <c:v>8.9242294930238568</c:v>
                </c:pt>
                <c:pt idx="87">
                  <c:v>9.0017407274393815</c:v>
                </c:pt>
                <c:pt idx="88">
                  <c:v>9.0792637342765534</c:v>
                </c:pt>
                <c:pt idx="89">
                  <c:v>9.1567976523911714</c:v>
                </c:pt>
                <c:pt idx="90">
                  <c:v>9.2343417005064659</c:v>
                </c:pt>
                <c:pt idx="91">
                  <c:v>9.3118951684070392</c:v>
                </c:pt>
                <c:pt idx="92">
                  <c:v>9.389457409239947</c:v>
                </c:pt>
                <c:pt idx="93">
                  <c:v>9.4670278327688901</c:v>
                </c:pt>
                <c:pt idx="94">
                  <c:v>9.5446058994507528</c:v>
                </c:pt>
                <c:pt idx="95">
                  <c:v>9.6221911152230213</c:v>
                </c:pt>
                <c:pt idx="96">
                  <c:v>9.6997830269070775</c:v>
                </c:pt>
                <c:pt idx="97">
                  <c:v>9.7773812181461661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2-4311-8833-E4476A5A23EF}"/>
            </c:ext>
          </c:extLst>
        </c:ser>
        <c:ser>
          <c:idx val="2"/>
          <c:order val="3"/>
          <c:tx>
            <c:v>LCI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EQ_LNXvsY!$I$3:$I$617</c:f>
              <c:numCache>
                <c:formatCode>General</c:formatCode>
                <c:ptCount val="61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EQ_LNXvsY!$K$3:$K$617</c:f>
              <c:numCache>
                <c:formatCode>General</c:formatCode>
                <c:ptCount val="615"/>
                <c:pt idx="0">
                  <c:v>2.2244735686999211</c:v>
                </c:pt>
                <c:pt idx="1">
                  <c:v>2.3021075512192168</c:v>
                </c:pt>
                <c:pt idx="2">
                  <c:v>2.3797374554661372</c:v>
                </c:pt>
                <c:pt idx="3">
                  <c:v>2.457363046277663</c:v>
                </c:pt>
                <c:pt idx="4">
                  <c:v>2.5349840703460718</c:v>
                </c:pt>
                <c:pt idx="5">
                  <c:v>2.6126002544650002</c:v>
                </c:pt>
                <c:pt idx="6">
                  <c:v>2.6902113035719664</c:v>
                </c:pt>
                <c:pt idx="7">
                  <c:v>2.7678168985598681</c:v>
                </c:pt>
                <c:pt idx="8">
                  <c:v>2.845416693825733</c:v>
                </c:pt>
                <c:pt idx="9">
                  <c:v>2.9230103145200701</c:v>
                </c:pt>
                <c:pt idx="10">
                  <c:v>3.000597353454372</c:v>
                </c:pt>
                <c:pt idx="11">
                  <c:v>3.0781773676175037</c:v>
                </c:pt>
                <c:pt idx="12">
                  <c:v>3.1557498742437033</c:v>
                </c:pt>
                <c:pt idx="13">
                  <c:v>3.2333143463654594</c:v>
                </c:pt>
                <c:pt idx="14">
                  <c:v>3.3108702077733607</c:v>
                </c:pt>
                <c:pt idx="15">
                  <c:v>3.3884168272918087</c:v>
                </c:pt>
                <c:pt idx="16">
                  <c:v>3.4659535122638019</c:v>
                </c:pt>
                <c:pt idx="17">
                  <c:v>3.5434795011194509</c:v>
                </c:pt>
                <c:pt idx="18">
                  <c:v>3.6209939548808161</c:v>
                </c:pt>
                <c:pt idx="19">
                  <c:v>3.6984959474294397</c:v>
                </c:pt>
                <c:pt idx="20">
                  <c:v>3.7759844543318204</c:v>
                </c:pt>
                <c:pt idx="21">
                  <c:v>3.8534583399810391</c:v>
                </c:pt>
                <c:pt idx="22">
                  <c:v>3.9309163427688372</c:v>
                </c:pt>
                <c:pt idx="23">
                  <c:v>4.0083570579503558</c:v>
                </c:pt>
                <c:pt idx="24">
                  <c:v>4.0857789178022763</c:v>
                </c:pt>
                <c:pt idx="25">
                  <c:v>4.1631801686027181</c:v>
                </c:pt>
                <c:pt idx="26">
                  <c:v>4.2405588438767854</c:v>
                </c:pt>
                <c:pt idx="27">
                  <c:v>4.317912733253757</c:v>
                </c:pt>
                <c:pt idx="28">
                  <c:v>4.3952393461703467</c:v>
                </c:pt>
                <c:pt idx="29">
                  <c:v>4.4725358695294748</c:v>
                </c:pt>
                <c:pt idx="30">
                  <c:v>4.5497991182885293</c:v>
                </c:pt>
                <c:pt idx="31">
                  <c:v>4.6270254778110802</c:v>
                </c:pt>
                <c:pt idx="32">
                  <c:v>4.7042108366834938</c:v>
                </c:pt>
                <c:pt idx="33">
                  <c:v>4.7813505085938415</c:v>
                </c:pt>
                <c:pt idx="34">
                  <c:v>4.8584391418303126</c:v>
                </c:pt>
                <c:pt idx="35">
                  <c:v>4.9354706150371124</c:v>
                </c:pt>
                <c:pt idx="36">
                  <c:v>5.0124379181562411</c:v>
                </c:pt>
                <c:pt idx="37">
                  <c:v>5.0893330181179062</c:v>
                </c:pt>
                <c:pt idx="38">
                  <c:v>5.1661467100154885</c:v>
                </c:pt>
                <c:pt idx="39">
                  <c:v>5.2428684564842785</c:v>
                </c:pt>
                <c:pt idx="40">
                  <c:v>5.319486221150405</c:v>
                </c:pt>
                <c:pt idx="41">
                  <c:v>5.3959863067455132</c:v>
                </c:pt>
                <c:pt idx="42">
                  <c:v>5.472353215200795</c:v>
                </c:pt>
                <c:pt idx="43">
                  <c:v>5.5485695559585819</c:v>
                </c:pt>
                <c:pt idx="44">
                  <c:v>5.6246160395537794</c:v>
                </c:pt>
                <c:pt idx="45">
                  <c:v>5.7004716048181825</c:v>
                </c:pt>
                <c:pt idx="46">
                  <c:v>5.7761137366560273</c:v>
                </c:pt>
                <c:pt idx="47">
                  <c:v>5.8515190316975429</c:v>
                </c:pt>
                <c:pt idx="48">
                  <c:v>5.9266640536937087</c:v>
                </c:pt>
                <c:pt idx="49">
                  <c:v>6.0015264818902807</c:v>
                </c:pt>
                <c:pt idx="50">
                  <c:v>6.0760864914936494</c:v>
                </c:pt>
                <c:pt idx="51">
                  <c:v>6.1503282249316635</c:v>
                </c:pt>
                <c:pt idx="52">
                  <c:v>6.224241140443481</c:v>
                </c:pt>
                <c:pt idx="53">
                  <c:v>6.2978209951232378</c:v>
                </c:pt>
                <c:pt idx="54">
                  <c:v>6.3710702603748661</c:v>
                </c:pt>
                <c:pt idx="55">
                  <c:v>6.4439978785290357</c:v>
                </c:pt>
                <c:pt idx="56">
                  <c:v>6.5166184144880841</c:v>
                </c:pt>
                <c:pt idx="57">
                  <c:v>6.5889507809309391</c:v>
                </c:pt>
                <c:pt idx="58">
                  <c:v>6.6610167765760027</c:v>
                </c:pt>
                <c:pt idx="59">
                  <c:v>6.7328396643987389</c:v>
                </c:pt>
                <c:pt idx="60">
                  <c:v>6.8044429524368439</c:v>
                </c:pt>
                <c:pt idx="61">
                  <c:v>6.8758494585984042</c:v>
                </c:pt>
                <c:pt idx="62">
                  <c:v>6.947080670920271</c:v>
                </c:pt>
                <c:pt idx="63">
                  <c:v>7.0181563691848918</c:v>
                </c:pt>
                <c:pt idx="64">
                  <c:v>7.0890944528166306</c:v>
                </c:pt>
                <c:pt idx="65">
                  <c:v>7.1599109169257726</c:v>
                </c:pt>
                <c:pt idx="66">
                  <c:v>7.2306199254137953</c:v>
                </c:pt>
                <c:pt idx="67">
                  <c:v>7.3012339410364779</c:v>
                </c:pt>
                <c:pt idx="68">
                  <c:v>7.3717638834624886</c:v>
                </c:pt>
                <c:pt idx="69">
                  <c:v>7.442219295856189</c:v>
                </c:pt>
                <c:pt idx="70">
                  <c:v>7.5126085078112599</c:v>
                </c:pt>
                <c:pt idx="71">
                  <c:v>7.5829387876834966</c:v>
                </c:pt>
                <c:pt idx="72">
                  <c:v>7.6532164808967051</c:v>
                </c:pt>
                <c:pt idx="73">
                  <c:v>7.7234471330505494</c:v>
                </c:pt>
                <c:pt idx="74">
                  <c:v>7.7936355980179632</c:v>
                </c:pt>
                <c:pt idx="75">
                  <c:v>7.8637861319754139</c:v>
                </c:pt>
                <c:pt idx="76">
                  <c:v>7.9339024746758691</c:v>
                </c:pt>
                <c:pt idx="77">
                  <c:v>8.0039879194005827</c:v>
                </c:pt>
                <c:pt idx="78">
                  <c:v>8.0740453730111046</c:v>
                </c:pt>
                <c:pt idx="79">
                  <c:v>8.1440774074316966</c:v>
                </c:pt>
                <c:pt idx="80">
                  <c:v>8.214086303764768</c:v>
                </c:pt>
                <c:pt idx="81">
                  <c:v>8.2840740901025836</c:v>
                </c:pt>
                <c:pt idx="82">
                  <c:v>8.354042573960907</c:v>
                </c:pt>
                <c:pt idx="83">
                  <c:v>8.4239933701322016</c:v>
                </c:pt>
                <c:pt idx="84">
                  <c:v>8.4939279246406532</c:v>
                </c:pt>
                <c:pt idx="85">
                  <c:v>8.5638475353798942</c:v>
                </c:pt>
                <c:pt idx="86">
                  <c:v>8.6337533699262199</c:v>
                </c:pt>
                <c:pt idx="87">
                  <c:v>8.7036464809447427</c:v>
                </c:pt>
                <c:pt idx="88">
                  <c:v>8.7735278195416182</c:v>
                </c:pt>
                <c:pt idx="89">
                  <c:v>8.8433982468610441</c:v>
                </c:pt>
                <c:pt idx="90">
                  <c:v>8.9132585441797971</c:v>
                </c:pt>
                <c:pt idx="91">
                  <c:v>8.9831094217132677</c:v>
                </c:pt>
                <c:pt idx="92">
                  <c:v>9.0529515263144074</c:v>
                </c:pt>
                <c:pt idx="93">
                  <c:v>9.1227854482195117</c:v>
                </c:pt>
                <c:pt idx="94">
                  <c:v>9.1926117269716965</c:v>
                </c:pt>
                <c:pt idx="95">
                  <c:v>9.2624308566334754</c:v>
                </c:pt>
                <c:pt idx="96">
                  <c:v>9.3322432903834631</c:v>
                </c:pt>
                <c:pt idx="97">
                  <c:v>9.402049444578422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2-4311-8833-E4476A5A23EF}"/>
            </c:ext>
          </c:extLst>
        </c:ser>
        <c:ser>
          <c:idx val="4"/>
          <c:order val="4"/>
          <c:tx>
            <c:v>Prediction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EQ_LNXvsY!$I$3:$I$607</c:f>
              <c:numCache>
                <c:formatCode>General</c:formatCode>
                <c:ptCount val="60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EQ_LNXvsY!$P$3:$P$607</c:f>
              <c:numCache>
                <c:formatCode>General</c:formatCode>
                <c:ptCount val="605"/>
                <c:pt idx="0">
                  <c:v>3.227992954684721</c:v>
                </c:pt>
                <c:pt idx="1">
                  <c:v>3.3006249705406074</c:v>
                </c:pt>
                <c:pt idx="2">
                  <c:v>3.3732762963271332</c:v>
                </c:pt>
                <c:pt idx="3">
                  <c:v>3.4459470096680676</c:v>
                </c:pt>
                <c:pt idx="4">
                  <c:v>3.5186371871601869</c:v>
                </c:pt>
                <c:pt idx="5">
                  <c:v>3.5913469043474819</c:v>
                </c:pt>
                <c:pt idx="6">
                  <c:v>3.6640762356954837</c:v>
                </c:pt>
                <c:pt idx="7">
                  <c:v>3.7368252545657241</c:v>
                </c:pt>
                <c:pt idx="8">
                  <c:v>3.8095940331903462</c:v>
                </c:pt>
                <c:pt idx="9">
                  <c:v>3.8823826426468901</c:v>
                </c:pt>
                <c:pt idx="10">
                  <c:v>3.9551911528332702</c:v>
                </c:pt>
                <c:pt idx="11">
                  <c:v>4.0280196324429589</c:v>
                </c:pt>
                <c:pt idx="12">
                  <c:v>4.100868148940398</c:v>
                </c:pt>
                <c:pt idx="13">
                  <c:v>4.1737367685366635</c:v>
                </c:pt>
                <c:pt idx="14">
                  <c:v>4.2466255561653856</c:v>
                </c:pt>
                <c:pt idx="15">
                  <c:v>4.319534575458964</c:v>
                </c:pt>
                <c:pt idx="16">
                  <c:v>4.3924638887250804</c:v>
                </c:pt>
                <c:pt idx="17">
                  <c:v>4.4654135569235374</c:v>
                </c:pt>
                <c:pt idx="18">
                  <c:v>4.5383836396434374</c:v>
                </c:pt>
                <c:pt idx="19">
                  <c:v>4.6113741950807219</c:v>
                </c:pt>
                <c:pt idx="20">
                  <c:v>4.6843852800160919</c:v>
                </c:pt>
                <c:pt idx="21">
                  <c:v>4.7574169497933214</c:v>
                </c:pt>
                <c:pt idx="22">
                  <c:v>4.8304692582979962</c:v>
                </c:pt>
                <c:pt idx="23">
                  <c:v>4.9035422579366754</c:v>
                </c:pt>
                <c:pt idx="24">
                  <c:v>4.9766359996165148</c:v>
                </c:pt>
                <c:pt idx="25">
                  <c:v>5.049750532725354</c:v>
                </c:pt>
                <c:pt idx="26">
                  <c:v>5.1228859051123008</c:v>
                </c:pt>
                <c:pt idx="27">
                  <c:v>5.196042163068805</c:v>
                </c:pt>
                <c:pt idx="28">
                  <c:v>5.2692193513102676</c:v>
                </c:pt>
                <c:pt idx="29">
                  <c:v>5.3424175129581863</c:v>
                </c:pt>
                <c:pt idx="30">
                  <c:v>5.4156366895228514</c:v>
                </c:pt>
                <c:pt idx="31">
                  <c:v>5.4888769208866108</c:v>
                </c:pt>
                <c:pt idx="32">
                  <c:v>5.562138245287727</c:v>
                </c:pt>
                <c:pt idx="33">
                  <c:v>5.6354206993048352</c:v>
                </c:pt>
                <c:pt idx="34">
                  <c:v>5.7087243178420088</c:v>
                </c:pt>
                <c:pt idx="35">
                  <c:v>5.782049134114458</c:v>
                </c:pt>
                <c:pt idx="36">
                  <c:v>5.8553951796348773</c:v>
                </c:pt>
                <c:pt idx="37">
                  <c:v>5.9287624842004414</c:v>
                </c:pt>
                <c:pt idx="38">
                  <c:v>6.0021510758804668</c:v>
                </c:pt>
                <c:pt idx="39">
                  <c:v>6.0755609810047631</c:v>
                </c:pt>
                <c:pt idx="40">
                  <c:v>6.1489922241526651</c:v>
                </c:pt>
                <c:pt idx="41">
                  <c:v>6.2224448281427769</c:v>
                </c:pt>
                <c:pt idx="42">
                  <c:v>6.2959188140234135</c:v>
                </c:pt>
                <c:pt idx="43">
                  <c:v>6.369414201063778</c:v>
                </c:pt>
                <c:pt idx="44">
                  <c:v>6.4429310067458561</c:v>
                </c:pt>
                <c:pt idx="45">
                  <c:v>6.5164692467570582</c:v>
                </c:pt>
                <c:pt idx="46">
                  <c:v>6.5900289349835965</c:v>
                </c:pt>
                <c:pt idx="47">
                  <c:v>6.6636100835046186</c:v>
                </c:pt>
                <c:pt idx="48">
                  <c:v>6.7372127025870974</c:v>
                </c:pt>
                <c:pt idx="49">
                  <c:v>6.8108368006814795</c:v>
                </c:pt>
                <c:pt idx="50">
                  <c:v>6.8844823844181056</c:v>
                </c:pt>
                <c:pt idx="51">
                  <c:v>6.9581494586043933</c:v>
                </c:pt>
                <c:pt idx="52">
                  <c:v>7.0318380262227977</c:v>
                </c:pt>
                <c:pt idx="53">
                  <c:v>7.1055480884295434</c:v>
                </c:pt>
                <c:pt idx="54">
                  <c:v>7.1792796445541356</c:v>
                </c:pt>
                <c:pt idx="55">
                  <c:v>7.2530326920996391</c:v>
                </c:pt>
                <c:pt idx="56">
                  <c:v>7.3268072267437496</c:v>
                </c:pt>
                <c:pt idx="57">
                  <c:v>7.4006032423406181</c:v>
                </c:pt>
                <c:pt idx="58">
                  <c:v>7.474420730923466</c:v>
                </c:pt>
                <c:pt idx="59">
                  <c:v>7.548259682707962</c:v>
                </c:pt>
                <c:pt idx="60">
                  <c:v>7.6221200860963672</c:v>
                </c:pt>
                <c:pt idx="61">
                  <c:v>7.6960019276824454</c:v>
                </c:pt>
                <c:pt idx="62">
                  <c:v>7.7699051922571325</c:v>
                </c:pt>
                <c:pt idx="63">
                  <c:v>7.8438298628149488</c:v>
                </c:pt>
                <c:pt idx="64">
                  <c:v>7.9177759205611711</c:v>
                </c:pt>
                <c:pt idx="65">
                  <c:v>7.9917433449197395</c:v>
                </c:pt>
                <c:pt idx="66">
                  <c:v>8.0657321135418876</c:v>
                </c:pt>
                <c:pt idx="67">
                  <c:v>8.1397422023155031</c:v>
                </c:pt>
                <c:pt idx="68">
                  <c:v>8.2137735853752059</c:v>
                </c:pt>
                <c:pt idx="69">
                  <c:v>8.2878262351131262</c:v>
                </c:pt>
                <c:pt idx="70">
                  <c:v>8.3619001221903684</c:v>
                </c:pt>
                <c:pt idx="71">
                  <c:v>8.4359952155491733</c:v>
                </c:pt>
                <c:pt idx="72">
                  <c:v>8.5101114824257387</c:v>
                </c:pt>
                <c:pt idx="73">
                  <c:v>8.584248888363712</c:v>
                </c:pt>
                <c:pt idx="74">
                  <c:v>8.6584073972283093</c:v>
                </c:pt>
                <c:pt idx="75">
                  <c:v>8.7325869712210906</c:v>
                </c:pt>
                <c:pt idx="76">
                  <c:v>8.8067875708953345</c:v>
                </c:pt>
                <c:pt idx="77">
                  <c:v>8.8810091551720305</c:v>
                </c:pt>
                <c:pt idx="78">
                  <c:v>8.9552516813564527</c:v>
                </c:pt>
                <c:pt idx="79">
                  <c:v>9.0295151051553191</c:v>
                </c:pt>
                <c:pt idx="80">
                  <c:v>9.1037993806944915</c:v>
                </c:pt>
                <c:pt idx="81">
                  <c:v>9.1781044605372362</c:v>
                </c:pt>
                <c:pt idx="82">
                  <c:v>9.2524302957030038</c:v>
                </c:pt>
                <c:pt idx="83">
                  <c:v>9.3267768356867187</c:v>
                </c:pt>
                <c:pt idx="84">
                  <c:v>9.4011440284785586</c:v>
                </c:pt>
                <c:pt idx="85">
                  <c:v>9.4755318205842141</c:v>
                </c:pt>
                <c:pt idx="86">
                  <c:v>9.5499401570455991</c:v>
                </c:pt>
                <c:pt idx="87">
                  <c:v>9.624368981462009</c:v>
                </c:pt>
                <c:pt idx="88">
                  <c:v>9.6988182360116895</c:v>
                </c:pt>
                <c:pt idx="89">
                  <c:v>9.7732878614738201</c:v>
                </c:pt>
                <c:pt idx="90">
                  <c:v>9.8477777972508687</c:v>
                </c:pt>
                <c:pt idx="91">
                  <c:v>9.922287981391321</c:v>
                </c:pt>
                <c:pt idx="92">
                  <c:v>9.9968183506127595</c:v>
                </c:pt>
                <c:pt idx="93">
                  <c:v>10.071368840325251</c:v>
                </c:pt>
                <c:pt idx="94">
                  <c:v>10.145939384655071</c:v>
                </c:pt>
                <c:pt idx="95">
                  <c:v>10.220529916468696</c:v>
                </c:pt>
                <c:pt idx="96">
                  <c:v>10.295140367397073</c:v>
                </c:pt>
                <c:pt idx="97">
                  <c:v>10.369770667860154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E2-4311-8833-E4476A5A23EF}"/>
            </c:ext>
          </c:extLst>
        </c:ser>
        <c:ser>
          <c:idx val="5"/>
          <c:order val="5"/>
          <c:tx>
            <c:v>Lower_Pred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EQ_LNXvsY!$I$3:$I$6107</c:f>
              <c:numCache>
                <c:formatCode>General</c:formatCode>
                <c:ptCount val="6105"/>
                <c:pt idx="0">
                  <c:v>-2.2999999999999998</c:v>
                </c:pt>
                <c:pt idx="1">
                  <c:v>-2.1999999999999997</c:v>
                </c:pt>
                <c:pt idx="2">
                  <c:v>-2.0999999999999996</c:v>
                </c:pt>
                <c:pt idx="3">
                  <c:v>-1.9999999999999996</c:v>
                </c:pt>
                <c:pt idx="4">
                  <c:v>-1.8999999999999995</c:v>
                </c:pt>
                <c:pt idx="5">
                  <c:v>-1.7999999999999994</c:v>
                </c:pt>
                <c:pt idx="6">
                  <c:v>-1.6999999999999993</c:v>
                </c:pt>
                <c:pt idx="7">
                  <c:v>-1.5999999999999992</c:v>
                </c:pt>
                <c:pt idx="8">
                  <c:v>-1.4999999999999991</c:v>
                </c:pt>
                <c:pt idx="9">
                  <c:v>-1.399999999999999</c:v>
                </c:pt>
                <c:pt idx="10">
                  <c:v>-1.2999999999999989</c:v>
                </c:pt>
                <c:pt idx="11">
                  <c:v>-1.1999999999999988</c:v>
                </c:pt>
                <c:pt idx="12">
                  <c:v>-1.0999999999999988</c:v>
                </c:pt>
                <c:pt idx="13">
                  <c:v>-0.99999999999999878</c:v>
                </c:pt>
                <c:pt idx="14">
                  <c:v>-0.8999999999999988</c:v>
                </c:pt>
                <c:pt idx="15">
                  <c:v>-0.79999999999999882</c:v>
                </c:pt>
                <c:pt idx="16">
                  <c:v>-0.69999999999999885</c:v>
                </c:pt>
                <c:pt idx="17">
                  <c:v>-0.59999999999999887</c:v>
                </c:pt>
                <c:pt idx="18">
                  <c:v>-0.49999999999999889</c:v>
                </c:pt>
                <c:pt idx="19">
                  <c:v>-0.39999999999999891</c:v>
                </c:pt>
                <c:pt idx="20">
                  <c:v>-0.29999999999999893</c:v>
                </c:pt>
                <c:pt idx="21">
                  <c:v>-0.19999999999999893</c:v>
                </c:pt>
                <c:pt idx="22">
                  <c:v>-9.9999999999998923E-2</c:v>
                </c:pt>
                <c:pt idx="23">
                  <c:v>1.0824674490095276E-15</c:v>
                </c:pt>
                <c:pt idx="24">
                  <c:v>0.10000000000000109</c:v>
                </c:pt>
                <c:pt idx="25">
                  <c:v>0.20000000000000109</c:v>
                </c:pt>
                <c:pt idx="26">
                  <c:v>0.3000000000000011</c:v>
                </c:pt>
                <c:pt idx="27">
                  <c:v>0.40000000000000113</c:v>
                </c:pt>
                <c:pt idx="28">
                  <c:v>0.50000000000000111</c:v>
                </c:pt>
                <c:pt idx="29">
                  <c:v>0.60000000000000109</c:v>
                </c:pt>
                <c:pt idx="30">
                  <c:v>0.70000000000000107</c:v>
                </c:pt>
                <c:pt idx="31">
                  <c:v>0.80000000000000104</c:v>
                </c:pt>
                <c:pt idx="32">
                  <c:v>0.90000000000000102</c:v>
                </c:pt>
                <c:pt idx="33">
                  <c:v>1.0000000000000011</c:v>
                </c:pt>
                <c:pt idx="34">
                  <c:v>1.1000000000000012</c:v>
                </c:pt>
                <c:pt idx="35">
                  <c:v>1.2000000000000013</c:v>
                </c:pt>
                <c:pt idx="36">
                  <c:v>1.3000000000000014</c:v>
                </c:pt>
                <c:pt idx="37">
                  <c:v>1.4000000000000015</c:v>
                </c:pt>
                <c:pt idx="38">
                  <c:v>1.5000000000000016</c:v>
                </c:pt>
                <c:pt idx="39">
                  <c:v>1.6000000000000016</c:v>
                </c:pt>
                <c:pt idx="40">
                  <c:v>1.7000000000000017</c:v>
                </c:pt>
                <c:pt idx="41">
                  <c:v>1.8000000000000018</c:v>
                </c:pt>
                <c:pt idx="42">
                  <c:v>1.9000000000000019</c:v>
                </c:pt>
                <c:pt idx="43">
                  <c:v>2.0000000000000018</c:v>
                </c:pt>
                <c:pt idx="44">
                  <c:v>2.1000000000000019</c:v>
                </c:pt>
                <c:pt idx="45">
                  <c:v>2.200000000000002</c:v>
                </c:pt>
                <c:pt idx="46">
                  <c:v>2.300000000000002</c:v>
                </c:pt>
                <c:pt idx="47">
                  <c:v>2.4000000000000021</c:v>
                </c:pt>
                <c:pt idx="48">
                  <c:v>2.5000000000000022</c:v>
                </c:pt>
                <c:pt idx="49">
                  <c:v>2.6000000000000023</c:v>
                </c:pt>
                <c:pt idx="50">
                  <c:v>2.7000000000000024</c:v>
                </c:pt>
                <c:pt idx="51">
                  <c:v>2.8000000000000025</c:v>
                </c:pt>
                <c:pt idx="52">
                  <c:v>2.9000000000000026</c:v>
                </c:pt>
                <c:pt idx="53">
                  <c:v>3.0000000000000027</c:v>
                </c:pt>
                <c:pt idx="54">
                  <c:v>3.1000000000000028</c:v>
                </c:pt>
                <c:pt idx="55">
                  <c:v>3.2000000000000028</c:v>
                </c:pt>
                <c:pt idx="56">
                  <c:v>3.3000000000000029</c:v>
                </c:pt>
                <c:pt idx="57">
                  <c:v>3.400000000000003</c:v>
                </c:pt>
                <c:pt idx="58">
                  <c:v>3.5000000000000031</c:v>
                </c:pt>
                <c:pt idx="59">
                  <c:v>3.6000000000000032</c:v>
                </c:pt>
                <c:pt idx="60">
                  <c:v>3.7000000000000033</c:v>
                </c:pt>
                <c:pt idx="61">
                  <c:v>3.8000000000000034</c:v>
                </c:pt>
                <c:pt idx="62">
                  <c:v>3.9000000000000035</c:v>
                </c:pt>
                <c:pt idx="63">
                  <c:v>4.0000000000000036</c:v>
                </c:pt>
                <c:pt idx="64">
                  <c:v>4.1000000000000032</c:v>
                </c:pt>
                <c:pt idx="65">
                  <c:v>4.2000000000000028</c:v>
                </c:pt>
                <c:pt idx="66">
                  <c:v>4.3000000000000025</c:v>
                </c:pt>
                <c:pt idx="67">
                  <c:v>4.4000000000000021</c:v>
                </c:pt>
                <c:pt idx="68">
                  <c:v>4.5000000000000018</c:v>
                </c:pt>
                <c:pt idx="69">
                  <c:v>4.6000000000000014</c:v>
                </c:pt>
                <c:pt idx="70">
                  <c:v>4.7000000000000011</c:v>
                </c:pt>
                <c:pt idx="71">
                  <c:v>4.8000000000000007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5.1999999999999993</c:v>
                </c:pt>
                <c:pt idx="76">
                  <c:v>5.2999999999999989</c:v>
                </c:pt>
                <c:pt idx="77">
                  <c:v>5.3999999999999986</c:v>
                </c:pt>
                <c:pt idx="78">
                  <c:v>5.4999999999999982</c:v>
                </c:pt>
                <c:pt idx="79">
                  <c:v>5.5999999999999979</c:v>
                </c:pt>
                <c:pt idx="80">
                  <c:v>5.6999999999999975</c:v>
                </c:pt>
                <c:pt idx="81">
                  <c:v>5.7999999999999972</c:v>
                </c:pt>
                <c:pt idx="82">
                  <c:v>5.8999999999999968</c:v>
                </c:pt>
                <c:pt idx="83">
                  <c:v>5.9999999999999964</c:v>
                </c:pt>
                <c:pt idx="84">
                  <c:v>6.0999999999999961</c:v>
                </c:pt>
                <c:pt idx="85">
                  <c:v>6.1999999999999957</c:v>
                </c:pt>
                <c:pt idx="86">
                  <c:v>6.2999999999999954</c:v>
                </c:pt>
                <c:pt idx="87">
                  <c:v>6.399999999999995</c:v>
                </c:pt>
                <c:pt idx="88">
                  <c:v>6.4999999999999947</c:v>
                </c:pt>
                <c:pt idx="89">
                  <c:v>6.5999999999999943</c:v>
                </c:pt>
                <c:pt idx="90">
                  <c:v>6.699999999999994</c:v>
                </c:pt>
                <c:pt idx="91">
                  <c:v>6.7999999999999936</c:v>
                </c:pt>
                <c:pt idx="92">
                  <c:v>6.8999999999999932</c:v>
                </c:pt>
                <c:pt idx="93">
                  <c:v>6.9999999999999929</c:v>
                </c:pt>
                <c:pt idx="94">
                  <c:v>7.0999999999999925</c:v>
                </c:pt>
                <c:pt idx="95">
                  <c:v>7.1999999999999922</c:v>
                </c:pt>
                <c:pt idx="96">
                  <c:v>7.2999999999999918</c:v>
                </c:pt>
                <c:pt idx="97">
                  <c:v>7.3999999999999915</c:v>
                </c:pt>
              </c:numCache>
            </c:numRef>
          </c:xVal>
          <c:yVal>
            <c:numRef>
              <c:f>EQ_LNXvsY!$O$3:$O$6107</c:f>
              <c:numCache>
                <c:formatCode>General</c:formatCode>
                <c:ptCount val="6105"/>
                <c:pt idx="0">
                  <c:v>1.6532162009373257</c:v>
                </c:pt>
                <c:pt idx="1">
                  <c:v>1.7279885305154861</c:v>
                </c:pt>
                <c:pt idx="2">
                  <c:v>1.8027415501630069</c:v>
                </c:pt>
                <c:pt idx="3">
                  <c:v>1.8774751822561198</c:v>
                </c:pt>
                <c:pt idx="4">
                  <c:v>1.9521893501980483</c:v>
                </c:pt>
                <c:pt idx="5">
                  <c:v>2.0268839784448005</c:v>
                </c:pt>
                <c:pt idx="6">
                  <c:v>2.1015589925308453</c:v>
                </c:pt>
                <c:pt idx="7">
                  <c:v>2.1762143190946515</c:v>
                </c:pt>
                <c:pt idx="8">
                  <c:v>2.2508498859040769</c:v>
                </c:pt>
                <c:pt idx="9">
                  <c:v>2.3254656218815803</c:v>
                </c:pt>
                <c:pt idx="10">
                  <c:v>2.4000614571292469</c:v>
                </c:pt>
                <c:pt idx="11">
                  <c:v>2.4746373229536056</c:v>
                </c:pt>
                <c:pt idx="12">
                  <c:v>2.5491931518902127</c:v>
                </c:pt>
                <c:pt idx="13">
                  <c:v>2.6237288777279946</c:v>
                </c:pt>
                <c:pt idx="14">
                  <c:v>2.6982444355333195</c:v>
                </c:pt>
                <c:pt idx="15">
                  <c:v>2.7727397616737881</c:v>
                </c:pt>
                <c:pt idx="16">
                  <c:v>2.8472147938417187</c:v>
                </c:pt>
                <c:pt idx="17">
                  <c:v>2.9216694710773083</c:v>
                </c:pt>
                <c:pt idx="18">
                  <c:v>2.9961037337914558</c:v>
                </c:pt>
                <c:pt idx="19">
                  <c:v>3.0705175237882179</c:v>
                </c:pt>
                <c:pt idx="20">
                  <c:v>3.1449107842868953</c:v>
                </c:pt>
                <c:pt idx="21">
                  <c:v>3.2192834599437123</c:v>
                </c:pt>
                <c:pt idx="22">
                  <c:v>3.2936354968730841</c:v>
                </c:pt>
                <c:pt idx="23">
                  <c:v>3.3679668426684524</c:v>
                </c:pt>
                <c:pt idx="24">
                  <c:v>3.4422774464226604</c:v>
                </c:pt>
                <c:pt idx="25">
                  <c:v>3.5165672587478669</c:v>
                </c:pt>
                <c:pt idx="26">
                  <c:v>3.5908362317949676</c:v>
                </c:pt>
                <c:pt idx="27">
                  <c:v>3.6650843192725113</c:v>
                </c:pt>
                <c:pt idx="28">
                  <c:v>3.7393114764650957</c:v>
                </c:pt>
                <c:pt idx="29">
                  <c:v>3.8135176602512222</c:v>
                </c:pt>
                <c:pt idx="30">
                  <c:v>3.8877028291206051</c:v>
                </c:pt>
                <c:pt idx="31">
                  <c:v>3.9618669431908931</c:v>
                </c:pt>
                <c:pt idx="32">
                  <c:v>4.0360099642238225</c:v>
                </c:pt>
                <c:pt idx="33">
                  <c:v>4.1101318556407618</c:v>
                </c:pt>
                <c:pt idx="34">
                  <c:v>4.1842325825376356</c:v>
                </c:pt>
                <c:pt idx="35">
                  <c:v>4.258312111699234</c:v>
                </c:pt>
                <c:pt idx="36">
                  <c:v>4.3323704116128603</c:v>
                </c:pt>
                <c:pt idx="37">
                  <c:v>4.4064074524813437</c:v>
                </c:pt>
                <c:pt idx="38">
                  <c:v>4.4804232062353657</c:v>
                </c:pt>
                <c:pt idx="39">
                  <c:v>4.5544176465451169</c:v>
                </c:pt>
                <c:pt idx="40">
                  <c:v>4.6283907488312606</c:v>
                </c:pt>
                <c:pt idx="41">
                  <c:v>4.7023424902751962</c:v>
                </c:pt>
                <c:pt idx="42">
                  <c:v>4.7762728498286071</c:v>
                </c:pt>
                <c:pt idx="43">
                  <c:v>4.8501818082222901</c:v>
                </c:pt>
                <c:pt idx="44">
                  <c:v>4.9240693479742594</c:v>
                </c:pt>
                <c:pt idx="45">
                  <c:v>4.997935453397103</c:v>
                </c:pt>
                <c:pt idx="46">
                  <c:v>5.0717801106046121</c:v>
                </c:pt>
                <c:pt idx="47">
                  <c:v>5.1456033075176375</c:v>
                </c:pt>
                <c:pt idx="48">
                  <c:v>5.2194050338692062</c:v>
                </c:pt>
                <c:pt idx="49">
                  <c:v>5.2931852812088698</c:v>
                </c:pt>
                <c:pt idx="50">
                  <c:v>5.3669440429062911</c:v>
                </c:pt>
                <c:pt idx="51">
                  <c:v>5.4406813141540509</c:v>
                </c:pt>
                <c:pt idx="52">
                  <c:v>5.5143970919696939</c:v>
                </c:pt>
                <c:pt idx="53">
                  <c:v>5.5880913751969956</c:v>
                </c:pt>
                <c:pt idx="54">
                  <c:v>5.6617641645064509</c:v>
                </c:pt>
                <c:pt idx="55">
                  <c:v>5.7354154623949931</c:v>
                </c:pt>
                <c:pt idx="56">
                  <c:v>5.80904527318493</c:v>
                </c:pt>
                <c:pt idx="57">
                  <c:v>5.8826536030221073</c:v>
                </c:pt>
                <c:pt idx="58">
                  <c:v>5.9562404598733067</c:v>
                </c:pt>
                <c:pt idx="59">
                  <c:v>6.0298058535228582</c:v>
                </c:pt>
                <c:pt idx="60">
                  <c:v>6.1033497955685005</c:v>
                </c:pt>
                <c:pt idx="61">
                  <c:v>6.1768722994164698</c:v>
                </c:pt>
                <c:pt idx="62">
                  <c:v>6.2503733802758301</c:v>
                </c:pt>
                <c:pt idx="63">
                  <c:v>6.3238530551520613</c:v>
                </c:pt>
                <c:pt idx="64">
                  <c:v>6.3973113428398847</c:v>
                </c:pt>
                <c:pt idx="65">
                  <c:v>6.470748263915362</c:v>
                </c:pt>
                <c:pt idx="66">
                  <c:v>6.5441638407272622</c:v>
                </c:pt>
                <c:pt idx="67">
                  <c:v>6.6175580973876924</c:v>
                </c:pt>
                <c:pt idx="68">
                  <c:v>6.6909310597620344</c:v>
                </c:pt>
                <c:pt idx="69">
                  <c:v>6.7642827554581615</c:v>
                </c:pt>
                <c:pt idx="70">
                  <c:v>6.8376132138149668</c:v>
                </c:pt>
                <c:pt idx="71">
                  <c:v>6.9109224658902084</c:v>
                </c:pt>
                <c:pt idx="72">
                  <c:v>6.9842105444476879</c:v>
                </c:pt>
                <c:pt idx="73">
                  <c:v>7.057477483943762</c:v>
                </c:pt>
                <c:pt idx="74">
                  <c:v>7.1307233205132103</c:v>
                </c:pt>
                <c:pt idx="75">
                  <c:v>7.2039480919544756</c:v>
                </c:pt>
                <c:pt idx="76">
                  <c:v>7.2771518377142783</c:v>
                </c:pt>
                <c:pt idx="77">
                  <c:v>7.3503345988716298</c:v>
                </c:pt>
                <c:pt idx="78">
                  <c:v>7.4234964181212506</c:v>
                </c:pt>
                <c:pt idx="79">
                  <c:v>7.4966373397564317</c:v>
                </c:pt>
                <c:pt idx="80">
                  <c:v>7.5697574096513076</c:v>
                </c:pt>
                <c:pt idx="81">
                  <c:v>7.6428566752426095</c:v>
                </c:pt>
                <c:pt idx="82">
                  <c:v>7.7159351855108866</c:v>
                </c:pt>
                <c:pt idx="83">
                  <c:v>7.7889929909612183</c:v>
                </c:pt>
                <c:pt idx="84">
                  <c:v>7.8620301436034232</c:v>
                </c:pt>
                <c:pt idx="85">
                  <c:v>7.9350466969318152</c:v>
                </c:pt>
                <c:pt idx="86">
                  <c:v>8.0080427059044776</c:v>
                </c:pt>
                <c:pt idx="87">
                  <c:v>8.0810182269221151</c:v>
                </c:pt>
                <c:pt idx="88">
                  <c:v>8.1539733178064822</c:v>
                </c:pt>
                <c:pt idx="89">
                  <c:v>8.2269080377783954</c:v>
                </c:pt>
                <c:pt idx="90">
                  <c:v>8.2998224474353943</c:v>
                </c:pt>
                <c:pt idx="91">
                  <c:v>8.3727166087289859</c:v>
                </c:pt>
                <c:pt idx="92">
                  <c:v>8.4455905849415949</c:v>
                </c:pt>
                <c:pt idx="93">
                  <c:v>8.518444440663151</c:v>
                </c:pt>
                <c:pt idx="94">
                  <c:v>8.5912782417673785</c:v>
                </c:pt>
                <c:pt idx="95">
                  <c:v>8.6640920553878011</c:v>
                </c:pt>
                <c:pt idx="96">
                  <c:v>8.7368859498934679</c:v>
                </c:pt>
                <c:pt idx="97">
                  <c:v>8.8096599948644343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E2-4311-8833-E4476A5A23EF}"/>
            </c:ext>
          </c:extLst>
        </c:ser>
        <c:ser>
          <c:idx val="6"/>
          <c:order val="6"/>
          <c:tx>
            <c:v>X Value Log Scale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EQ_LNXvsY!$AX$3:$AX$247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xVal>
          <c:yVal>
            <c:numRef>
              <c:f>EQ_LNXvsY!$AY$3:$AY$247</c:f>
              <c:numCache>
                <c:formatCode>General</c:formatCode>
                <c:ptCount val="245"/>
                <c:pt idx="0">
                  <c:v>2</c:v>
                </c:pt>
                <c:pt idx="1">
                  <c:v>23</c:v>
                </c:pt>
                <c:pt idx="3">
                  <c:v>2</c:v>
                </c:pt>
                <c:pt idx="4">
                  <c:v>23</c:v>
                </c:pt>
                <c:pt idx="6">
                  <c:v>2</c:v>
                </c:pt>
                <c:pt idx="7">
                  <c:v>23</c:v>
                </c:pt>
                <c:pt idx="9">
                  <c:v>2</c:v>
                </c:pt>
                <c:pt idx="10">
                  <c:v>23</c:v>
                </c:pt>
                <c:pt idx="12">
                  <c:v>2</c:v>
                </c:pt>
                <c:pt idx="13">
                  <c:v>23</c:v>
                </c:pt>
                <c:pt idx="15">
                  <c:v>2</c:v>
                </c:pt>
                <c:pt idx="16">
                  <c:v>23</c:v>
                </c:pt>
                <c:pt idx="18">
                  <c:v>2</c:v>
                </c:pt>
                <c:pt idx="19">
                  <c:v>23</c:v>
                </c:pt>
                <c:pt idx="21">
                  <c:v>2</c:v>
                </c:pt>
                <c:pt idx="22">
                  <c:v>23</c:v>
                </c:pt>
                <c:pt idx="24">
                  <c:v>2</c:v>
                </c:pt>
                <c:pt idx="25">
                  <c:v>23</c:v>
                </c:pt>
                <c:pt idx="27">
                  <c:v>2</c:v>
                </c:pt>
                <c:pt idx="28">
                  <c:v>23</c:v>
                </c:pt>
                <c:pt idx="30">
                  <c:v>2</c:v>
                </c:pt>
                <c:pt idx="31">
                  <c:v>23</c:v>
                </c:pt>
                <c:pt idx="33">
                  <c:v>2</c:v>
                </c:pt>
                <c:pt idx="34">
                  <c:v>23</c:v>
                </c:pt>
                <c:pt idx="36">
                  <c:v>2</c:v>
                </c:pt>
                <c:pt idx="37">
                  <c:v>23</c:v>
                </c:pt>
                <c:pt idx="39">
                  <c:v>2</c:v>
                </c:pt>
                <c:pt idx="40">
                  <c:v>23</c:v>
                </c:pt>
                <c:pt idx="42">
                  <c:v>2</c:v>
                </c:pt>
                <c:pt idx="43">
                  <c:v>23</c:v>
                </c:pt>
                <c:pt idx="45">
                  <c:v>2</c:v>
                </c:pt>
                <c:pt idx="46">
                  <c:v>23</c:v>
                </c:pt>
                <c:pt idx="48">
                  <c:v>2</c:v>
                </c:pt>
                <c:pt idx="49">
                  <c:v>23</c:v>
                </c:pt>
                <c:pt idx="51">
                  <c:v>2</c:v>
                </c:pt>
                <c:pt idx="52">
                  <c:v>23</c:v>
                </c:pt>
                <c:pt idx="54">
                  <c:v>2</c:v>
                </c:pt>
                <c:pt idx="55">
                  <c:v>23</c:v>
                </c:pt>
                <c:pt idx="57">
                  <c:v>2</c:v>
                </c:pt>
                <c:pt idx="58">
                  <c:v>23</c:v>
                </c:pt>
                <c:pt idx="60">
                  <c:v>2</c:v>
                </c:pt>
                <c:pt idx="61">
                  <c:v>23</c:v>
                </c:pt>
                <c:pt idx="63">
                  <c:v>2</c:v>
                </c:pt>
                <c:pt idx="64">
                  <c:v>23</c:v>
                </c:pt>
                <c:pt idx="66">
                  <c:v>2</c:v>
                </c:pt>
                <c:pt idx="67">
                  <c:v>23</c:v>
                </c:pt>
                <c:pt idx="69">
                  <c:v>2</c:v>
                </c:pt>
                <c:pt idx="70">
                  <c:v>23</c:v>
                </c:pt>
                <c:pt idx="72">
                  <c:v>2</c:v>
                </c:pt>
                <c:pt idx="73">
                  <c:v>23</c:v>
                </c:pt>
                <c:pt idx="75">
                  <c:v>2</c:v>
                </c:pt>
                <c:pt idx="76">
                  <c:v>23</c:v>
                </c:pt>
                <c:pt idx="78">
                  <c:v>2</c:v>
                </c:pt>
                <c:pt idx="79">
                  <c:v>23</c:v>
                </c:pt>
                <c:pt idx="81">
                  <c:v>2</c:v>
                </c:pt>
                <c:pt idx="82">
                  <c:v>23</c:v>
                </c:pt>
                <c:pt idx="84">
                  <c:v>2</c:v>
                </c:pt>
                <c:pt idx="85">
                  <c:v>23</c:v>
                </c:pt>
                <c:pt idx="87">
                  <c:v>2</c:v>
                </c:pt>
                <c:pt idx="88">
                  <c:v>23</c:v>
                </c:pt>
                <c:pt idx="90">
                  <c:v>2</c:v>
                </c:pt>
                <c:pt idx="91">
                  <c:v>23</c:v>
                </c:pt>
                <c:pt idx="93">
                  <c:v>2</c:v>
                </c:pt>
                <c:pt idx="94">
                  <c:v>23</c:v>
                </c:pt>
                <c:pt idx="96">
                  <c:v>2</c:v>
                </c:pt>
                <c:pt idx="97">
                  <c:v>23</c:v>
                </c:pt>
                <c:pt idx="99">
                  <c:v>2</c:v>
                </c:pt>
                <c:pt idx="100">
                  <c:v>23</c:v>
                </c:pt>
                <c:pt idx="102">
                  <c:v>2</c:v>
                </c:pt>
                <c:pt idx="103">
                  <c:v>23</c:v>
                </c:pt>
                <c:pt idx="105">
                  <c:v>2</c:v>
                </c:pt>
                <c:pt idx="106">
                  <c:v>23</c:v>
                </c:pt>
                <c:pt idx="108">
                  <c:v>2</c:v>
                </c:pt>
                <c:pt idx="109">
                  <c:v>23</c:v>
                </c:pt>
                <c:pt idx="111">
                  <c:v>2</c:v>
                </c:pt>
                <c:pt idx="112">
                  <c:v>23</c:v>
                </c:pt>
                <c:pt idx="114">
                  <c:v>2</c:v>
                </c:pt>
                <c:pt idx="115">
                  <c:v>23</c:v>
                </c:pt>
                <c:pt idx="117">
                  <c:v>2</c:v>
                </c:pt>
                <c:pt idx="118">
                  <c:v>23</c:v>
                </c:pt>
                <c:pt idx="120">
                  <c:v>2</c:v>
                </c:pt>
                <c:pt idx="121">
                  <c:v>23</c:v>
                </c:pt>
                <c:pt idx="123">
                  <c:v>2</c:v>
                </c:pt>
                <c:pt idx="124">
                  <c:v>23</c:v>
                </c:pt>
                <c:pt idx="126">
                  <c:v>2</c:v>
                </c:pt>
                <c:pt idx="127">
                  <c:v>23</c:v>
                </c:pt>
                <c:pt idx="129">
                  <c:v>2</c:v>
                </c:pt>
                <c:pt idx="130">
                  <c:v>23</c:v>
                </c:pt>
                <c:pt idx="132">
                  <c:v>2</c:v>
                </c:pt>
                <c:pt idx="133">
                  <c:v>23</c:v>
                </c:pt>
                <c:pt idx="135">
                  <c:v>2</c:v>
                </c:pt>
                <c:pt idx="136">
                  <c:v>23</c:v>
                </c:pt>
                <c:pt idx="138">
                  <c:v>2</c:v>
                </c:pt>
                <c:pt idx="139">
                  <c:v>23</c:v>
                </c:pt>
                <c:pt idx="141">
                  <c:v>2</c:v>
                </c:pt>
                <c:pt idx="142">
                  <c:v>23</c:v>
                </c:pt>
                <c:pt idx="144">
                  <c:v>2</c:v>
                </c:pt>
                <c:pt idx="145">
                  <c:v>23</c:v>
                </c:pt>
                <c:pt idx="147">
                  <c:v>2</c:v>
                </c:pt>
                <c:pt idx="148">
                  <c:v>23</c:v>
                </c:pt>
                <c:pt idx="150">
                  <c:v>2</c:v>
                </c:pt>
                <c:pt idx="151">
                  <c:v>23</c:v>
                </c:pt>
                <c:pt idx="153">
                  <c:v>2</c:v>
                </c:pt>
                <c:pt idx="154">
                  <c:v>23</c:v>
                </c:pt>
                <c:pt idx="156">
                  <c:v>2</c:v>
                </c:pt>
                <c:pt idx="157">
                  <c:v>23</c:v>
                </c:pt>
                <c:pt idx="159">
                  <c:v>2</c:v>
                </c:pt>
                <c:pt idx="160">
                  <c:v>23</c:v>
                </c:pt>
                <c:pt idx="162">
                  <c:v>2</c:v>
                </c:pt>
                <c:pt idx="163">
                  <c:v>23</c:v>
                </c:pt>
                <c:pt idx="165">
                  <c:v>2</c:v>
                </c:pt>
                <c:pt idx="166">
                  <c:v>23</c:v>
                </c:pt>
                <c:pt idx="168">
                  <c:v>2</c:v>
                </c:pt>
                <c:pt idx="169">
                  <c:v>23</c:v>
                </c:pt>
                <c:pt idx="171">
                  <c:v>2</c:v>
                </c:pt>
                <c:pt idx="172">
                  <c:v>23</c:v>
                </c:pt>
                <c:pt idx="174">
                  <c:v>2</c:v>
                </c:pt>
                <c:pt idx="175">
                  <c:v>23</c:v>
                </c:pt>
                <c:pt idx="177">
                  <c:v>2</c:v>
                </c:pt>
                <c:pt idx="178">
                  <c:v>23</c:v>
                </c:pt>
                <c:pt idx="180">
                  <c:v>2</c:v>
                </c:pt>
                <c:pt idx="181">
                  <c:v>23</c:v>
                </c:pt>
                <c:pt idx="183">
                  <c:v>2</c:v>
                </c:pt>
                <c:pt idx="184">
                  <c:v>23</c:v>
                </c:pt>
                <c:pt idx="186">
                  <c:v>2</c:v>
                </c:pt>
                <c:pt idx="187">
                  <c:v>23</c:v>
                </c:pt>
                <c:pt idx="189">
                  <c:v>2</c:v>
                </c:pt>
                <c:pt idx="190">
                  <c:v>23</c:v>
                </c:pt>
                <c:pt idx="192">
                  <c:v>2</c:v>
                </c:pt>
                <c:pt idx="193">
                  <c:v>23</c:v>
                </c:pt>
                <c:pt idx="195">
                  <c:v>2</c:v>
                </c:pt>
                <c:pt idx="196">
                  <c:v>23</c:v>
                </c:pt>
                <c:pt idx="198">
                  <c:v>2</c:v>
                </c:pt>
                <c:pt idx="199">
                  <c:v>23</c:v>
                </c:pt>
                <c:pt idx="201">
                  <c:v>2</c:v>
                </c:pt>
                <c:pt idx="202">
                  <c:v>23</c:v>
                </c:pt>
                <c:pt idx="204">
                  <c:v>2</c:v>
                </c:pt>
                <c:pt idx="205">
                  <c:v>23</c:v>
                </c:pt>
                <c:pt idx="207">
                  <c:v>2</c:v>
                </c:pt>
                <c:pt idx="208">
                  <c:v>23</c:v>
                </c:pt>
                <c:pt idx="210">
                  <c:v>2</c:v>
                </c:pt>
                <c:pt idx="211">
                  <c:v>23</c:v>
                </c:pt>
                <c:pt idx="213">
                  <c:v>2</c:v>
                </c:pt>
                <c:pt idx="214">
                  <c:v>23</c:v>
                </c:pt>
                <c:pt idx="216">
                  <c:v>2</c:v>
                </c:pt>
                <c:pt idx="217">
                  <c:v>23</c:v>
                </c:pt>
                <c:pt idx="219">
                  <c:v>2</c:v>
                </c:pt>
                <c:pt idx="220">
                  <c:v>23</c:v>
                </c:pt>
                <c:pt idx="222">
                  <c:v>2</c:v>
                </c:pt>
                <c:pt idx="223">
                  <c:v>23</c:v>
                </c:pt>
                <c:pt idx="225">
                  <c:v>2</c:v>
                </c:pt>
                <c:pt idx="226">
                  <c:v>23</c:v>
                </c:pt>
                <c:pt idx="228">
                  <c:v>2</c:v>
                </c:pt>
                <c:pt idx="229">
                  <c:v>23</c:v>
                </c:pt>
                <c:pt idx="231">
                  <c:v>2</c:v>
                </c:pt>
                <c:pt idx="232">
                  <c:v>23</c:v>
                </c:pt>
                <c:pt idx="234">
                  <c:v>2</c:v>
                </c:pt>
                <c:pt idx="235">
                  <c:v>23</c:v>
                </c:pt>
                <c:pt idx="237">
                  <c:v>2</c:v>
                </c:pt>
                <c:pt idx="238">
                  <c:v>23</c:v>
                </c:pt>
                <c:pt idx="240">
                  <c:v>2</c:v>
                </c:pt>
                <c:pt idx="241">
                  <c:v>23</c:v>
                </c:pt>
                <c:pt idx="243">
                  <c:v>2</c:v>
                </c:pt>
                <c:pt idx="24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E2-4311-8833-E4476A5A23EF}"/>
            </c:ext>
          </c:extLst>
        </c:ser>
        <c:ser>
          <c:idx val="7"/>
          <c:order val="7"/>
          <c:tx>
            <c:v>X Label Points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2C18FD7-60B2-40CE-97B5-882E91FBF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E2-4311-8833-E4476A5A23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27C854-82F3-4E2F-8382-06368821C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BE2-4311-8833-E4476A5A23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E2-4311-8833-E4476A5A23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BEBD70-389C-42D9-9BDE-BCBC12576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E2-4311-8833-E4476A5A23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594B90-586B-4090-BBF3-46D59E503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BE2-4311-8833-E4476A5A23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E2-4311-8833-E4476A5A23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5DE0EB-AE63-4A27-9FA6-B577A1E38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E2-4311-8833-E4476A5A23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2DEBC6-A5EB-4AAC-94B3-4E2E8CBF8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BE2-4311-8833-E4476A5A23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E2-4311-8833-E4476A5A23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3DB9D09-F7A5-447B-AC29-23EF737C5E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E2-4311-8833-E4476A5A23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AD7232-E878-4FB8-98E9-5354C222F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BE2-4311-8833-E4476A5A23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E2-4311-8833-E4476A5A23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712748-B056-4FA5-BDA5-8A1A31C56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BE2-4311-8833-E4476A5A23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725B9B-8324-40B2-9E4C-A0C99B966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BE2-4311-8833-E4476A5A23E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E2-4311-8833-E4476A5A23E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798A39-4635-4572-B23F-7063C1CBB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BE2-4311-8833-E4476A5A23E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C49EFCF-3665-4A19-987B-00E43AAB2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BE2-4311-8833-E4476A5A23E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BE2-4311-8833-E4476A5A23E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9A682DA-E8E4-4228-8E84-9F741C452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BE2-4311-8833-E4476A5A23E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84DBA2-3794-444B-A541-F08DE063C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BE2-4311-8833-E4476A5A23E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BE2-4311-8833-E4476A5A23E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ABBF724-F6B2-476F-B069-6353D8286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BE2-4311-8833-E4476A5A23E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AEB9D3-9BC7-4481-A93E-4E8FD40E1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BE2-4311-8833-E4476A5A23E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BE2-4311-8833-E4476A5A23E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9E3D8F4-AB4E-449C-945A-7BAFC8B44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BE2-4311-8833-E4476A5A23E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BE2-4311-8833-E4476A5A2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EQ_LNXvsY!$BC$3:$BC$28</c:f>
              <c:numCache>
                <c:formatCode>General</c:formatCode>
                <c:ptCount val="26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</c:numCache>
            </c:numRef>
          </c:xVal>
          <c:yVal>
            <c:numRef>
              <c:f>EQ_LNXvsY!$BD$3:$BD$28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3">
                  <c:v>2</c:v>
                </c:pt>
                <c:pt idx="4">
                  <c:v>9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3">
                  <c:v>9</c:v>
                </c:pt>
                <c:pt idx="15">
                  <c:v>2</c:v>
                </c:pt>
                <c:pt idx="16">
                  <c:v>9</c:v>
                </c:pt>
                <c:pt idx="18">
                  <c:v>2</c:v>
                </c:pt>
                <c:pt idx="19">
                  <c:v>9</c:v>
                </c:pt>
                <c:pt idx="21">
                  <c:v>2</c:v>
                </c:pt>
                <c:pt idx="22">
                  <c:v>9</c:v>
                </c:pt>
                <c:pt idx="24">
                  <c:v>2</c:v>
                </c:pt>
                <c:pt idx="25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EQ_LNXvsY!$BE$3:$BE$27</c15:f>
                <c15:dlblRangeCache>
                  <c:ptCount val="25"/>
                  <c:pt idx="0">
                    <c:v>0.001</c:v>
                  </c:pt>
                  <c:pt idx="3">
                    <c:v>0.1</c:v>
                  </c:pt>
                  <c:pt idx="6">
                    <c:v>1</c:v>
                  </c:pt>
                  <c:pt idx="9">
                    <c:v>10</c:v>
                  </c:pt>
                  <c:pt idx="12">
                    <c:v>100</c:v>
                  </c:pt>
                  <c:pt idx="15">
                    <c:v>1000</c:v>
                  </c:pt>
                  <c:pt idx="18">
                    <c:v>10000</c:v>
                  </c:pt>
                  <c:pt idx="21">
                    <c:v>100000</c:v>
                  </c:pt>
                  <c:pt idx="24">
                    <c:v>1000000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ABE2-4311-8833-E4476A5A23EF}"/>
            </c:ext>
          </c:extLst>
        </c:ser>
        <c:ser>
          <c:idx val="8"/>
          <c:order val="8"/>
          <c:tx>
            <c:v>LN_X_MajorGrid_by_10's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EQ_LNXvsY!$BC$3:$BC$31</c:f>
              <c:numCache>
                <c:formatCode>General</c:formatCode>
                <c:ptCount val="29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  <c:pt idx="27">
                  <c:v>16.11809565095832</c:v>
                </c:pt>
                <c:pt idx="28">
                  <c:v>16.11809565095832</c:v>
                </c:pt>
              </c:numCache>
            </c:numRef>
          </c:xVal>
          <c:yVal>
            <c:numRef>
              <c:f>EQ_LNXvsY!$BD$3:$BD$31</c:f>
              <c:numCache>
                <c:formatCode>General</c:formatCode>
                <c:ptCount val="29"/>
                <c:pt idx="0">
                  <c:v>2</c:v>
                </c:pt>
                <c:pt idx="1">
                  <c:v>9</c:v>
                </c:pt>
                <c:pt idx="3">
                  <c:v>2</c:v>
                </c:pt>
                <c:pt idx="4">
                  <c:v>9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3">
                  <c:v>9</c:v>
                </c:pt>
                <c:pt idx="15">
                  <c:v>2</c:v>
                </c:pt>
                <c:pt idx="16">
                  <c:v>9</c:v>
                </c:pt>
                <c:pt idx="18">
                  <c:v>2</c:v>
                </c:pt>
                <c:pt idx="19">
                  <c:v>9</c:v>
                </c:pt>
                <c:pt idx="21">
                  <c:v>2</c:v>
                </c:pt>
                <c:pt idx="22">
                  <c:v>9</c:v>
                </c:pt>
                <c:pt idx="24">
                  <c:v>2</c:v>
                </c:pt>
                <c:pt idx="25">
                  <c:v>9</c:v>
                </c:pt>
                <c:pt idx="27">
                  <c:v>2</c:v>
                </c:pt>
                <c:pt idx="2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BE2-4311-8833-E4476A5A23EF}"/>
            </c:ext>
          </c:extLst>
        </c:ser>
        <c:ser>
          <c:idx val="9"/>
          <c:order val="9"/>
          <c:tx>
            <c:v>LN_X_MajorGrid_by_5's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D688C8-E847-4103-8BEC-9794CE755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7B-4B43-BDC5-F7116D2148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4E46B2-1E09-4EA4-AF02-7D2D68A39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17B-4B43-BDC5-F7116D2148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7B-4B43-BDC5-F7116D2148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0EF18F-74AF-4ED7-BAAB-4A40CDF25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17B-4B43-BDC5-F7116D2148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FFA7F5-0163-4719-BE74-E20F4BD61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17B-4B43-BDC5-F7116D2148E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17B-4B43-BDC5-F7116D2148E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31E9E5-F272-4A57-AFB8-5CDF0C7B8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7B-4B43-BDC5-F7116D2148E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B7C60A-AAD1-41D9-95B9-C8122D4BC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17B-4B43-BDC5-F7116D2148E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17B-4B43-BDC5-F7116D2148E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9E593C-4F33-4C1B-B4F0-26EC393DC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7B-4B43-BDC5-F7116D2148E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80F4DFD-479A-42AE-93FC-174C553B6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17B-4B43-BDC5-F7116D2148E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7B-4B43-BDC5-F7116D2148E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76BB07-DCF8-4A8F-A97A-6D1C6F2C5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17B-4B43-BDC5-F7116D2148E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8D8EEED-69E1-44C0-8558-3C6D5E86E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17B-4B43-BDC5-F7116D2148E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17B-4B43-BDC5-F7116D2148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79E7493-CCCE-4EDF-A1CF-8EF418370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7B-4B43-BDC5-F7116D2148E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CC857A6-F5D4-4FBD-B335-18E631852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17B-4B43-BDC5-F7116D2148E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7B-4B43-BDC5-F7116D2148E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814C07E-D4A7-4053-974D-FEADDE619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17B-4B43-BDC5-F7116D2148E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E1803A-B352-486A-A80E-0EECDFE4D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17B-4B43-BDC5-F7116D2148E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17B-4B43-BDC5-F7116D2148E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F9118A7-4569-413A-8ED7-B6BB846E2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17B-4B43-BDC5-F7116D2148E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CBE49EA-6854-474F-AC64-C7600D342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17B-4B43-BDC5-F7116D2148E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17B-4B43-BDC5-F7116D2148E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04401A0-9ABF-4607-8793-176002842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17B-4B43-BDC5-F7116D2148E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17B-4B43-BDC5-F7116D214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EQ_LNXvsY!$BH$3:$BH$28</c:f>
              <c:numCache>
                <c:formatCode>General</c:formatCode>
                <c:ptCount val="26"/>
                <c:pt idx="0">
                  <c:v>-5.2983173665480363</c:v>
                </c:pt>
                <c:pt idx="1">
                  <c:v>-5.2983173665480363</c:v>
                </c:pt>
                <c:pt idx="3">
                  <c:v>-0.69314718055994529</c:v>
                </c:pt>
                <c:pt idx="4">
                  <c:v>-0.69314718055994529</c:v>
                </c:pt>
                <c:pt idx="6">
                  <c:v>1.6094379124341003</c:v>
                </c:pt>
                <c:pt idx="7">
                  <c:v>1.6094379124341003</c:v>
                </c:pt>
                <c:pt idx="9">
                  <c:v>3.912023005428146</c:v>
                </c:pt>
                <c:pt idx="10">
                  <c:v>3.912023005428146</c:v>
                </c:pt>
                <c:pt idx="12">
                  <c:v>6.2146080984221914</c:v>
                </c:pt>
                <c:pt idx="13">
                  <c:v>6.2146080984221914</c:v>
                </c:pt>
                <c:pt idx="15">
                  <c:v>8.5171931914162382</c:v>
                </c:pt>
                <c:pt idx="16">
                  <c:v>8.5171931914162382</c:v>
                </c:pt>
                <c:pt idx="18">
                  <c:v>10.819778284410283</c:v>
                </c:pt>
                <c:pt idx="19">
                  <c:v>10.819778284410283</c:v>
                </c:pt>
                <c:pt idx="21">
                  <c:v>13.122363377404328</c:v>
                </c:pt>
                <c:pt idx="22">
                  <c:v>13.122363377404328</c:v>
                </c:pt>
                <c:pt idx="24">
                  <c:v>15.424948470398375</c:v>
                </c:pt>
                <c:pt idx="25">
                  <c:v>15.424948470398375</c:v>
                </c:pt>
              </c:numCache>
            </c:numRef>
          </c:xVal>
          <c:yVal>
            <c:numRef>
              <c:f>EQ_LNXvsY!$BI$3:$BI$28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3">
                  <c:v>2</c:v>
                </c:pt>
                <c:pt idx="4">
                  <c:v>9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3">
                  <c:v>9</c:v>
                </c:pt>
                <c:pt idx="15">
                  <c:v>2</c:v>
                </c:pt>
                <c:pt idx="16">
                  <c:v>9</c:v>
                </c:pt>
                <c:pt idx="18">
                  <c:v>2</c:v>
                </c:pt>
                <c:pt idx="19">
                  <c:v>9</c:v>
                </c:pt>
                <c:pt idx="21">
                  <c:v>2</c:v>
                </c:pt>
                <c:pt idx="22">
                  <c:v>9</c:v>
                </c:pt>
                <c:pt idx="24">
                  <c:v>2</c:v>
                </c:pt>
                <c:pt idx="25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EQ_LNXvsY!$BJ$3:$BJ$27</c15:f>
                <c15:dlblRangeCache>
                  <c:ptCount val="25"/>
                  <c:pt idx="0">
                    <c:v>0.005</c:v>
                  </c:pt>
                  <c:pt idx="3">
                    <c:v>0.5</c:v>
                  </c:pt>
                  <c:pt idx="6">
                    <c:v>5</c:v>
                  </c:pt>
                  <c:pt idx="9">
                    <c:v>50</c:v>
                  </c:pt>
                  <c:pt idx="12">
                    <c:v>500</c:v>
                  </c:pt>
                  <c:pt idx="15">
                    <c:v>5000</c:v>
                  </c:pt>
                  <c:pt idx="18">
                    <c:v>50000</c:v>
                  </c:pt>
                  <c:pt idx="21">
                    <c:v>500000</c:v>
                  </c:pt>
                  <c:pt idx="24">
                    <c:v>5000000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17B-4B43-BDC5-F7116D2148E6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EQ_LNXvsY!$C$3:$C$242</c:f>
              <c:numCache>
                <c:formatCode>General</c:formatCode>
                <c:ptCount val="240"/>
                <c:pt idx="0">
                  <c:v>9.5310179804324935E-2</c:v>
                </c:pt>
                <c:pt idx="1">
                  <c:v>0.26236426446749106</c:v>
                </c:pt>
                <c:pt idx="2">
                  <c:v>0.33647223662121289</c:v>
                </c:pt>
                <c:pt idx="3">
                  <c:v>0.40546510810816438</c:v>
                </c:pt>
                <c:pt idx="4">
                  <c:v>0.40546510810816438</c:v>
                </c:pt>
                <c:pt idx="5">
                  <c:v>0.53062825106217038</c:v>
                </c:pt>
                <c:pt idx="6">
                  <c:v>0.53062825106217038</c:v>
                </c:pt>
                <c:pt idx="7">
                  <c:v>0.69314718055994529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0.91629073187415511</c:v>
                </c:pt>
                <c:pt idx="11">
                  <c:v>0.91629073187415511</c:v>
                </c:pt>
                <c:pt idx="12">
                  <c:v>0.91629073187415511</c:v>
                </c:pt>
                <c:pt idx="13">
                  <c:v>0.91629073187415511</c:v>
                </c:pt>
                <c:pt idx="14">
                  <c:v>0.95551144502743635</c:v>
                </c:pt>
                <c:pt idx="15">
                  <c:v>1.0986122886681098</c:v>
                </c:pt>
                <c:pt idx="16">
                  <c:v>1.0986122886681098</c:v>
                </c:pt>
                <c:pt idx="17">
                  <c:v>1.0986122886681098</c:v>
                </c:pt>
                <c:pt idx="18">
                  <c:v>1.0986122886681098</c:v>
                </c:pt>
                <c:pt idx="19">
                  <c:v>1.0986122886681098</c:v>
                </c:pt>
                <c:pt idx="20">
                  <c:v>1.2527629684953681</c:v>
                </c:pt>
                <c:pt idx="21">
                  <c:v>1.33500106673234</c:v>
                </c:pt>
                <c:pt idx="22">
                  <c:v>1.33500106673234</c:v>
                </c:pt>
                <c:pt idx="23">
                  <c:v>1.3862943611198906</c:v>
                </c:pt>
                <c:pt idx="24">
                  <c:v>1.3862943611198906</c:v>
                </c:pt>
                <c:pt idx="25">
                  <c:v>1.3862943611198906</c:v>
                </c:pt>
                <c:pt idx="26">
                  <c:v>1.3862943611198906</c:v>
                </c:pt>
                <c:pt idx="27">
                  <c:v>1.3862943611198906</c:v>
                </c:pt>
                <c:pt idx="28">
                  <c:v>1.3862943611198906</c:v>
                </c:pt>
                <c:pt idx="29">
                  <c:v>1.3862943611198906</c:v>
                </c:pt>
                <c:pt idx="30">
                  <c:v>1.4586150226995167</c:v>
                </c:pt>
                <c:pt idx="31">
                  <c:v>1.5040773967762742</c:v>
                </c:pt>
                <c:pt idx="32">
                  <c:v>1.5040773967762742</c:v>
                </c:pt>
                <c:pt idx="33">
                  <c:v>1.5040773967762742</c:v>
                </c:pt>
                <c:pt idx="34">
                  <c:v>1.6094379124341003</c:v>
                </c:pt>
                <c:pt idx="35">
                  <c:v>1.6094379124341003</c:v>
                </c:pt>
                <c:pt idx="36">
                  <c:v>1.6094379124341003</c:v>
                </c:pt>
                <c:pt idx="37">
                  <c:v>1.6094379124341003</c:v>
                </c:pt>
                <c:pt idx="38">
                  <c:v>1.6094379124341003</c:v>
                </c:pt>
                <c:pt idx="39">
                  <c:v>1.6094379124341003</c:v>
                </c:pt>
                <c:pt idx="40">
                  <c:v>1.7047480922384253</c:v>
                </c:pt>
                <c:pt idx="41">
                  <c:v>1.7047480922384253</c:v>
                </c:pt>
                <c:pt idx="42">
                  <c:v>1.7047480922384253</c:v>
                </c:pt>
                <c:pt idx="43">
                  <c:v>1.7047480922384253</c:v>
                </c:pt>
                <c:pt idx="44">
                  <c:v>1.791759469228055</c:v>
                </c:pt>
                <c:pt idx="45">
                  <c:v>1.791759469228055</c:v>
                </c:pt>
                <c:pt idx="46">
                  <c:v>1.791759469228055</c:v>
                </c:pt>
                <c:pt idx="47">
                  <c:v>1.791759469228055</c:v>
                </c:pt>
                <c:pt idx="48">
                  <c:v>1.791759469228055</c:v>
                </c:pt>
                <c:pt idx="49">
                  <c:v>1.8718021769015913</c:v>
                </c:pt>
                <c:pt idx="50">
                  <c:v>1.9169226121820611</c:v>
                </c:pt>
                <c:pt idx="51">
                  <c:v>1.9459101490553132</c:v>
                </c:pt>
                <c:pt idx="52">
                  <c:v>1.9459101490553132</c:v>
                </c:pt>
                <c:pt idx="53">
                  <c:v>1.9459101490553132</c:v>
                </c:pt>
                <c:pt idx="54">
                  <c:v>1.9459101490553132</c:v>
                </c:pt>
                <c:pt idx="55">
                  <c:v>1.9459101490553132</c:v>
                </c:pt>
                <c:pt idx="56">
                  <c:v>1.9459101490553132</c:v>
                </c:pt>
                <c:pt idx="57">
                  <c:v>1.9459101490553132</c:v>
                </c:pt>
                <c:pt idx="58">
                  <c:v>1.9459101490553132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2.1400661634962708</c:v>
                </c:pt>
                <c:pt idx="66">
                  <c:v>2.1972245773362196</c:v>
                </c:pt>
                <c:pt idx="67">
                  <c:v>2.1972245773362196</c:v>
                </c:pt>
                <c:pt idx="68">
                  <c:v>2.1972245773362196</c:v>
                </c:pt>
                <c:pt idx="69">
                  <c:v>2.1972245773362196</c:v>
                </c:pt>
                <c:pt idx="70">
                  <c:v>2.1972245773362196</c:v>
                </c:pt>
                <c:pt idx="71">
                  <c:v>2.1972245773362196</c:v>
                </c:pt>
                <c:pt idx="72">
                  <c:v>2.1972245773362196</c:v>
                </c:pt>
                <c:pt idx="73">
                  <c:v>2.2192034840549946</c:v>
                </c:pt>
                <c:pt idx="74">
                  <c:v>2.3025850929940459</c:v>
                </c:pt>
                <c:pt idx="75">
                  <c:v>2.3025850929940459</c:v>
                </c:pt>
                <c:pt idx="76">
                  <c:v>2.3025850929940459</c:v>
                </c:pt>
                <c:pt idx="77">
                  <c:v>2.3025850929940459</c:v>
                </c:pt>
                <c:pt idx="78">
                  <c:v>2.3025850929940459</c:v>
                </c:pt>
                <c:pt idx="79">
                  <c:v>2.3025850929940459</c:v>
                </c:pt>
                <c:pt idx="80">
                  <c:v>2.3025850929940459</c:v>
                </c:pt>
                <c:pt idx="81">
                  <c:v>2.3978952727983707</c:v>
                </c:pt>
                <c:pt idx="82">
                  <c:v>2.3978952727983707</c:v>
                </c:pt>
                <c:pt idx="83">
                  <c:v>2.3978952727983707</c:v>
                </c:pt>
                <c:pt idx="84">
                  <c:v>2.3978952727983707</c:v>
                </c:pt>
                <c:pt idx="85">
                  <c:v>2.4423470353692043</c:v>
                </c:pt>
                <c:pt idx="86">
                  <c:v>2.4849066497880004</c:v>
                </c:pt>
                <c:pt idx="87">
                  <c:v>2.4849066497880004</c:v>
                </c:pt>
                <c:pt idx="88">
                  <c:v>2.4849066497880004</c:v>
                </c:pt>
                <c:pt idx="89">
                  <c:v>2.5649493574615367</c:v>
                </c:pt>
                <c:pt idx="90">
                  <c:v>2.5649493574615367</c:v>
                </c:pt>
                <c:pt idx="91">
                  <c:v>2.5649493574615367</c:v>
                </c:pt>
                <c:pt idx="92">
                  <c:v>2.5649493574615367</c:v>
                </c:pt>
                <c:pt idx="93">
                  <c:v>2.5649493574615367</c:v>
                </c:pt>
                <c:pt idx="94">
                  <c:v>2.6390573296152584</c:v>
                </c:pt>
                <c:pt idx="95">
                  <c:v>2.6390573296152584</c:v>
                </c:pt>
                <c:pt idx="96">
                  <c:v>2.6390573296152584</c:v>
                </c:pt>
                <c:pt idx="97">
                  <c:v>2.6390573296152584</c:v>
                </c:pt>
                <c:pt idx="98">
                  <c:v>2.6390573296152584</c:v>
                </c:pt>
                <c:pt idx="99">
                  <c:v>2.7080502011022101</c:v>
                </c:pt>
                <c:pt idx="100">
                  <c:v>2.7080502011022101</c:v>
                </c:pt>
                <c:pt idx="101">
                  <c:v>2.7080502011022101</c:v>
                </c:pt>
                <c:pt idx="102">
                  <c:v>2.7080502011022101</c:v>
                </c:pt>
                <c:pt idx="103">
                  <c:v>2.7080502011022101</c:v>
                </c:pt>
                <c:pt idx="104">
                  <c:v>2.7080502011022101</c:v>
                </c:pt>
                <c:pt idx="105">
                  <c:v>2.7080502011022101</c:v>
                </c:pt>
                <c:pt idx="106">
                  <c:v>2.7080502011022101</c:v>
                </c:pt>
                <c:pt idx="107">
                  <c:v>2.7725887222397811</c:v>
                </c:pt>
                <c:pt idx="108">
                  <c:v>2.7725887222397811</c:v>
                </c:pt>
                <c:pt idx="109">
                  <c:v>2.7725887222397811</c:v>
                </c:pt>
                <c:pt idx="110">
                  <c:v>2.7725887222397811</c:v>
                </c:pt>
                <c:pt idx="111">
                  <c:v>2.8154087194227095</c:v>
                </c:pt>
                <c:pt idx="112">
                  <c:v>2.8332133440562162</c:v>
                </c:pt>
                <c:pt idx="113">
                  <c:v>2.8332133440562162</c:v>
                </c:pt>
                <c:pt idx="114">
                  <c:v>2.8332133440562162</c:v>
                </c:pt>
                <c:pt idx="115">
                  <c:v>2.8903717578961645</c:v>
                </c:pt>
                <c:pt idx="116">
                  <c:v>2.8903717578961645</c:v>
                </c:pt>
                <c:pt idx="117">
                  <c:v>2.8903717578961645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2.9957322735539909</c:v>
                </c:pt>
                <c:pt idx="128">
                  <c:v>2.9957322735539909</c:v>
                </c:pt>
                <c:pt idx="129">
                  <c:v>2.9957322735539909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3.0910424533583161</c:v>
                </c:pt>
                <c:pt idx="133">
                  <c:v>3.0910424533583161</c:v>
                </c:pt>
                <c:pt idx="134">
                  <c:v>3.1354942159291497</c:v>
                </c:pt>
                <c:pt idx="135">
                  <c:v>3.1354942159291497</c:v>
                </c:pt>
                <c:pt idx="136">
                  <c:v>3.2580965380214821</c:v>
                </c:pt>
                <c:pt idx="137">
                  <c:v>3.2580965380214821</c:v>
                </c:pt>
                <c:pt idx="138">
                  <c:v>3.2580965380214821</c:v>
                </c:pt>
                <c:pt idx="139">
                  <c:v>3.2958368660043291</c:v>
                </c:pt>
                <c:pt idx="140">
                  <c:v>3.2958368660043291</c:v>
                </c:pt>
                <c:pt idx="141">
                  <c:v>3.2958368660043291</c:v>
                </c:pt>
                <c:pt idx="142">
                  <c:v>3.3322045101752038</c:v>
                </c:pt>
                <c:pt idx="143">
                  <c:v>3.3322045101752038</c:v>
                </c:pt>
                <c:pt idx="144">
                  <c:v>3.3322045101752038</c:v>
                </c:pt>
                <c:pt idx="145">
                  <c:v>3.4011973816621555</c:v>
                </c:pt>
                <c:pt idx="146">
                  <c:v>3.4011973816621555</c:v>
                </c:pt>
                <c:pt idx="147">
                  <c:v>3.4011973816621555</c:v>
                </c:pt>
                <c:pt idx="148">
                  <c:v>3.4011973816621555</c:v>
                </c:pt>
                <c:pt idx="149">
                  <c:v>3.4011973816621555</c:v>
                </c:pt>
                <c:pt idx="150">
                  <c:v>3.4011973816621555</c:v>
                </c:pt>
                <c:pt idx="151">
                  <c:v>3.4011973816621555</c:v>
                </c:pt>
                <c:pt idx="152">
                  <c:v>3.4011973816621555</c:v>
                </c:pt>
                <c:pt idx="153">
                  <c:v>3.4011973816621555</c:v>
                </c:pt>
                <c:pt idx="154">
                  <c:v>3.4011973816621555</c:v>
                </c:pt>
                <c:pt idx="155">
                  <c:v>3.4011973816621555</c:v>
                </c:pt>
                <c:pt idx="156">
                  <c:v>3.4339872044851463</c:v>
                </c:pt>
                <c:pt idx="157">
                  <c:v>3.4657359027997265</c:v>
                </c:pt>
                <c:pt idx="158">
                  <c:v>3.4657359027997265</c:v>
                </c:pt>
                <c:pt idx="159">
                  <c:v>3.4657359027997265</c:v>
                </c:pt>
                <c:pt idx="160">
                  <c:v>3.4657359027997265</c:v>
                </c:pt>
                <c:pt idx="161">
                  <c:v>3.4965075614664802</c:v>
                </c:pt>
                <c:pt idx="162">
                  <c:v>3.4965075614664802</c:v>
                </c:pt>
                <c:pt idx="163">
                  <c:v>3.5263605246161616</c:v>
                </c:pt>
                <c:pt idx="164">
                  <c:v>3.5263605246161616</c:v>
                </c:pt>
                <c:pt idx="165">
                  <c:v>3.5553480614894135</c:v>
                </c:pt>
                <c:pt idx="166">
                  <c:v>3.5835189384561099</c:v>
                </c:pt>
                <c:pt idx="167">
                  <c:v>3.5835189384561099</c:v>
                </c:pt>
                <c:pt idx="168">
                  <c:v>3.6375861597263857</c:v>
                </c:pt>
                <c:pt idx="169">
                  <c:v>3.6375861597263857</c:v>
                </c:pt>
                <c:pt idx="170">
                  <c:v>3.6375861597263857</c:v>
                </c:pt>
                <c:pt idx="171">
                  <c:v>3.6375861597263857</c:v>
                </c:pt>
                <c:pt idx="172">
                  <c:v>3.6506582412937387</c:v>
                </c:pt>
                <c:pt idx="173">
                  <c:v>3.6888794541139363</c:v>
                </c:pt>
                <c:pt idx="174">
                  <c:v>3.6888794541139363</c:v>
                </c:pt>
                <c:pt idx="175">
                  <c:v>3.6888794541139363</c:v>
                </c:pt>
                <c:pt idx="176">
                  <c:v>3.6888794541139363</c:v>
                </c:pt>
                <c:pt idx="177">
                  <c:v>3.6888794541139363</c:v>
                </c:pt>
                <c:pt idx="178">
                  <c:v>3.6888794541139363</c:v>
                </c:pt>
                <c:pt idx="179">
                  <c:v>3.713572066704308</c:v>
                </c:pt>
                <c:pt idx="180">
                  <c:v>3.7612001156935624</c:v>
                </c:pt>
                <c:pt idx="181">
                  <c:v>3.8066624897703196</c:v>
                </c:pt>
                <c:pt idx="182">
                  <c:v>3.8066624897703196</c:v>
                </c:pt>
                <c:pt idx="183">
                  <c:v>3.8286413964890951</c:v>
                </c:pt>
                <c:pt idx="184">
                  <c:v>3.8286413964890951</c:v>
                </c:pt>
                <c:pt idx="185">
                  <c:v>3.8501476017100584</c:v>
                </c:pt>
                <c:pt idx="186">
                  <c:v>3.8712010109078911</c:v>
                </c:pt>
                <c:pt idx="187">
                  <c:v>3.8712010109078911</c:v>
                </c:pt>
                <c:pt idx="188">
                  <c:v>3.8712010109078911</c:v>
                </c:pt>
                <c:pt idx="189">
                  <c:v>3.8712010109078911</c:v>
                </c:pt>
                <c:pt idx="190">
                  <c:v>3.912023005428146</c:v>
                </c:pt>
                <c:pt idx="191">
                  <c:v>3.912023005428146</c:v>
                </c:pt>
                <c:pt idx="192">
                  <c:v>3.912023005428146</c:v>
                </c:pt>
                <c:pt idx="193">
                  <c:v>3.912023005428146</c:v>
                </c:pt>
                <c:pt idx="194">
                  <c:v>3.912023005428146</c:v>
                </c:pt>
                <c:pt idx="195">
                  <c:v>3.9318256327243257</c:v>
                </c:pt>
                <c:pt idx="196">
                  <c:v>4.0073331852324712</c:v>
                </c:pt>
                <c:pt idx="197">
                  <c:v>4.0430512678345503</c:v>
                </c:pt>
                <c:pt idx="198">
                  <c:v>4.0430512678345503</c:v>
                </c:pt>
                <c:pt idx="199">
                  <c:v>4.0604430105464191</c:v>
                </c:pt>
                <c:pt idx="200">
                  <c:v>4.0943445622221004</c:v>
                </c:pt>
                <c:pt idx="201">
                  <c:v>4.0943445622221004</c:v>
                </c:pt>
                <c:pt idx="202">
                  <c:v>4.0943445622221004</c:v>
                </c:pt>
                <c:pt idx="203">
                  <c:v>4.0943445622221004</c:v>
                </c:pt>
                <c:pt idx="204">
                  <c:v>4.1108738641733114</c:v>
                </c:pt>
                <c:pt idx="205">
                  <c:v>4.1271343850450917</c:v>
                </c:pt>
                <c:pt idx="206">
                  <c:v>4.1271343850450917</c:v>
                </c:pt>
                <c:pt idx="207">
                  <c:v>4.1431347263915326</c:v>
                </c:pt>
                <c:pt idx="208">
                  <c:v>4.2484952420493594</c:v>
                </c:pt>
                <c:pt idx="209">
                  <c:v>4.2484952420493594</c:v>
                </c:pt>
                <c:pt idx="210">
                  <c:v>4.3174881135363101</c:v>
                </c:pt>
                <c:pt idx="211">
                  <c:v>4.3174881135363101</c:v>
                </c:pt>
                <c:pt idx="212">
                  <c:v>4.3174881135363101</c:v>
                </c:pt>
                <c:pt idx="213">
                  <c:v>4.3174881135363101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4.4426512564903167</c:v>
                </c:pt>
                <c:pt idx="221">
                  <c:v>4.499809670330265</c:v>
                </c:pt>
                <c:pt idx="222">
                  <c:v>4.499809670330265</c:v>
                </c:pt>
                <c:pt idx="223">
                  <c:v>4.5951198501345898</c:v>
                </c:pt>
                <c:pt idx="224">
                  <c:v>4.6821312271242199</c:v>
                </c:pt>
                <c:pt idx="225">
                  <c:v>4.7004803657924166</c:v>
                </c:pt>
                <c:pt idx="226">
                  <c:v>4.7004803657924166</c:v>
                </c:pt>
                <c:pt idx="227">
                  <c:v>4.7874917427820458</c:v>
                </c:pt>
                <c:pt idx="228">
                  <c:v>4.9972122737641147</c:v>
                </c:pt>
                <c:pt idx="229">
                  <c:v>5.1929568508902104</c:v>
                </c:pt>
                <c:pt idx="230">
                  <c:v>5.1929568508902104</c:v>
                </c:pt>
                <c:pt idx="231">
                  <c:v>5.1929568508902104</c:v>
                </c:pt>
                <c:pt idx="232">
                  <c:v>5.393627546352362</c:v>
                </c:pt>
                <c:pt idx="233">
                  <c:v>5.4638318050256105</c:v>
                </c:pt>
                <c:pt idx="234">
                  <c:v>5.5490760848952201</c:v>
                </c:pt>
                <c:pt idx="235">
                  <c:v>5.6347896031692493</c:v>
                </c:pt>
                <c:pt idx="236">
                  <c:v>5.6937321388026998</c:v>
                </c:pt>
                <c:pt idx="237">
                  <c:v>5.857933154483459</c:v>
                </c:pt>
                <c:pt idx="238">
                  <c:v>5.8861040314501558</c:v>
                </c:pt>
                <c:pt idx="239">
                  <c:v>6.0684255882441107</c:v>
                </c:pt>
              </c:numCache>
            </c:numRef>
          </c:xVal>
          <c:yVal>
            <c:numRef>
              <c:f>EQ_LNXvsY!$AD$7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8-4495-8F73-A07E545C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7"/>
          <c:min val="-2.309999999999999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Fault-Rupture Length Km</a:t>
                </a:r>
              </a:p>
            </c:rich>
          </c:tx>
          <c:layout>
            <c:manualLayout>
              <c:xMode val="edge"/>
              <c:yMode val="edge"/>
              <c:x val="0.3484656874546162"/>
              <c:y val="0.9378359235113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At val="1"/>
        <c:crossBetween val="midCat"/>
        <c:majorUnit val="1"/>
      </c:valAx>
      <c:valAx>
        <c:axId val="637838048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Earthquake Magnitude</a:t>
                </a:r>
              </a:p>
            </c:rich>
          </c:tx>
          <c:layout>
            <c:manualLayout>
              <c:xMode val="edge"/>
              <c:yMode val="edge"/>
              <c:x val="3.0320925793366747E-3"/>
              <c:y val="0.2996488614598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At val="-2.3099999999999996"/>
        <c:crossBetween val="midCat"/>
        <c:min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1351703590183222"/>
          <c:y val="0.66377741088815501"/>
          <c:w val="0.17754200257965516"/>
          <c:h val="0.1468891209387357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28575</xdr:colOff>
      <xdr:row>1</xdr:row>
      <xdr:rowOff>136525</xdr:rowOff>
    </xdr:from>
    <xdr:to>
      <xdr:col>43</xdr:col>
      <xdr:colOff>449961</xdr:colOff>
      <xdr:row>26</xdr:row>
      <xdr:rowOff>162052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8B93-EB84-45FD-B866-F5AEAEF1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1</xdr:row>
      <xdr:rowOff>127000</xdr:rowOff>
    </xdr:from>
    <xdr:to>
      <xdr:col>28</xdr:col>
      <xdr:colOff>897636</xdr:colOff>
      <xdr:row>26</xdr:row>
      <xdr:rowOff>152527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4D7B54C-8E68-FEF5-A5B4-C8C4503BAF5B}"/>
            </a:ext>
          </a:extLst>
        </xdr:cNvPr>
        <xdr:cNvGrpSpPr/>
      </xdr:nvGrpSpPr>
      <xdr:grpSpPr>
        <a:xfrm>
          <a:off x="12582525" y="317500"/>
          <a:ext cx="8174736" cy="5102352"/>
          <a:chOff x="12582525" y="0"/>
          <a:chExt cx="8174736" cy="510235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5C09275-159E-44DA-801E-C3B9FD16C544}"/>
              </a:ext>
            </a:extLst>
          </xdr:cNvPr>
          <xdr:cNvGraphicFramePr>
            <a:graphicFrameLocks/>
          </xdr:cNvGraphicFramePr>
        </xdr:nvGraphicFramePr>
        <xdr:xfrm>
          <a:off x="12582525" y="0"/>
          <a:ext cx="8174736" cy="510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18F620F0-4606-FE67-2100-57B43A2EE604}"/>
              </a:ext>
            </a:extLst>
          </xdr:cNvPr>
          <xdr:cNvSpPr/>
        </xdr:nvSpPr>
        <xdr:spPr>
          <a:xfrm>
            <a:off x="19202394" y="914400"/>
            <a:ext cx="1371600" cy="195261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20D93DCC-3D30-DB92-4392-BF7C6336099E}"/>
              </a:ext>
            </a:extLst>
          </xdr:cNvPr>
          <xdr:cNvSpPr txBox="1"/>
        </xdr:nvSpPr>
        <xdr:spPr>
          <a:xfrm>
            <a:off x="19164300" y="1062725"/>
            <a:ext cx="1005840" cy="27432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t>Pearson r: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E$6">
        <xdr:nvSpPr>
          <xdr:cNvPr id="19" name="TextBox 1">
            <a:extLst>
              <a:ext uri="{FF2B5EF4-FFF2-40B4-BE49-F238E27FC236}">
                <a16:creationId xmlns:a16="http://schemas.microsoft.com/office/drawing/2014/main" id="{89F9D8AA-A984-9600-CA6B-9976C5F916B8}"/>
              </a:ext>
            </a:extLst>
          </xdr:cNvPr>
          <xdr:cNvSpPr txBox="1"/>
        </xdr:nvSpPr>
        <xdr:spPr>
          <a:xfrm>
            <a:off x="20002537" y="1059919"/>
            <a:ext cx="688068" cy="26481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DD18ABDA-20A3-4655-B0CE-E484A4908053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0.919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E$7">
        <xdr:nvSpPr>
          <xdr:cNvPr id="20" name="TextBox 1">
            <a:extLst>
              <a:ext uri="{FF2B5EF4-FFF2-40B4-BE49-F238E27FC236}">
                <a16:creationId xmlns:a16="http://schemas.microsoft.com/office/drawing/2014/main" id="{FC352D17-C541-342F-AE25-10B06924E5F7}"/>
              </a:ext>
            </a:extLst>
          </xdr:cNvPr>
          <xdr:cNvSpPr txBox="1"/>
        </xdr:nvSpPr>
        <xdr:spPr>
          <a:xfrm>
            <a:off x="19996161" y="1321364"/>
            <a:ext cx="615967" cy="264761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6078CB34-B859-46DE-9993-18869DD59AB8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0.845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E$8">
        <xdr:nvSpPr>
          <xdr:cNvPr id="21" name="TextBox 1">
            <a:extLst>
              <a:ext uri="{FF2B5EF4-FFF2-40B4-BE49-F238E27FC236}">
                <a16:creationId xmlns:a16="http://schemas.microsoft.com/office/drawing/2014/main" id="{B429262C-51CF-CF00-0005-B9D2AB67747B}"/>
              </a:ext>
            </a:extLst>
          </xdr:cNvPr>
          <xdr:cNvSpPr txBox="1"/>
        </xdr:nvSpPr>
        <xdr:spPr>
          <a:xfrm>
            <a:off x="20005726" y="1583217"/>
            <a:ext cx="615884" cy="26481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FAA443B7-24BF-480B-BD09-148555F925D7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240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TextBox 1">
            <a:extLst>
              <a:ext uri="{FF2B5EF4-FFF2-40B4-BE49-F238E27FC236}">
                <a16:creationId xmlns:a16="http://schemas.microsoft.com/office/drawing/2014/main" id="{BB6CB26D-63AA-E97B-EB3C-2A2EB8862415}"/>
              </a:ext>
            </a:extLst>
          </xdr:cNvPr>
          <xdr:cNvSpPr txBox="1"/>
        </xdr:nvSpPr>
        <xdr:spPr>
          <a:xfrm>
            <a:off x="19196100" y="1583217"/>
            <a:ext cx="615884" cy="26481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N :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TextBox 1">
            <a:extLst>
              <a:ext uri="{FF2B5EF4-FFF2-40B4-BE49-F238E27FC236}">
                <a16:creationId xmlns:a16="http://schemas.microsoft.com/office/drawing/2014/main" id="{EDEB46B9-6C55-B215-16A4-028BD213B425}"/>
              </a:ext>
            </a:extLst>
          </xdr:cNvPr>
          <xdr:cNvSpPr txBox="1"/>
        </xdr:nvSpPr>
        <xdr:spPr>
          <a:xfrm>
            <a:off x="19196100" y="1835375"/>
            <a:ext cx="1005840" cy="26481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t Statistic: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E$9">
        <xdr:nvSpPr>
          <xdr:cNvPr id="24" name="TextBox 1">
            <a:extLst>
              <a:ext uri="{FF2B5EF4-FFF2-40B4-BE49-F238E27FC236}">
                <a16:creationId xmlns:a16="http://schemas.microsoft.com/office/drawing/2014/main" id="{4D7FFD8F-010A-F9AA-F858-B923ED36AF7C}"/>
              </a:ext>
            </a:extLst>
          </xdr:cNvPr>
          <xdr:cNvSpPr txBox="1"/>
        </xdr:nvSpPr>
        <xdr:spPr>
          <a:xfrm>
            <a:off x="20024773" y="1835375"/>
            <a:ext cx="615884" cy="26481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5A0660E6-E3C5-4AB2-B11D-2641FDFEC785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35.95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1">
            <a:extLst>
              <a:ext uri="{FF2B5EF4-FFF2-40B4-BE49-F238E27FC236}">
                <a16:creationId xmlns:a16="http://schemas.microsoft.com/office/drawing/2014/main" id="{94EE419C-3818-60EF-F5BB-CF29E4874BBC}"/>
              </a:ext>
            </a:extLst>
          </xdr:cNvPr>
          <xdr:cNvSpPr txBox="1"/>
        </xdr:nvSpPr>
        <xdr:spPr>
          <a:xfrm>
            <a:off x="19224634" y="2120902"/>
            <a:ext cx="914400" cy="26481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P Value: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E$10">
        <xdr:nvSpPr>
          <xdr:cNvPr id="26" name="TextBox 1">
            <a:extLst>
              <a:ext uri="{FF2B5EF4-FFF2-40B4-BE49-F238E27FC236}">
                <a16:creationId xmlns:a16="http://schemas.microsoft.com/office/drawing/2014/main" id="{01B236F9-92DF-6BAD-70BC-15DE42BF99E5}"/>
              </a:ext>
            </a:extLst>
          </xdr:cNvPr>
          <xdr:cNvSpPr txBox="1"/>
        </xdr:nvSpPr>
        <xdr:spPr>
          <a:xfrm>
            <a:off x="19872314" y="2120902"/>
            <a:ext cx="615966" cy="26481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5EE07AE3-2193-49BC-B617-A2B719AE1A35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0.00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TextBox 1">
            <a:extLst>
              <a:ext uri="{FF2B5EF4-FFF2-40B4-BE49-F238E27FC236}">
                <a16:creationId xmlns:a16="http://schemas.microsoft.com/office/drawing/2014/main" id="{6857513E-FF2D-B40A-F75B-3AECC20591C7}"/>
              </a:ext>
            </a:extLst>
          </xdr:cNvPr>
          <xdr:cNvSpPr txBox="1"/>
        </xdr:nvSpPr>
        <xdr:spPr>
          <a:xfrm>
            <a:off x="19186534" y="2423778"/>
            <a:ext cx="1005840" cy="264761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Significant: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E$11">
        <xdr:nvSpPr>
          <xdr:cNvPr id="28" name="TextBox 1">
            <a:extLst>
              <a:ext uri="{FF2B5EF4-FFF2-40B4-BE49-F238E27FC236}">
                <a16:creationId xmlns:a16="http://schemas.microsoft.com/office/drawing/2014/main" id="{1F00F8E3-7B9D-05D7-2DE9-2CA26B693423}"/>
              </a:ext>
            </a:extLst>
          </xdr:cNvPr>
          <xdr:cNvSpPr txBox="1"/>
        </xdr:nvSpPr>
        <xdr:spPr>
          <a:xfrm>
            <a:off x="20074639" y="2423778"/>
            <a:ext cx="615966" cy="264761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fld id="{ABBFE95A-3CF5-473A-A677-290EBC314C5E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Yes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D513F6F3-6655-4AAF-9978-D924B2A4F04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5918"/>
          <a:stretch/>
        </xdr:blipFill>
        <xdr:spPr bwMode="auto">
          <a:xfrm>
            <a:off x="19259550" y="1314450"/>
            <a:ext cx="504825" cy="276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759B-6AEE-4863-B3FA-7A8BC04EB9FC}">
  <dimension ref="A1:BT295"/>
  <sheetViews>
    <sheetView tabSelected="1" topLeftCell="O1" zoomScaleNormal="100" workbookViewId="0">
      <selection activeCell="AD29" sqref="AD29"/>
    </sheetView>
  </sheetViews>
  <sheetFormatPr defaultRowHeight="15" x14ac:dyDescent="0.25"/>
  <cols>
    <col min="1" max="1" width="18.7109375" style="3" customWidth="1"/>
    <col min="2" max="3" width="14.42578125" customWidth="1"/>
    <col min="4" max="4" width="11.85546875" customWidth="1"/>
    <col min="5" max="5" width="13.7109375" customWidth="1"/>
    <col min="10" max="10" width="13.7109375" customWidth="1"/>
    <col min="14" max="14" width="4.42578125" customWidth="1"/>
    <col min="19" max="19" width="10.7109375" bestFit="1" customWidth="1"/>
    <col min="20" max="20" width="10.42578125" bestFit="1" customWidth="1"/>
    <col min="21" max="21" width="10.7109375" bestFit="1" customWidth="1"/>
    <col min="22" max="22" width="10.140625" bestFit="1" customWidth="1"/>
    <col min="23" max="23" width="10.42578125" bestFit="1" customWidth="1"/>
    <col min="24" max="24" width="12.85546875" bestFit="1" customWidth="1"/>
    <col min="25" max="25" width="13.28515625" bestFit="1" customWidth="1"/>
    <col min="29" max="29" width="14.7109375" bestFit="1" customWidth="1"/>
    <col min="30" max="30" width="13.42578125" customWidth="1"/>
    <col min="31" max="31" width="10.5703125" bestFit="1" customWidth="1"/>
    <col min="32" max="47" width="10.5703125" customWidth="1"/>
    <col min="49" max="49" width="7.7109375" bestFit="1" customWidth="1"/>
    <col min="50" max="50" width="10.5703125" bestFit="1" customWidth="1"/>
    <col min="51" max="51" width="8.7109375" bestFit="1" customWidth="1"/>
    <col min="52" max="52" width="12.85546875" bestFit="1" customWidth="1"/>
    <col min="54" max="54" width="7.7109375" bestFit="1" customWidth="1"/>
    <col min="55" max="55" width="10.5703125" bestFit="1" customWidth="1"/>
    <col min="56" max="56" width="8.7109375" bestFit="1" customWidth="1"/>
    <col min="57" max="57" width="13" customWidth="1"/>
    <col min="58" max="58" width="12.42578125" bestFit="1" customWidth="1"/>
    <col min="59" max="59" width="7" bestFit="1" customWidth="1"/>
    <col min="60" max="60" width="10.5703125" bestFit="1" customWidth="1"/>
    <col min="61" max="61" width="8.7109375" bestFit="1" customWidth="1"/>
    <col min="62" max="62" width="8.42578125" customWidth="1"/>
    <col min="66" max="66" width="10" bestFit="1" customWidth="1"/>
  </cols>
  <sheetData>
    <row r="1" spans="1:72" x14ac:dyDescent="0.25">
      <c r="A1" s="3" t="s">
        <v>0</v>
      </c>
      <c r="B1" s="1" t="s">
        <v>1</v>
      </c>
      <c r="C1" s="1"/>
      <c r="K1" t="s">
        <v>2</v>
      </c>
      <c r="L1" t="s">
        <v>2</v>
      </c>
      <c r="M1" t="s">
        <v>3</v>
      </c>
      <c r="O1" t="s">
        <v>4</v>
      </c>
      <c r="P1" t="s">
        <v>4</v>
      </c>
      <c r="Q1" t="s">
        <v>4</v>
      </c>
      <c r="AW1" t="s">
        <v>33</v>
      </c>
      <c r="BB1" t="s">
        <v>47</v>
      </c>
      <c r="BG1" t="s">
        <v>48</v>
      </c>
      <c r="BL1" t="s">
        <v>34</v>
      </c>
      <c r="BQ1" t="s">
        <v>35</v>
      </c>
    </row>
    <row r="2" spans="1:72" x14ac:dyDescent="0.25">
      <c r="A2" s="3" t="s">
        <v>42</v>
      </c>
      <c r="B2" s="2" t="s">
        <v>43</v>
      </c>
      <c r="C2" s="2" t="s">
        <v>44</v>
      </c>
      <c r="D2" s="2"/>
      <c r="F2" t="s">
        <v>5</v>
      </c>
      <c r="G2">
        <f>SLOPE(B3:B246,C3:C246)</f>
        <v>0.73702172717023473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8</v>
      </c>
      <c r="P2" t="s">
        <v>9</v>
      </c>
      <c r="Q2" t="s">
        <v>11</v>
      </c>
      <c r="AW2" t="s">
        <v>30</v>
      </c>
      <c r="AX2" t="s">
        <v>31</v>
      </c>
      <c r="AY2" t="s">
        <v>25</v>
      </c>
      <c r="AZ2" t="s">
        <v>32</v>
      </c>
      <c r="BB2" t="s">
        <v>30</v>
      </c>
      <c r="BC2" t="s">
        <v>31</v>
      </c>
      <c r="BD2" t="s">
        <v>25</v>
      </c>
      <c r="BE2" t="s">
        <v>32</v>
      </c>
      <c r="BG2" t="s">
        <v>30</v>
      </c>
      <c r="BH2" t="s">
        <v>31</v>
      </c>
      <c r="BI2" t="s">
        <v>25</v>
      </c>
      <c r="BJ2" t="s">
        <v>32</v>
      </c>
      <c r="BL2" t="s">
        <v>30</v>
      </c>
      <c r="BM2" t="s">
        <v>31</v>
      </c>
      <c r="BN2" t="s">
        <v>25</v>
      </c>
      <c r="BO2" t="s">
        <v>32</v>
      </c>
      <c r="BQ2" t="s">
        <v>30</v>
      </c>
      <c r="BR2" t="s">
        <v>31</v>
      </c>
      <c r="BS2" t="s">
        <v>25</v>
      </c>
      <c r="BT2" t="s">
        <v>32</v>
      </c>
    </row>
    <row r="3" spans="1:72" x14ac:dyDescent="0.25">
      <c r="A3" s="4">
        <v>1.1000000000000001</v>
      </c>
      <c r="B3" s="2">
        <v>4.5</v>
      </c>
      <c r="C3" s="2">
        <f>LN(A3)</f>
        <v>9.5310179804324935E-2</v>
      </c>
      <c r="F3" t="s">
        <v>12</v>
      </c>
      <c r="G3">
        <f>INTERCEPT(B3:B242,C3:C242)</f>
        <v>4.135754550302563</v>
      </c>
      <c r="I3">
        <v>-2.2999999999999998</v>
      </c>
      <c r="J3">
        <f t="shared" ref="J3:J29" si="0">($G$2*I3)+$G$3</f>
        <v>2.4406045778110235</v>
      </c>
      <c r="K3">
        <f>J3-M3</f>
        <v>2.2244735686999211</v>
      </c>
      <c r="L3">
        <f>J3+M3</f>
        <v>2.6567355869221259</v>
      </c>
      <c r="M3">
        <f t="shared" ref="M3:M29" si="1">($G$8*SQRT(1/$G$5+(I3-$G$6)^2/$G$7))*$G$9</f>
        <v>0.21613100911110225</v>
      </c>
      <c r="O3">
        <f>J3-Q3</f>
        <v>1.6532162009373257</v>
      </c>
      <c r="P3">
        <f>J3+Q3</f>
        <v>3.227992954684721</v>
      </c>
      <c r="Q3">
        <f t="shared" ref="Q3:Q29" si="2">($G$8*SQRT(1+1/$G$5+(I3-$G$6)^2/$G$7))*$G$9</f>
        <v>0.78738837687369778</v>
      </c>
      <c r="AW3">
        <v>9.9999999999999967E-3</v>
      </c>
      <c r="AX3">
        <v>-4.6051701859880918</v>
      </c>
      <c r="AY3">
        <f>$X$33</f>
        <v>2</v>
      </c>
      <c r="BB3">
        <v>1E-3</v>
      </c>
      <c r="BC3">
        <f>LN(BB3)</f>
        <v>-6.9077552789821368</v>
      </c>
      <c r="BD3">
        <f t="shared" ref="BD3" si="3">$X$33</f>
        <v>2</v>
      </c>
      <c r="BE3">
        <f>BB4</f>
        <v>1E-3</v>
      </c>
      <c r="BG3">
        <v>5.0000000000000001E-3</v>
      </c>
      <c r="BH3">
        <f>LN(BG3)</f>
        <v>-5.2983173665480363</v>
      </c>
      <c r="BI3">
        <f t="shared" ref="BI3" si="4">$X$33</f>
        <v>2</v>
      </c>
      <c r="BJ3">
        <f>BG4</f>
        <v>5.0000000000000001E-3</v>
      </c>
      <c r="BL3">
        <v>9.9999999999999967E-3</v>
      </c>
      <c r="BM3">
        <v>-4.6051701859880918</v>
      </c>
      <c r="BN3">
        <f>$X$30</f>
        <v>-2.4</v>
      </c>
      <c r="BQ3">
        <v>0.01</v>
      </c>
      <c r="BR3">
        <f>LN(BQ3)</f>
        <v>-4.6051701859880909</v>
      </c>
      <c r="BS3">
        <f>$X$30</f>
        <v>-2.4</v>
      </c>
      <c r="BT3">
        <f>BQ4</f>
        <v>0.01</v>
      </c>
    </row>
    <row r="4" spans="1:72" x14ac:dyDescent="0.25">
      <c r="A4" s="4">
        <v>1.3</v>
      </c>
      <c r="B4" s="2">
        <v>4.9000000000000004</v>
      </c>
      <c r="C4" s="2">
        <f t="shared" ref="C4:C67" si="5">LN(A4)</f>
        <v>0.26236426446749106</v>
      </c>
      <c r="E4" t="s">
        <v>13</v>
      </c>
      <c r="F4" t="s">
        <v>14</v>
      </c>
      <c r="G4">
        <v>0.05</v>
      </c>
      <c r="I4">
        <f>I3+0.1</f>
        <v>-2.1999999999999997</v>
      </c>
      <c r="J4">
        <f t="shared" si="0"/>
        <v>2.5143067505280468</v>
      </c>
      <c r="K4">
        <f t="shared" ref="K4:K29" si="6">J4-M4</f>
        <v>2.3021075512192168</v>
      </c>
      <c r="L4">
        <f t="shared" ref="L4:L29" si="7">J4+M4</f>
        <v>2.7265059498368767</v>
      </c>
      <c r="M4">
        <f t="shared" si="1"/>
        <v>0.21219919930883008</v>
      </c>
      <c r="O4">
        <f t="shared" ref="O4:O29" si="8">J4-Q4</f>
        <v>1.7279885305154861</v>
      </c>
      <c r="P4">
        <f t="shared" ref="P4:P29" si="9">J4+Q4</f>
        <v>3.3006249705406074</v>
      </c>
      <c r="Q4">
        <f t="shared" si="2"/>
        <v>0.78631822001256069</v>
      </c>
      <c r="AW4">
        <v>9.9999999999999967E-3</v>
      </c>
      <c r="AX4">
        <v>-4.6051701859880918</v>
      </c>
      <c r="AY4">
        <f>23</f>
        <v>23</v>
      </c>
      <c r="AZ4">
        <v>9.9999999999999967E-3</v>
      </c>
      <c r="BB4">
        <f>BB3</f>
        <v>1E-3</v>
      </c>
      <c r="BC4">
        <f>LN(BB4)</f>
        <v>-6.9077552789821368</v>
      </c>
      <c r="BD4">
        <f>$Y$33</f>
        <v>9</v>
      </c>
      <c r="BG4">
        <f>BG3</f>
        <v>5.0000000000000001E-3</v>
      </c>
      <c r="BH4">
        <f>LN(BG4)</f>
        <v>-5.2983173665480363</v>
      </c>
      <c r="BI4">
        <f>$Y$33</f>
        <v>9</v>
      </c>
      <c r="BL4">
        <v>9.9999999999999967E-3</v>
      </c>
      <c r="BM4">
        <v>-4.6051701859880918</v>
      </c>
      <c r="BN4">
        <v>23</v>
      </c>
      <c r="BO4">
        <v>9.9999999999999967E-3</v>
      </c>
      <c r="BQ4">
        <f>BQ3</f>
        <v>0.01</v>
      </c>
      <c r="BR4">
        <f>LN(BQ4)</f>
        <v>-4.6051701859880909</v>
      </c>
      <c r="BS4">
        <v>23</v>
      </c>
    </row>
    <row r="5" spans="1:72" x14ac:dyDescent="0.25">
      <c r="A5" s="4">
        <v>1.4</v>
      </c>
      <c r="B5" s="2">
        <v>4.9000000000000004</v>
      </c>
      <c r="C5" s="2">
        <f t="shared" si="5"/>
        <v>0.33647223662121289</v>
      </c>
      <c r="E5" t="s">
        <v>15</v>
      </c>
      <c r="F5" t="s">
        <v>16</v>
      </c>
      <c r="G5">
        <f>COUNT(A3:A501)</f>
        <v>240</v>
      </c>
      <c r="I5">
        <f t="shared" ref="I5:I67" si="10">I4+0.1</f>
        <v>-2.0999999999999996</v>
      </c>
      <c r="J5">
        <f t="shared" si="0"/>
        <v>2.58800892324507</v>
      </c>
      <c r="K5">
        <f t="shared" si="6"/>
        <v>2.3797374554661372</v>
      </c>
      <c r="L5">
        <f t="shared" si="7"/>
        <v>2.7962803910240028</v>
      </c>
      <c r="M5">
        <f t="shared" si="1"/>
        <v>0.20827146777893266</v>
      </c>
      <c r="O5">
        <f t="shared" si="8"/>
        <v>1.8027415501630069</v>
      </c>
      <c r="P5">
        <f t="shared" si="9"/>
        <v>3.3732762963271332</v>
      </c>
      <c r="Q5">
        <f t="shared" si="2"/>
        <v>0.78526737308206307</v>
      </c>
    </row>
    <row r="6" spans="1:72" ht="18.75" x14ac:dyDescent="0.3">
      <c r="A6" s="4">
        <v>1.5</v>
      </c>
      <c r="B6" s="2">
        <v>5.0999999999999996</v>
      </c>
      <c r="C6" s="2">
        <f t="shared" si="5"/>
        <v>0.40546510810816438</v>
      </c>
      <c r="E6" t="s">
        <v>17</v>
      </c>
      <c r="F6" t="s">
        <v>18</v>
      </c>
      <c r="G6">
        <f>AVERAGE(C3:C309)</f>
        <v>2.9132955477554856</v>
      </c>
      <c r="I6">
        <f t="shared" si="10"/>
        <v>-1.9999999999999996</v>
      </c>
      <c r="J6">
        <f t="shared" si="0"/>
        <v>2.6617110959620938</v>
      </c>
      <c r="K6">
        <f t="shared" si="6"/>
        <v>2.457363046277663</v>
      </c>
      <c r="L6">
        <f t="shared" si="7"/>
        <v>2.8660591456465245</v>
      </c>
      <c r="M6">
        <f t="shared" si="1"/>
        <v>0.20434804968443071</v>
      </c>
      <c r="O6">
        <f t="shared" si="8"/>
        <v>1.8774751822561198</v>
      </c>
      <c r="P6">
        <f t="shared" si="9"/>
        <v>3.4459470096680676</v>
      </c>
      <c r="Q6">
        <f t="shared" si="2"/>
        <v>0.78423591370597401</v>
      </c>
      <c r="AD6" s="17" t="s">
        <v>71</v>
      </c>
      <c r="AE6" s="24">
        <f>PEARSON(C3:C5002,B3:B5002)</f>
        <v>0.91897083316413131</v>
      </c>
      <c r="AW6">
        <v>1.9999999999999997E-2</v>
      </c>
      <c r="AX6">
        <v>-3.9120230054281464</v>
      </c>
      <c r="AY6">
        <f>$X$33</f>
        <v>2</v>
      </c>
      <c r="BB6">
        <v>0.1</v>
      </c>
      <c r="BC6">
        <f>LN(BB6)</f>
        <v>-2.3025850929940455</v>
      </c>
      <c r="BD6">
        <f t="shared" ref="BD6" si="11">$X$33</f>
        <v>2</v>
      </c>
      <c r="BE6">
        <f>BB7</f>
        <v>0.1</v>
      </c>
      <c r="BG6">
        <v>0.5</v>
      </c>
      <c r="BH6">
        <f>LN(BG6)</f>
        <v>-0.69314718055994529</v>
      </c>
      <c r="BI6">
        <f t="shared" ref="BI6" si="12">$X$33</f>
        <v>2</v>
      </c>
      <c r="BJ6">
        <f>BG7</f>
        <v>0.5</v>
      </c>
      <c r="BL6">
        <v>1.9999999999999997E-2</v>
      </c>
      <c r="BM6">
        <v>-3.9120230054281464</v>
      </c>
      <c r="BN6">
        <f>$X$30</f>
        <v>-2.4</v>
      </c>
      <c r="BQ6">
        <v>0.1</v>
      </c>
      <c r="BR6">
        <f>LN(BQ6)</f>
        <v>-2.3025850929940455</v>
      </c>
      <c r="BS6">
        <f>$X$30</f>
        <v>-2.4</v>
      </c>
      <c r="BT6">
        <f>BQ7</f>
        <v>0.1</v>
      </c>
    </row>
    <row r="7" spans="1:72" ht="21" x14ac:dyDescent="0.3">
      <c r="A7" s="4">
        <v>1.5</v>
      </c>
      <c r="B7" s="2">
        <v>5</v>
      </c>
      <c r="C7" s="2">
        <f t="shared" si="5"/>
        <v>0.40546510810816438</v>
      </c>
      <c r="E7" t="s">
        <v>19</v>
      </c>
      <c r="F7" t="s">
        <v>20</v>
      </c>
      <c r="G7">
        <f>DEVSQ(C3:C309)</f>
        <v>351.51459024898628</v>
      </c>
      <c r="I7">
        <f t="shared" si="10"/>
        <v>-1.8999999999999995</v>
      </c>
      <c r="J7">
        <f t="shared" si="0"/>
        <v>2.7354132686791175</v>
      </c>
      <c r="K7">
        <f t="shared" si="6"/>
        <v>2.5349840703460718</v>
      </c>
      <c r="L7">
        <f t="shared" si="7"/>
        <v>2.9358424670121632</v>
      </c>
      <c r="M7">
        <f t="shared" si="1"/>
        <v>0.20042919833304562</v>
      </c>
      <c r="O7">
        <f t="shared" si="8"/>
        <v>1.9521893501980483</v>
      </c>
      <c r="P7">
        <f t="shared" si="9"/>
        <v>3.5186371871601869</v>
      </c>
      <c r="Q7">
        <f t="shared" si="2"/>
        <v>0.7832239184810692</v>
      </c>
      <c r="AD7" s="25" t="s">
        <v>77</v>
      </c>
      <c r="AE7" s="24">
        <f>AE6^2</f>
        <v>0.84450739220637761</v>
      </c>
      <c r="AW7">
        <v>1.9999999999999997E-2</v>
      </c>
      <c r="AX7">
        <v>-3.9120230054281464</v>
      </c>
      <c r="AY7">
        <f>23</f>
        <v>23</v>
      </c>
      <c r="AZ7">
        <v>1.9999999999999997E-2</v>
      </c>
      <c r="BB7">
        <f>BB6</f>
        <v>0.1</v>
      </c>
      <c r="BC7">
        <f>LN(BB7)</f>
        <v>-2.3025850929940455</v>
      </c>
      <c r="BD7">
        <f>$Y$33</f>
        <v>9</v>
      </c>
      <c r="BG7">
        <f>BG6</f>
        <v>0.5</v>
      </c>
      <c r="BH7">
        <f>LN(BG7)</f>
        <v>-0.69314718055994529</v>
      </c>
      <c r="BI7">
        <f>$Y$33</f>
        <v>9</v>
      </c>
      <c r="BL7">
        <v>1.9999999999999997E-2</v>
      </c>
      <c r="BM7">
        <v>-3.9120230054281464</v>
      </c>
      <c r="BN7">
        <v>23</v>
      </c>
      <c r="BO7">
        <v>1.9999999999999997E-2</v>
      </c>
      <c r="BQ7">
        <f>BQ6</f>
        <v>0.1</v>
      </c>
      <c r="BR7">
        <f>LN(BQ7)</f>
        <v>-2.3025850929940455</v>
      </c>
      <c r="BS7">
        <v>23</v>
      </c>
    </row>
    <row r="8" spans="1:72" ht="18.75" x14ac:dyDescent="0.3">
      <c r="A8" s="4">
        <v>1.7</v>
      </c>
      <c r="B8" s="2">
        <v>5.2</v>
      </c>
      <c r="C8" s="2">
        <f t="shared" si="5"/>
        <v>0.53062825106217038</v>
      </c>
      <c r="E8" t="s">
        <v>21</v>
      </c>
      <c r="F8" t="s">
        <v>22</v>
      </c>
      <c r="G8">
        <f>STEYX(B3:B242,C3:C242)</f>
        <v>0.38434092962088473</v>
      </c>
      <c r="I8">
        <f t="shared" si="10"/>
        <v>-1.7999999999999994</v>
      </c>
      <c r="J8">
        <f t="shared" si="0"/>
        <v>2.8091154413961412</v>
      </c>
      <c r="K8">
        <f t="shared" si="6"/>
        <v>2.6126002544650002</v>
      </c>
      <c r="L8">
        <f t="shared" si="7"/>
        <v>3.0056306283272822</v>
      </c>
      <c r="M8">
        <f t="shared" si="1"/>
        <v>0.19651518693114098</v>
      </c>
      <c r="O8">
        <f t="shared" si="8"/>
        <v>2.0268839784448005</v>
      </c>
      <c r="P8">
        <f t="shared" si="9"/>
        <v>3.5913469043474819</v>
      </c>
      <c r="Q8">
        <f t="shared" si="2"/>
        <v>0.78223146295134061</v>
      </c>
      <c r="AD8" s="26" t="s">
        <v>69</v>
      </c>
      <c r="AE8" s="27">
        <f>COUNT(A3:A5002)</f>
        <v>240</v>
      </c>
    </row>
    <row r="9" spans="1:72" ht="18.75" x14ac:dyDescent="0.3">
      <c r="A9" s="4">
        <v>1.7</v>
      </c>
      <c r="B9" s="2">
        <v>4.4000000000000004</v>
      </c>
      <c r="C9" s="2">
        <f t="shared" si="5"/>
        <v>0.53062825106217038</v>
      </c>
      <c r="E9" t="s">
        <v>23</v>
      </c>
      <c r="F9" t="s">
        <v>24</v>
      </c>
      <c r="G9">
        <f>_xlfn.T.INV.2T(G4,G5-2)</f>
        <v>1.9699815295299372</v>
      </c>
      <c r="I9">
        <f t="shared" si="10"/>
        <v>-1.6999999999999993</v>
      </c>
      <c r="J9">
        <f t="shared" si="0"/>
        <v>2.8828176141131645</v>
      </c>
      <c r="K9">
        <f t="shared" si="6"/>
        <v>2.6902113035719664</v>
      </c>
      <c r="L9">
        <f t="shared" si="7"/>
        <v>3.0754239246543627</v>
      </c>
      <c r="M9">
        <f t="shared" si="1"/>
        <v>0.19260631054119803</v>
      </c>
      <c r="O9">
        <f t="shared" si="8"/>
        <v>2.1015589925308453</v>
      </c>
      <c r="P9">
        <f t="shared" si="9"/>
        <v>3.6640762356954837</v>
      </c>
      <c r="Q9">
        <f t="shared" si="2"/>
        <v>0.78125862158231918</v>
      </c>
      <c r="AD9" s="26" t="s">
        <v>78</v>
      </c>
      <c r="AE9" s="28">
        <f>((AE6*((AE8-2)^0.5))/(1-AE6^2)^0.5)</f>
        <v>35.953016380339662</v>
      </c>
      <c r="AW9">
        <v>0.03</v>
      </c>
      <c r="AX9">
        <v>-3.5065578973199818</v>
      </c>
      <c r="AY9">
        <f>$X$33</f>
        <v>2</v>
      </c>
      <c r="BB9">
        <v>1</v>
      </c>
      <c r="BC9">
        <f t="shared" ref="BC9" si="13">LN(BB9)</f>
        <v>0</v>
      </c>
      <c r="BD9">
        <f t="shared" ref="BD9" si="14">$X$33</f>
        <v>2</v>
      </c>
      <c r="BE9">
        <f>BB10</f>
        <v>1</v>
      </c>
      <c r="BG9">
        <v>5</v>
      </c>
      <c r="BH9">
        <f>LN(BG9)</f>
        <v>1.6094379124341003</v>
      </c>
      <c r="BI9">
        <f t="shared" ref="BI9" si="15">$X$33</f>
        <v>2</v>
      </c>
      <c r="BJ9">
        <f>BG10</f>
        <v>5</v>
      </c>
      <c r="BL9">
        <v>0.03</v>
      </c>
      <c r="BM9">
        <v>-3.5065578973199818</v>
      </c>
      <c r="BN9">
        <f>$X$30</f>
        <v>-2.4</v>
      </c>
      <c r="BQ9">
        <v>0.5</v>
      </c>
      <c r="BR9">
        <v>-0.69314718055994529</v>
      </c>
      <c r="BS9">
        <v>0</v>
      </c>
      <c r="BT9">
        <v>0.5</v>
      </c>
    </row>
    <row r="10" spans="1:72" ht="18.75" x14ac:dyDescent="0.3">
      <c r="A10" s="4">
        <v>2</v>
      </c>
      <c r="B10" s="2">
        <v>4.7</v>
      </c>
      <c r="C10" s="2">
        <f t="shared" si="5"/>
        <v>0.69314718055994529</v>
      </c>
      <c r="I10">
        <f t="shared" si="10"/>
        <v>-1.5999999999999992</v>
      </c>
      <c r="J10">
        <f t="shared" si="0"/>
        <v>2.9565197868301878</v>
      </c>
      <c r="K10">
        <f t="shared" si="6"/>
        <v>2.7678168985598681</v>
      </c>
      <c r="L10">
        <f t="shared" si="7"/>
        <v>3.1452226751005075</v>
      </c>
      <c r="M10">
        <f t="shared" si="1"/>
        <v>0.18870288827031964</v>
      </c>
      <c r="O10">
        <f t="shared" si="8"/>
        <v>2.1762143190946515</v>
      </c>
      <c r="P10">
        <f t="shared" si="9"/>
        <v>3.7368252545657241</v>
      </c>
      <c r="Q10">
        <f t="shared" si="2"/>
        <v>0.78030546773553622</v>
      </c>
      <c r="AD10" s="26" t="s">
        <v>72</v>
      </c>
      <c r="AE10" s="29">
        <f>_xlfn.T.DIST.2T($AE$9,$AE$12)</f>
        <v>3.6561250169337617E-98</v>
      </c>
      <c r="AW10">
        <v>0.03</v>
      </c>
      <c r="AX10">
        <v>-3.5065578973199818</v>
      </c>
      <c r="AY10">
        <f>23</f>
        <v>23</v>
      </c>
      <c r="AZ10">
        <v>0.03</v>
      </c>
      <c r="BB10">
        <f>BB9</f>
        <v>1</v>
      </c>
      <c r="BC10">
        <f>LN(BB10)</f>
        <v>0</v>
      </c>
      <c r="BD10">
        <f t="shared" ref="BD10" si="16">$Y$33</f>
        <v>9</v>
      </c>
      <c r="BG10">
        <f>BG9</f>
        <v>5</v>
      </c>
      <c r="BH10">
        <f>LN(BG10)</f>
        <v>1.6094379124341003</v>
      </c>
      <c r="BI10">
        <f>$Y$33</f>
        <v>9</v>
      </c>
      <c r="BL10">
        <v>0.03</v>
      </c>
      <c r="BM10">
        <v>-3.5065578973199818</v>
      </c>
      <c r="BN10">
        <v>23</v>
      </c>
      <c r="BO10">
        <v>0.03</v>
      </c>
      <c r="BQ10">
        <v>0.5</v>
      </c>
      <c r="BR10">
        <v>-0.69314718055994529</v>
      </c>
      <c r="BS10">
        <v>23</v>
      </c>
    </row>
    <row r="11" spans="1:72" ht="18.75" x14ac:dyDescent="0.3">
      <c r="A11" s="4">
        <v>2</v>
      </c>
      <c r="B11" s="2">
        <v>5.0999999999999996</v>
      </c>
      <c r="C11" s="2">
        <f t="shared" si="5"/>
        <v>0.69314718055994529</v>
      </c>
      <c r="I11">
        <f t="shared" si="10"/>
        <v>-1.4999999999999991</v>
      </c>
      <c r="J11">
        <f t="shared" si="0"/>
        <v>3.0302219595472115</v>
      </c>
      <c r="K11">
        <f t="shared" si="6"/>
        <v>2.845416693825733</v>
      </c>
      <c r="L11">
        <f t="shared" si="7"/>
        <v>3.21502722526869</v>
      </c>
      <c r="M11">
        <f t="shared" si="1"/>
        <v>0.1848052657214784</v>
      </c>
      <c r="O11">
        <f t="shared" si="8"/>
        <v>2.2508498859040769</v>
      </c>
      <c r="P11">
        <f t="shared" si="9"/>
        <v>3.8095940331903462</v>
      </c>
      <c r="Q11">
        <f t="shared" si="2"/>
        <v>0.77937207364313443</v>
      </c>
      <c r="AD11" s="26" t="s">
        <v>79</v>
      </c>
      <c r="AE11" s="27" t="str">
        <f>IF(AE10&lt;0.05,"Yes","No")</f>
        <v>Yes</v>
      </c>
    </row>
    <row r="12" spans="1:72" x14ac:dyDescent="0.25">
      <c r="A12" s="4">
        <v>2</v>
      </c>
      <c r="B12" s="2">
        <v>4.5</v>
      </c>
      <c r="C12" s="2">
        <f t="shared" si="5"/>
        <v>0.69314718055994529</v>
      </c>
      <c r="E12" t="s">
        <v>45</v>
      </c>
      <c r="F12">
        <f>MIN(C3:C242)</f>
        <v>9.5310179804324935E-2</v>
      </c>
      <c r="I12">
        <f t="shared" si="10"/>
        <v>-1.399999999999999</v>
      </c>
      <c r="J12">
        <f t="shared" si="0"/>
        <v>3.1039241322642352</v>
      </c>
      <c r="K12">
        <f t="shared" si="6"/>
        <v>2.9230103145200701</v>
      </c>
      <c r="L12">
        <f t="shared" si="7"/>
        <v>3.2848379500084004</v>
      </c>
      <c r="M12">
        <f t="shared" si="1"/>
        <v>0.18091381774416493</v>
      </c>
      <c r="O12">
        <f t="shared" si="8"/>
        <v>2.3254656218815803</v>
      </c>
      <c r="P12">
        <f t="shared" si="9"/>
        <v>3.8823826426468901</v>
      </c>
      <c r="Q12">
        <f t="shared" si="2"/>
        <v>0.7784585103826549</v>
      </c>
      <c r="AD12" s="30" t="s">
        <v>74</v>
      </c>
      <c r="AE12" s="30">
        <f>AE8-2</f>
        <v>238</v>
      </c>
      <c r="AW12">
        <v>0.04</v>
      </c>
      <c r="AX12">
        <v>-3.2188758248682006</v>
      </c>
      <c r="AY12">
        <f>$X$33</f>
        <v>2</v>
      </c>
      <c r="BB12">
        <v>10</v>
      </c>
      <c r="BC12">
        <f t="shared" ref="BC12:BC13" si="17">LN(BB12)</f>
        <v>2.3025850929940459</v>
      </c>
      <c r="BD12">
        <f t="shared" ref="BD12" si="18">$X$33</f>
        <v>2</v>
      </c>
      <c r="BE12">
        <f>BB13</f>
        <v>10</v>
      </c>
      <c r="BG12">
        <v>50</v>
      </c>
      <c r="BH12">
        <f>LN(BG12)</f>
        <v>3.912023005428146</v>
      </c>
      <c r="BI12">
        <f t="shared" ref="BI12" si="19">$X$33</f>
        <v>2</v>
      </c>
      <c r="BJ12">
        <f>BG13</f>
        <v>50</v>
      </c>
      <c r="BL12">
        <v>0.04</v>
      </c>
      <c r="BM12">
        <v>-3.2188758248682006</v>
      </c>
      <c r="BN12">
        <f>$X$30</f>
        <v>-2.4</v>
      </c>
      <c r="BQ12">
        <v>1</v>
      </c>
      <c r="BR12">
        <f t="shared" ref="BR12" si="20">LN(BQ12)</f>
        <v>0</v>
      </c>
      <c r="BS12">
        <f>$X$30</f>
        <v>-2.4</v>
      </c>
      <c r="BT12">
        <f>BQ13</f>
        <v>1</v>
      </c>
    </row>
    <row r="13" spans="1:72" x14ac:dyDescent="0.25">
      <c r="A13" s="4">
        <v>2.5</v>
      </c>
      <c r="B13" s="2">
        <v>4.8</v>
      </c>
      <c r="C13" s="2">
        <f t="shared" si="5"/>
        <v>0.91629073187415511</v>
      </c>
      <c r="E13" t="s">
        <v>46</v>
      </c>
      <c r="F13">
        <f>MAX(C3:C242)</f>
        <v>6.0684255882441107</v>
      </c>
      <c r="I13">
        <f t="shared" si="10"/>
        <v>-1.2999999999999989</v>
      </c>
      <c r="J13">
        <f t="shared" si="0"/>
        <v>3.1776263049812585</v>
      </c>
      <c r="K13">
        <f t="shared" si="6"/>
        <v>3.000597353454372</v>
      </c>
      <c r="L13">
        <f t="shared" si="7"/>
        <v>3.3546552565081451</v>
      </c>
      <c r="M13">
        <f t="shared" si="1"/>
        <v>0.17702895152688666</v>
      </c>
      <c r="O13">
        <f t="shared" si="8"/>
        <v>2.4000614571292469</v>
      </c>
      <c r="P13">
        <f t="shared" si="9"/>
        <v>3.9551911528332702</v>
      </c>
      <c r="Q13">
        <f t="shared" si="2"/>
        <v>0.77756484785201163</v>
      </c>
      <c r="AW13">
        <v>0.04</v>
      </c>
      <c r="AX13">
        <v>-3.2188758248682006</v>
      </c>
      <c r="AY13">
        <f>23</f>
        <v>23</v>
      </c>
      <c r="AZ13">
        <v>0.04</v>
      </c>
      <c r="BB13">
        <f>BB12</f>
        <v>10</v>
      </c>
      <c r="BC13">
        <f t="shared" si="17"/>
        <v>2.3025850929940459</v>
      </c>
      <c r="BD13">
        <f t="shared" ref="BD13" si="21">$Y$33</f>
        <v>9</v>
      </c>
      <c r="BG13">
        <f>BG12</f>
        <v>50</v>
      </c>
      <c r="BH13">
        <f>LN(BG13)</f>
        <v>3.912023005428146</v>
      </c>
      <c r="BI13">
        <f>$Y$33</f>
        <v>9</v>
      </c>
      <c r="BL13">
        <v>0.04</v>
      </c>
      <c r="BM13">
        <v>-3.2188758248682006</v>
      </c>
      <c r="BN13">
        <v>23</v>
      </c>
      <c r="BO13">
        <v>0.04</v>
      </c>
      <c r="BQ13">
        <f>BQ12</f>
        <v>1</v>
      </c>
      <c r="BR13">
        <f>LN(BQ13)</f>
        <v>0</v>
      </c>
      <c r="BS13">
        <v>23</v>
      </c>
    </row>
    <row r="14" spans="1:72" x14ac:dyDescent="0.25">
      <c r="A14" s="4">
        <v>2.5</v>
      </c>
      <c r="B14" s="2">
        <v>4.7</v>
      </c>
      <c r="C14" s="2">
        <f t="shared" si="5"/>
        <v>0.91629073187415511</v>
      </c>
      <c r="I14">
        <f t="shared" si="10"/>
        <v>-1.1999999999999988</v>
      </c>
      <c r="J14">
        <f t="shared" si="0"/>
        <v>3.2513284776982823</v>
      </c>
      <c r="K14">
        <f t="shared" si="6"/>
        <v>3.0781773676175037</v>
      </c>
      <c r="L14">
        <f t="shared" si="7"/>
        <v>3.4244795877790608</v>
      </c>
      <c r="M14">
        <f t="shared" si="1"/>
        <v>0.17315111008077841</v>
      </c>
      <c r="O14">
        <f t="shared" si="8"/>
        <v>2.4746373229536056</v>
      </c>
      <c r="P14">
        <f t="shared" si="9"/>
        <v>4.0280196324429589</v>
      </c>
      <c r="Q14">
        <f t="shared" si="2"/>
        <v>0.77669115474467643</v>
      </c>
    </row>
    <row r="15" spans="1:72" x14ac:dyDescent="0.25">
      <c r="A15" s="4">
        <v>2.5</v>
      </c>
      <c r="B15" s="2">
        <v>4.8</v>
      </c>
      <c r="C15" s="2">
        <f t="shared" si="5"/>
        <v>0.91629073187415511</v>
      </c>
      <c r="I15">
        <f t="shared" si="10"/>
        <v>-1.0999999999999988</v>
      </c>
      <c r="J15">
        <f t="shared" si="0"/>
        <v>3.3250306504153055</v>
      </c>
      <c r="K15">
        <f t="shared" si="6"/>
        <v>3.1557498742437033</v>
      </c>
      <c r="L15">
        <f t="shared" si="7"/>
        <v>3.4943114265869077</v>
      </c>
      <c r="M15">
        <f t="shared" si="1"/>
        <v>0.16928077617160223</v>
      </c>
      <c r="O15">
        <f t="shared" si="8"/>
        <v>2.5491931518902127</v>
      </c>
      <c r="P15">
        <f t="shared" si="9"/>
        <v>4.100868148940398</v>
      </c>
      <c r="Q15">
        <f t="shared" si="2"/>
        <v>0.77583749852509276</v>
      </c>
      <c r="AW15">
        <v>0.05</v>
      </c>
      <c r="AX15">
        <v>-2.9957322735539909</v>
      </c>
      <c r="AY15">
        <f>$X$33</f>
        <v>2</v>
      </c>
      <c r="BB15">
        <v>100</v>
      </c>
      <c r="BC15">
        <f t="shared" ref="BC15:BC19" si="22">LN(BB15)</f>
        <v>4.6051701859880918</v>
      </c>
      <c r="BD15">
        <f t="shared" ref="BD15" si="23">$X$33</f>
        <v>2</v>
      </c>
      <c r="BE15">
        <f>BB16</f>
        <v>100</v>
      </c>
      <c r="BG15">
        <v>500</v>
      </c>
      <c r="BH15">
        <f>LN(BG15)</f>
        <v>6.2146080984221914</v>
      </c>
      <c r="BI15">
        <f t="shared" ref="BI15" si="24">$X$33</f>
        <v>2</v>
      </c>
      <c r="BJ15">
        <f>BG16</f>
        <v>500</v>
      </c>
      <c r="BL15">
        <v>0.05</v>
      </c>
      <c r="BM15">
        <v>-2.9957322735539909</v>
      </c>
      <c r="BN15">
        <f>$X$30</f>
        <v>-2.4</v>
      </c>
      <c r="BQ15">
        <v>5</v>
      </c>
      <c r="BR15">
        <v>1.6094379124341003</v>
      </c>
      <c r="BS15">
        <f>$X$30</f>
        <v>-2.4</v>
      </c>
      <c r="BT15">
        <v>5</v>
      </c>
    </row>
    <row r="16" spans="1:72" x14ac:dyDescent="0.25">
      <c r="A16" s="4">
        <v>2.5</v>
      </c>
      <c r="B16" s="2">
        <v>4.5999999999999996</v>
      </c>
      <c r="C16" s="2">
        <f t="shared" si="5"/>
        <v>0.91629073187415511</v>
      </c>
      <c r="I16">
        <f t="shared" si="10"/>
        <v>-0.99999999999999878</v>
      </c>
      <c r="J16">
        <f t="shared" si="0"/>
        <v>3.3987328231323293</v>
      </c>
      <c r="K16">
        <f t="shared" si="6"/>
        <v>3.2333143463654594</v>
      </c>
      <c r="L16">
        <f t="shared" si="7"/>
        <v>3.5641512998991991</v>
      </c>
      <c r="M16">
        <f t="shared" si="1"/>
        <v>0.16541847676686997</v>
      </c>
      <c r="O16">
        <f t="shared" si="8"/>
        <v>2.6237288777279946</v>
      </c>
      <c r="P16">
        <f t="shared" si="9"/>
        <v>4.1737367685366635</v>
      </c>
      <c r="Q16">
        <f t="shared" si="2"/>
        <v>0.77500394540433459</v>
      </c>
      <c r="AW16">
        <v>0.05</v>
      </c>
      <c r="AX16">
        <v>-2.9957322735539909</v>
      </c>
      <c r="AY16">
        <f>23</f>
        <v>23</v>
      </c>
      <c r="AZ16">
        <v>0.05</v>
      </c>
      <c r="BB16">
        <f>BB15</f>
        <v>100</v>
      </c>
      <c r="BC16">
        <f t="shared" si="22"/>
        <v>4.6051701859880918</v>
      </c>
      <c r="BD16">
        <f t="shared" ref="BD16" si="25">$Y$33</f>
        <v>9</v>
      </c>
      <c r="BG16">
        <f>BG15</f>
        <v>500</v>
      </c>
      <c r="BH16">
        <f>LN(BG16)</f>
        <v>6.2146080984221914</v>
      </c>
      <c r="BI16">
        <f>$Y$33</f>
        <v>9</v>
      </c>
      <c r="BL16">
        <v>0.05</v>
      </c>
      <c r="BM16">
        <v>-2.9957322735539909</v>
      </c>
      <c r="BN16">
        <v>23</v>
      </c>
      <c r="BO16">
        <v>0.05</v>
      </c>
      <c r="BQ16">
        <v>5</v>
      </c>
      <c r="BR16">
        <v>1.6094379124341003</v>
      </c>
      <c r="BS16">
        <v>23</v>
      </c>
    </row>
    <row r="17" spans="1:72" x14ac:dyDescent="0.25">
      <c r="A17" s="4">
        <v>2.6</v>
      </c>
      <c r="B17" s="2">
        <v>4.7</v>
      </c>
      <c r="C17" s="2">
        <f t="shared" si="5"/>
        <v>0.95551144502743635</v>
      </c>
      <c r="I17">
        <f t="shared" si="10"/>
        <v>-0.8999999999999988</v>
      </c>
      <c r="J17">
        <f t="shared" si="0"/>
        <v>3.4724349958493526</v>
      </c>
      <c r="K17">
        <f t="shared" si="6"/>
        <v>3.3108702077733607</v>
      </c>
      <c r="L17">
        <f t="shared" si="7"/>
        <v>3.6339997839253444</v>
      </c>
      <c r="M17">
        <f t="shared" si="1"/>
        <v>0.1615647880759917</v>
      </c>
      <c r="O17">
        <f t="shared" si="8"/>
        <v>2.6982444355333195</v>
      </c>
      <c r="P17">
        <f t="shared" si="9"/>
        <v>4.2466255561653856</v>
      </c>
      <c r="Q17">
        <f t="shared" si="2"/>
        <v>0.77419056031603306</v>
      </c>
    </row>
    <row r="18" spans="1:72" x14ac:dyDescent="0.25">
      <c r="A18" s="4">
        <v>3</v>
      </c>
      <c r="B18" s="2">
        <v>5.6</v>
      </c>
      <c r="C18" s="2">
        <f t="shared" si="5"/>
        <v>1.0986122886681098</v>
      </c>
      <c r="I18">
        <f t="shared" si="10"/>
        <v>-0.79999999999999882</v>
      </c>
      <c r="J18">
        <f t="shared" si="0"/>
        <v>3.5461371685663758</v>
      </c>
      <c r="K18">
        <f t="shared" si="6"/>
        <v>3.3884168272918087</v>
      </c>
      <c r="L18">
        <f t="shared" si="7"/>
        <v>3.703857509840943</v>
      </c>
      <c r="M18">
        <f t="shared" si="1"/>
        <v>0.15772034127456702</v>
      </c>
      <c r="O18">
        <f t="shared" si="8"/>
        <v>2.7727397616737881</v>
      </c>
      <c r="P18">
        <f t="shared" si="9"/>
        <v>4.319534575458964</v>
      </c>
      <c r="Q18">
        <f t="shared" si="2"/>
        <v>0.77339740689258785</v>
      </c>
      <c r="AW18">
        <v>6.0000000000000005E-2</v>
      </c>
      <c r="AX18">
        <v>-2.8134107167600364</v>
      </c>
      <c r="AY18">
        <f>$X$33</f>
        <v>2</v>
      </c>
      <c r="BB18">
        <v>1000</v>
      </c>
      <c r="BC18">
        <f t="shared" ref="BC18" si="26">LN(BB18)</f>
        <v>6.9077552789821368</v>
      </c>
      <c r="BD18">
        <f t="shared" ref="BD18" si="27">$X$33</f>
        <v>2</v>
      </c>
      <c r="BE18">
        <f>BB19</f>
        <v>1000</v>
      </c>
      <c r="BG18">
        <v>5000</v>
      </c>
      <c r="BH18">
        <f>LN(BG18)</f>
        <v>8.5171931914162382</v>
      </c>
      <c r="BI18">
        <f t="shared" ref="BI18" si="28">$X$33</f>
        <v>2</v>
      </c>
      <c r="BJ18">
        <f>BG19</f>
        <v>5000</v>
      </c>
      <c r="BL18">
        <v>6.0000000000000005E-2</v>
      </c>
      <c r="BM18">
        <v>-2.8134107167600364</v>
      </c>
      <c r="BN18">
        <f>$X$30</f>
        <v>-2.4</v>
      </c>
      <c r="BQ18">
        <v>10</v>
      </c>
      <c r="BR18">
        <f t="shared" ref="BR18:BR19" si="29">LN(BQ18)</f>
        <v>2.3025850929940459</v>
      </c>
      <c r="BS18">
        <f>$X$30</f>
        <v>-2.4</v>
      </c>
      <c r="BT18">
        <f>BQ19</f>
        <v>10</v>
      </c>
    </row>
    <row r="19" spans="1:72" x14ac:dyDescent="0.25">
      <c r="A19" s="4">
        <v>3</v>
      </c>
      <c r="B19" s="2">
        <v>4.9000000000000004</v>
      </c>
      <c r="C19" s="2">
        <f t="shared" si="5"/>
        <v>1.0986122886681098</v>
      </c>
      <c r="I19">
        <f t="shared" si="10"/>
        <v>-0.69999999999999885</v>
      </c>
      <c r="J19">
        <f t="shared" si="0"/>
        <v>3.6198393412833996</v>
      </c>
      <c r="K19">
        <f t="shared" si="6"/>
        <v>3.4659535122638019</v>
      </c>
      <c r="L19">
        <f t="shared" si="7"/>
        <v>3.7737251703029973</v>
      </c>
      <c r="M19">
        <f t="shared" si="1"/>
        <v>0.15388582901959777</v>
      </c>
      <c r="O19">
        <f t="shared" si="8"/>
        <v>2.8472147938417187</v>
      </c>
      <c r="P19">
        <f t="shared" si="9"/>
        <v>4.3924638887250804</v>
      </c>
      <c r="Q19">
        <f t="shared" si="2"/>
        <v>0.77262454744168085</v>
      </c>
      <c r="AW19">
        <v>6.0000000000000005E-2</v>
      </c>
      <c r="AX19">
        <v>-2.8134107167600364</v>
      </c>
      <c r="AY19">
        <f>23</f>
        <v>23</v>
      </c>
      <c r="AZ19">
        <v>6.0000000000000005E-2</v>
      </c>
      <c r="BB19">
        <f>BB18</f>
        <v>1000</v>
      </c>
      <c r="BC19">
        <f t="shared" si="22"/>
        <v>6.9077552789821368</v>
      </c>
      <c r="BD19">
        <f t="shared" ref="BD19" si="30">$Y$33</f>
        <v>9</v>
      </c>
      <c r="BG19">
        <f>BG18</f>
        <v>5000</v>
      </c>
      <c r="BH19">
        <f>LN(BG19)</f>
        <v>8.5171931914162382</v>
      </c>
      <c r="BI19">
        <f>$Y$33</f>
        <v>9</v>
      </c>
      <c r="BL19">
        <v>6.0000000000000005E-2</v>
      </c>
      <c r="BM19">
        <v>-2.8134107167600364</v>
      </c>
      <c r="BN19">
        <v>23</v>
      </c>
      <c r="BO19">
        <v>6.0000000000000005E-2</v>
      </c>
      <c r="BQ19">
        <f>BQ18</f>
        <v>10</v>
      </c>
      <c r="BR19">
        <f t="shared" si="29"/>
        <v>2.3025850929940459</v>
      </c>
      <c r="BS19">
        <v>23</v>
      </c>
    </row>
    <row r="20" spans="1:72" x14ac:dyDescent="0.25">
      <c r="A20" s="4">
        <v>3</v>
      </c>
      <c r="B20" s="2">
        <v>4.8</v>
      </c>
      <c r="C20" s="2">
        <f t="shared" si="5"/>
        <v>1.0986122886681098</v>
      </c>
      <c r="F20" s="3"/>
      <c r="I20">
        <f t="shared" si="10"/>
        <v>-0.59999999999999887</v>
      </c>
      <c r="J20">
        <f t="shared" si="0"/>
        <v>3.6935415140004229</v>
      </c>
      <c r="K20">
        <f t="shared" si="6"/>
        <v>3.5434795011194509</v>
      </c>
      <c r="L20">
        <f t="shared" si="7"/>
        <v>3.8436035268813948</v>
      </c>
      <c r="M20">
        <f t="shared" si="1"/>
        <v>0.15006201288097207</v>
      </c>
      <c r="O20">
        <f t="shared" si="8"/>
        <v>2.9216694710773083</v>
      </c>
      <c r="P20">
        <f t="shared" si="9"/>
        <v>4.4654135569235374</v>
      </c>
      <c r="Q20">
        <f t="shared" si="2"/>
        <v>0.7718720429231144</v>
      </c>
    </row>
    <row r="21" spans="1:72" x14ac:dyDescent="0.25">
      <c r="A21" s="4">
        <v>3</v>
      </c>
      <c r="B21" s="2">
        <v>4.7</v>
      </c>
      <c r="C21" s="2">
        <f t="shared" si="5"/>
        <v>1.0986122886681098</v>
      </c>
      <c r="I21">
        <f t="shared" si="10"/>
        <v>-0.49999999999999889</v>
      </c>
      <c r="J21">
        <f t="shared" si="0"/>
        <v>3.7672436867174466</v>
      </c>
      <c r="K21">
        <f t="shared" si="6"/>
        <v>3.6209939548808161</v>
      </c>
      <c r="L21">
        <f t="shared" si="7"/>
        <v>3.9134934185540771</v>
      </c>
      <c r="M21">
        <f t="shared" si="1"/>
        <v>0.14624973183663062</v>
      </c>
      <c r="O21">
        <f t="shared" si="8"/>
        <v>2.9961037337914558</v>
      </c>
      <c r="P21">
        <f t="shared" si="9"/>
        <v>4.5383836396434374</v>
      </c>
      <c r="Q21">
        <f t="shared" si="2"/>
        <v>0.77113995292599091</v>
      </c>
      <c r="AW21">
        <v>7.0000000000000007E-2</v>
      </c>
      <c r="AX21">
        <v>-2.6592600369327779</v>
      </c>
      <c r="AY21">
        <f>$X$33</f>
        <v>2</v>
      </c>
      <c r="BB21">
        <v>10000</v>
      </c>
      <c r="BC21">
        <f t="shared" ref="BC21:BC22" si="31">LN(BB21)</f>
        <v>9.2103403719761836</v>
      </c>
      <c r="BD21">
        <f t="shared" ref="BD21" si="32">$X$33</f>
        <v>2</v>
      </c>
      <c r="BE21">
        <f>BB22</f>
        <v>10000</v>
      </c>
      <c r="BG21">
        <v>50000</v>
      </c>
      <c r="BH21">
        <f>LN(BG21)</f>
        <v>10.819778284410283</v>
      </c>
      <c r="BI21">
        <f t="shared" ref="BI21" si="33">$X$33</f>
        <v>2</v>
      </c>
      <c r="BJ21">
        <f>BG22</f>
        <v>50000</v>
      </c>
      <c r="BL21">
        <v>7.0000000000000007E-2</v>
      </c>
      <c r="BM21">
        <v>-2.6592600369327779</v>
      </c>
      <c r="BN21">
        <f>$X$30</f>
        <v>-2.4</v>
      </c>
      <c r="BQ21">
        <v>50</v>
      </c>
      <c r="BR21">
        <v>3.912023005428146</v>
      </c>
      <c r="BS21">
        <f>$X$30</f>
        <v>-2.4</v>
      </c>
      <c r="BT21">
        <v>50</v>
      </c>
    </row>
    <row r="22" spans="1:72" x14ac:dyDescent="0.25">
      <c r="A22" s="4">
        <v>3</v>
      </c>
      <c r="B22" s="2">
        <v>5.0999999999999996</v>
      </c>
      <c r="C22" s="2">
        <f t="shared" si="5"/>
        <v>1.0986122886681098</v>
      </c>
      <c r="I22">
        <f t="shared" si="10"/>
        <v>-0.39999999999999891</v>
      </c>
      <c r="J22">
        <f t="shared" si="0"/>
        <v>3.8409458594344699</v>
      </c>
      <c r="K22">
        <f t="shared" si="6"/>
        <v>3.6984959474294397</v>
      </c>
      <c r="L22">
        <f t="shared" si="7"/>
        <v>3.9833957714395001</v>
      </c>
      <c r="M22">
        <f t="shared" si="1"/>
        <v>0.14244991200503038</v>
      </c>
      <c r="O22">
        <f t="shared" si="8"/>
        <v>3.0705175237882179</v>
      </c>
      <c r="P22">
        <f t="shared" si="9"/>
        <v>4.6113741950807219</v>
      </c>
      <c r="Q22">
        <f t="shared" si="2"/>
        <v>0.77042833564625202</v>
      </c>
      <c r="AW22">
        <v>7.0000000000000007E-2</v>
      </c>
      <c r="AX22">
        <v>-2.6592600369327779</v>
      </c>
      <c r="AY22">
        <f>23</f>
        <v>23</v>
      </c>
      <c r="AZ22">
        <v>7.0000000000000007E-2</v>
      </c>
      <c r="BB22">
        <f>BB21</f>
        <v>10000</v>
      </c>
      <c r="BC22">
        <f t="shared" si="31"/>
        <v>9.2103403719761836</v>
      </c>
      <c r="BD22">
        <f t="shared" ref="BD22" si="34">$Y$33</f>
        <v>9</v>
      </c>
      <c r="BG22">
        <f>BG21</f>
        <v>50000</v>
      </c>
      <c r="BH22">
        <f>LN(BG22)</f>
        <v>10.819778284410283</v>
      </c>
      <c r="BI22">
        <f>$Y$33</f>
        <v>9</v>
      </c>
      <c r="BL22">
        <v>7.0000000000000007E-2</v>
      </c>
      <c r="BM22">
        <v>-2.6592600369327779</v>
      </c>
      <c r="BN22">
        <v>23</v>
      </c>
      <c r="BO22">
        <v>7.0000000000000007E-2</v>
      </c>
      <c r="BQ22">
        <v>50</v>
      </c>
      <c r="BR22">
        <v>3.912023005428146</v>
      </c>
      <c r="BS22">
        <v>23</v>
      </c>
    </row>
    <row r="23" spans="1:72" x14ac:dyDescent="0.25">
      <c r="A23" s="4">
        <v>3.5</v>
      </c>
      <c r="B23" s="2">
        <v>4.9000000000000004</v>
      </c>
      <c r="C23" s="2">
        <f t="shared" si="5"/>
        <v>1.2527629684953681</v>
      </c>
      <c r="I23">
        <f t="shared" si="10"/>
        <v>-0.29999999999999893</v>
      </c>
      <c r="J23">
        <f t="shared" si="0"/>
        <v>3.9146480321514936</v>
      </c>
      <c r="K23">
        <f t="shared" si="6"/>
        <v>3.7759844543318204</v>
      </c>
      <c r="L23">
        <f t="shared" si="7"/>
        <v>4.0533116099711668</v>
      </c>
      <c r="M23">
        <f t="shared" si="1"/>
        <v>0.13866357781967334</v>
      </c>
      <c r="O23">
        <f t="shared" si="8"/>
        <v>3.1449107842868953</v>
      </c>
      <c r="P23">
        <f t="shared" si="9"/>
        <v>4.6843852800160919</v>
      </c>
      <c r="Q23">
        <f t="shared" si="2"/>
        <v>0.76973724786459807</v>
      </c>
    </row>
    <row r="24" spans="1:72" x14ac:dyDescent="0.25">
      <c r="A24" s="4">
        <v>3.8</v>
      </c>
      <c r="B24" s="2">
        <v>4.7</v>
      </c>
      <c r="C24" s="2">
        <f t="shared" si="5"/>
        <v>1.33500106673234</v>
      </c>
      <c r="I24">
        <f t="shared" si="10"/>
        <v>-0.19999999999999893</v>
      </c>
      <c r="J24">
        <f t="shared" si="0"/>
        <v>3.9883502048685169</v>
      </c>
      <c r="K24">
        <f t="shared" si="6"/>
        <v>3.8534583399810391</v>
      </c>
      <c r="L24">
        <f t="shared" si="7"/>
        <v>4.1232420697559942</v>
      </c>
      <c r="M24">
        <f t="shared" si="1"/>
        <v>0.13489186488747754</v>
      </c>
      <c r="O24">
        <f t="shared" si="8"/>
        <v>3.2192834599437123</v>
      </c>
      <c r="P24">
        <f t="shared" si="9"/>
        <v>4.7574169497933214</v>
      </c>
      <c r="Q24">
        <f t="shared" si="2"/>
        <v>0.76906674492480465</v>
      </c>
      <c r="AW24">
        <v>0.08</v>
      </c>
      <c r="AX24">
        <v>-2.5257286443082556</v>
      </c>
      <c r="AY24">
        <f>$X$33</f>
        <v>2</v>
      </c>
      <c r="BB24">
        <v>100000</v>
      </c>
      <c r="BC24">
        <f t="shared" ref="BC24:BC25" si="35">LN(BB24)</f>
        <v>11.512925464970229</v>
      </c>
      <c r="BD24">
        <f t="shared" ref="BD24" si="36">$X$33</f>
        <v>2</v>
      </c>
      <c r="BE24">
        <f>BB25</f>
        <v>100000</v>
      </c>
      <c r="BG24">
        <v>500000</v>
      </c>
      <c r="BH24">
        <f>LN(BG24)</f>
        <v>13.122363377404328</v>
      </c>
      <c r="BI24">
        <f t="shared" ref="BI24" si="37">$X$33</f>
        <v>2</v>
      </c>
      <c r="BJ24">
        <f>BG25</f>
        <v>500000</v>
      </c>
      <c r="BL24">
        <v>0.08</v>
      </c>
      <c r="BM24">
        <v>-2.5257286443082556</v>
      </c>
      <c r="BN24">
        <f>$X$30</f>
        <v>-2.4</v>
      </c>
      <c r="BQ24">
        <v>100</v>
      </c>
      <c r="BR24">
        <f t="shared" ref="BR24:BR31" si="38">LN(BQ24)</f>
        <v>4.6051701859880918</v>
      </c>
      <c r="BS24">
        <f>$X$30</f>
        <v>-2.4</v>
      </c>
      <c r="BT24">
        <f>BQ25</f>
        <v>100</v>
      </c>
    </row>
    <row r="25" spans="1:72" x14ac:dyDescent="0.25">
      <c r="A25" s="4">
        <v>3.8</v>
      </c>
      <c r="B25" s="2">
        <v>4.9000000000000004</v>
      </c>
      <c r="C25" s="2">
        <f t="shared" si="5"/>
        <v>1.33500106673234</v>
      </c>
      <c r="I25">
        <f t="shared" si="10"/>
        <v>-9.9999999999998923E-2</v>
      </c>
      <c r="J25">
        <f t="shared" si="0"/>
        <v>4.0620523775855402</v>
      </c>
      <c r="K25">
        <f t="shared" si="6"/>
        <v>3.9309163427688372</v>
      </c>
      <c r="L25">
        <f t="shared" si="7"/>
        <v>4.1931884124022432</v>
      </c>
      <c r="M25">
        <f t="shared" si="1"/>
        <v>0.13113603481670311</v>
      </c>
      <c r="O25">
        <f t="shared" si="8"/>
        <v>3.2936354968730841</v>
      </c>
      <c r="P25">
        <f t="shared" si="9"/>
        <v>4.8304692582979962</v>
      </c>
      <c r="Q25">
        <f t="shared" si="2"/>
        <v>0.76841688071245606</v>
      </c>
      <c r="AW25">
        <v>0.08</v>
      </c>
      <c r="AX25">
        <v>-2.5257286443082556</v>
      </c>
      <c r="AY25">
        <f>23</f>
        <v>23</v>
      </c>
      <c r="AZ25">
        <v>0.08</v>
      </c>
      <c r="BB25">
        <f>BB24</f>
        <v>100000</v>
      </c>
      <c r="BC25">
        <f t="shared" si="35"/>
        <v>11.512925464970229</v>
      </c>
      <c r="BD25">
        <f t="shared" ref="BD25" si="39">$Y$33</f>
        <v>9</v>
      </c>
      <c r="BG25">
        <f>BG24</f>
        <v>500000</v>
      </c>
      <c r="BH25">
        <f>LN(BG25)</f>
        <v>13.122363377404328</v>
      </c>
      <c r="BI25">
        <f>$Y$33</f>
        <v>9</v>
      </c>
      <c r="BL25">
        <v>0.08</v>
      </c>
      <c r="BM25">
        <v>-2.5257286443082556</v>
      </c>
      <c r="BN25">
        <v>23</v>
      </c>
      <c r="BO25">
        <v>0.08</v>
      </c>
      <c r="BQ25">
        <f>BQ24</f>
        <v>100</v>
      </c>
      <c r="BR25">
        <f t="shared" si="38"/>
        <v>4.6051701859880918</v>
      </c>
      <c r="BS25">
        <v>23</v>
      </c>
    </row>
    <row r="26" spans="1:72" x14ac:dyDescent="0.25">
      <c r="A26" s="4">
        <v>4</v>
      </c>
      <c r="B26" s="2">
        <v>5.0999999999999996</v>
      </c>
      <c r="C26" s="2">
        <f t="shared" si="5"/>
        <v>1.3862943611198906</v>
      </c>
      <c r="I26">
        <f t="shared" si="10"/>
        <v>1.0824674490095276E-15</v>
      </c>
      <c r="J26">
        <f t="shared" si="0"/>
        <v>4.1357545503025639</v>
      </c>
      <c r="K26">
        <f t="shared" si="6"/>
        <v>4.0083570579503558</v>
      </c>
      <c r="L26">
        <f t="shared" si="7"/>
        <v>4.263152042654772</v>
      </c>
      <c r="M26">
        <f t="shared" si="1"/>
        <v>0.12739749235220776</v>
      </c>
      <c r="O26">
        <f t="shared" si="8"/>
        <v>3.3679668426684524</v>
      </c>
      <c r="P26">
        <f t="shared" si="9"/>
        <v>4.9035422579366754</v>
      </c>
      <c r="Q26">
        <f t="shared" si="2"/>
        <v>0.76778770763411164</v>
      </c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72" x14ac:dyDescent="0.25">
      <c r="A27" s="4">
        <v>4</v>
      </c>
      <c r="B27" s="2">
        <v>4.8</v>
      </c>
      <c r="C27" s="2">
        <f t="shared" si="5"/>
        <v>1.3862943611198906</v>
      </c>
      <c r="I27">
        <f t="shared" si="10"/>
        <v>0.10000000000000109</v>
      </c>
      <c r="J27">
        <f t="shared" si="0"/>
        <v>4.2094567230195876</v>
      </c>
      <c r="K27">
        <f t="shared" si="6"/>
        <v>4.0857789178022763</v>
      </c>
      <c r="L27">
        <f t="shared" si="7"/>
        <v>4.3331345282368989</v>
      </c>
      <c r="M27">
        <f t="shared" si="1"/>
        <v>0.12367780521731164</v>
      </c>
      <c r="O27">
        <f t="shared" si="8"/>
        <v>3.4422774464226604</v>
      </c>
      <c r="P27">
        <f t="shared" si="9"/>
        <v>4.9766359996165148</v>
      </c>
      <c r="Q27">
        <f t="shared" si="2"/>
        <v>0.76717927659692708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W27">
        <v>0.09</v>
      </c>
      <c r="AX27">
        <v>-2.4079456086518722</v>
      </c>
      <c r="AY27">
        <f>$X$33</f>
        <v>2</v>
      </c>
      <c r="BB27">
        <v>1000000</v>
      </c>
      <c r="BC27">
        <f t="shared" ref="BC27:BC28" si="40">LN(BB27)</f>
        <v>13.815510557964274</v>
      </c>
      <c r="BD27">
        <f t="shared" ref="BD27" si="41">$X$33</f>
        <v>2</v>
      </c>
      <c r="BE27">
        <f>BB28</f>
        <v>1000000</v>
      </c>
      <c r="BG27">
        <v>5000000</v>
      </c>
      <c r="BH27">
        <f>LN(BG27)</f>
        <v>15.424948470398375</v>
      </c>
      <c r="BI27">
        <f t="shared" ref="BI27" si="42">$X$33</f>
        <v>2</v>
      </c>
      <c r="BJ27">
        <f>BG28</f>
        <v>5000000</v>
      </c>
      <c r="BL27">
        <v>0.09</v>
      </c>
      <c r="BM27">
        <v>-2.4079456086518722</v>
      </c>
      <c r="BN27">
        <f>$X$30</f>
        <v>-2.4</v>
      </c>
      <c r="BQ27">
        <v>500</v>
      </c>
      <c r="BR27">
        <v>6.2146080984221914</v>
      </c>
      <c r="BS27">
        <f>$X$30</f>
        <v>-2.4</v>
      </c>
      <c r="BT27">
        <v>500</v>
      </c>
    </row>
    <row r="28" spans="1:72" x14ac:dyDescent="0.25">
      <c r="A28" s="4">
        <v>4</v>
      </c>
      <c r="B28" s="2">
        <v>4.7</v>
      </c>
      <c r="C28" s="2">
        <f t="shared" si="5"/>
        <v>1.3862943611198906</v>
      </c>
      <c r="F28" s="3"/>
      <c r="I28">
        <f t="shared" si="10"/>
        <v>0.20000000000000109</v>
      </c>
      <c r="J28">
        <f t="shared" si="0"/>
        <v>4.2831588957366105</v>
      </c>
      <c r="K28">
        <f t="shared" si="6"/>
        <v>4.1631801686027181</v>
      </c>
      <c r="L28">
        <f t="shared" si="7"/>
        <v>4.4031376228705028</v>
      </c>
      <c r="M28">
        <f t="shared" si="1"/>
        <v>0.11997872713389196</v>
      </c>
      <c r="O28">
        <f t="shared" si="8"/>
        <v>3.5165672587478669</v>
      </c>
      <c r="P28">
        <f t="shared" si="9"/>
        <v>5.049750532725354</v>
      </c>
      <c r="Q28">
        <f t="shared" si="2"/>
        <v>0.76659163698874377</v>
      </c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W28">
        <v>0.09</v>
      </c>
      <c r="AX28">
        <v>-2.4079456086518722</v>
      </c>
      <c r="AY28">
        <f>23</f>
        <v>23</v>
      </c>
      <c r="AZ28">
        <v>0.09</v>
      </c>
      <c r="BB28">
        <f>BB27</f>
        <v>1000000</v>
      </c>
      <c r="BC28">
        <f t="shared" si="40"/>
        <v>13.815510557964274</v>
      </c>
      <c r="BD28">
        <f t="shared" ref="BD28" si="43">$Y$33</f>
        <v>9</v>
      </c>
      <c r="BG28">
        <f>BG27</f>
        <v>5000000</v>
      </c>
      <c r="BH28">
        <f>LN(BG28)</f>
        <v>15.424948470398375</v>
      </c>
      <c r="BI28">
        <f>$Y$33</f>
        <v>9</v>
      </c>
      <c r="BL28">
        <v>0.09</v>
      </c>
      <c r="BM28">
        <v>-2.4079456086518722</v>
      </c>
      <c r="BN28">
        <v>23</v>
      </c>
      <c r="BO28">
        <v>0.09</v>
      </c>
      <c r="BQ28">
        <v>500</v>
      </c>
      <c r="BR28">
        <v>6.2146080984221914</v>
      </c>
      <c r="BS28">
        <v>23</v>
      </c>
    </row>
    <row r="29" spans="1:72" x14ac:dyDescent="0.25">
      <c r="A29" s="4">
        <v>4</v>
      </c>
      <c r="B29" s="2">
        <v>4.8</v>
      </c>
      <c r="C29" s="2">
        <f t="shared" si="5"/>
        <v>1.3862943611198906</v>
      </c>
      <c r="I29">
        <f t="shared" si="10"/>
        <v>0.3000000000000011</v>
      </c>
      <c r="J29">
        <f t="shared" si="0"/>
        <v>4.3568610684536342</v>
      </c>
      <c r="K29">
        <f t="shared" si="6"/>
        <v>4.2405588438767854</v>
      </c>
      <c r="L29">
        <f t="shared" si="7"/>
        <v>4.473163293030483</v>
      </c>
      <c r="M29">
        <f t="shared" si="1"/>
        <v>0.11630222457684855</v>
      </c>
      <c r="O29">
        <f t="shared" si="8"/>
        <v>3.5908362317949676</v>
      </c>
      <c r="P29">
        <f t="shared" si="9"/>
        <v>5.1228859051123008</v>
      </c>
      <c r="Q29">
        <f t="shared" si="2"/>
        <v>0.76602483665866661</v>
      </c>
      <c r="T29" t="s">
        <v>26</v>
      </c>
      <c r="U29" t="s">
        <v>27</v>
      </c>
      <c r="V29" t="s">
        <v>36</v>
      </c>
      <c r="W29" t="s">
        <v>37</v>
      </c>
      <c r="X29" t="s">
        <v>38</v>
      </c>
      <c r="Y29" t="s">
        <v>39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72" x14ac:dyDescent="0.25">
      <c r="A30" s="4">
        <v>4</v>
      </c>
      <c r="B30" s="2">
        <v>5.5</v>
      </c>
      <c r="C30" s="2">
        <f t="shared" si="5"/>
        <v>1.3862943611198906</v>
      </c>
      <c r="I30">
        <f>I29+0.1</f>
        <v>0.40000000000000113</v>
      </c>
      <c r="J30">
        <f t="shared" ref="J30:J67" si="44">($G$2*I30)+$G$3</f>
        <v>4.4305632411706579</v>
      </c>
      <c r="K30">
        <f t="shared" ref="K30:K67" si="45">J30-M30</f>
        <v>4.317912733253757</v>
      </c>
      <c r="L30">
        <f t="shared" ref="L30:L67" si="46">J30+M30</f>
        <v>4.5432137490875588</v>
      </c>
      <c r="M30">
        <f t="shared" ref="M30:M67" si="47">($G$8*SQRT(1/$G$5+(I30-$G$6)^2/$G$7))*$G$9</f>
        <v>0.11265050791690071</v>
      </c>
      <c r="O30">
        <f t="shared" ref="O30:O67" si="48">J30-Q30</f>
        <v>3.6650843192725113</v>
      </c>
      <c r="P30">
        <f t="shared" ref="P30:P67" si="49">J30+Q30</f>
        <v>5.196042163068805</v>
      </c>
      <c r="Q30">
        <f t="shared" ref="Q30:Q67" si="50">($G$8*SQRT(1+1/$G$5+(I30-$G$6)^2/$G$7))*$G$9</f>
        <v>0.76547892189814659</v>
      </c>
      <c r="T30">
        <v>0.1</v>
      </c>
      <c r="U30">
        <f>MAX(A3:A295)</f>
        <v>432</v>
      </c>
      <c r="V30">
        <v>0.09</v>
      </c>
      <c r="W30">
        <v>1000</v>
      </c>
      <c r="X30">
        <f>ROUNDDOWN(LN(V30),1)</f>
        <v>-2.4</v>
      </c>
      <c r="Y30">
        <f>(ROUNDUP(LN(W30),1))</f>
        <v>7</v>
      </c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W30">
        <v>0.1</v>
      </c>
      <c r="AX30">
        <v>-2.3025850929940455</v>
      </c>
      <c r="AY30">
        <f>$X$33</f>
        <v>2</v>
      </c>
      <c r="BB30">
        <v>10000000</v>
      </c>
      <c r="BC30">
        <f t="shared" ref="BC30:BC31" si="51">LN(BB30)</f>
        <v>16.11809565095832</v>
      </c>
      <c r="BD30">
        <f t="shared" ref="BD30" si="52">$X$33</f>
        <v>2</v>
      </c>
      <c r="BE30">
        <f>BB31</f>
        <v>10000000</v>
      </c>
      <c r="BL30">
        <v>0.1</v>
      </c>
      <c r="BM30">
        <v>-2.3025850929940455</v>
      </c>
      <c r="BN30">
        <f>$X$30</f>
        <v>-2.4</v>
      </c>
      <c r="BQ30">
        <v>1000</v>
      </c>
      <c r="BR30">
        <f t="shared" ref="BR30" si="53">LN(BQ30)</f>
        <v>6.9077552789821368</v>
      </c>
      <c r="BS30">
        <f>$X$30</f>
        <v>-2.4</v>
      </c>
      <c r="BT30">
        <f>BQ31</f>
        <v>1000</v>
      </c>
    </row>
    <row r="31" spans="1:72" x14ac:dyDescent="0.25">
      <c r="A31" s="4">
        <v>4</v>
      </c>
      <c r="B31" s="2">
        <v>5.2</v>
      </c>
      <c r="C31" s="2">
        <f t="shared" si="5"/>
        <v>1.3862943611198906</v>
      </c>
      <c r="I31">
        <f t="shared" si="10"/>
        <v>0.50000000000000111</v>
      </c>
      <c r="J31">
        <f t="shared" si="44"/>
        <v>4.5042654138876816</v>
      </c>
      <c r="K31">
        <f t="shared" si="45"/>
        <v>4.3952393461703467</v>
      </c>
      <c r="L31">
        <f t="shared" si="46"/>
        <v>4.6132914816050166</v>
      </c>
      <c r="M31">
        <f t="shared" si="47"/>
        <v>0.10902606771733486</v>
      </c>
      <c r="O31">
        <f t="shared" si="48"/>
        <v>3.7393114764650957</v>
      </c>
      <c r="P31">
        <f t="shared" si="49"/>
        <v>5.2692193513102676</v>
      </c>
      <c r="Q31">
        <f t="shared" si="50"/>
        <v>0.76495393742258622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W31">
        <v>0.1</v>
      </c>
      <c r="AX31">
        <v>-2.3025850929940455</v>
      </c>
      <c r="AY31">
        <f>23</f>
        <v>23</v>
      </c>
      <c r="AZ31">
        <v>0.1</v>
      </c>
      <c r="BB31">
        <f>BB30</f>
        <v>10000000</v>
      </c>
      <c r="BC31">
        <f t="shared" si="51"/>
        <v>16.11809565095832</v>
      </c>
      <c r="BD31">
        <f t="shared" ref="BD31" si="54">$Y$33</f>
        <v>9</v>
      </c>
      <c r="BL31">
        <v>0.1</v>
      </c>
      <c r="BM31">
        <v>-2.3025850929940455</v>
      </c>
      <c r="BN31">
        <v>23</v>
      </c>
      <c r="BO31">
        <v>0.1</v>
      </c>
      <c r="BQ31">
        <f>BQ30</f>
        <v>1000</v>
      </c>
      <c r="BR31">
        <f t="shared" si="38"/>
        <v>6.9077552789821368</v>
      </c>
      <c r="BS31">
        <v>23</v>
      </c>
    </row>
    <row r="32" spans="1:72" x14ac:dyDescent="0.25">
      <c r="A32" s="4">
        <v>4</v>
      </c>
      <c r="B32" s="2">
        <v>5.0999999999999996</v>
      </c>
      <c r="C32" s="2">
        <f t="shared" si="5"/>
        <v>1.3862943611198906</v>
      </c>
      <c r="I32">
        <f t="shared" si="10"/>
        <v>0.60000000000000109</v>
      </c>
      <c r="J32">
        <f t="shared" si="44"/>
        <v>4.5779675866047045</v>
      </c>
      <c r="K32">
        <f t="shared" si="45"/>
        <v>4.4725358695294748</v>
      </c>
      <c r="L32">
        <f t="shared" si="46"/>
        <v>4.6833993036799342</v>
      </c>
      <c r="M32">
        <f t="shared" si="47"/>
        <v>0.10543171707522955</v>
      </c>
      <c r="O32">
        <f t="shared" si="48"/>
        <v>3.8135176602512222</v>
      </c>
      <c r="P32">
        <f t="shared" si="49"/>
        <v>5.3424175129581863</v>
      </c>
      <c r="Q32">
        <f t="shared" si="50"/>
        <v>0.76444992635348219</v>
      </c>
      <c r="T32" t="s">
        <v>28</v>
      </c>
      <c r="U32" t="s">
        <v>29</v>
      </c>
      <c r="V32" t="s">
        <v>40</v>
      </c>
      <c r="W32" t="s">
        <v>41</v>
      </c>
      <c r="X32" t="s">
        <v>40</v>
      </c>
      <c r="Y32" t="s">
        <v>41</v>
      </c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72" x14ac:dyDescent="0.25">
      <c r="A33" s="4">
        <v>4.3</v>
      </c>
      <c r="B33" s="2">
        <v>4.8</v>
      </c>
      <c r="C33" s="2">
        <f t="shared" si="5"/>
        <v>1.4586150226995167</v>
      </c>
      <c r="I33">
        <f t="shared" si="10"/>
        <v>0.70000000000000107</v>
      </c>
      <c r="J33">
        <f t="shared" si="44"/>
        <v>4.6516697593217282</v>
      </c>
      <c r="K33">
        <f t="shared" si="45"/>
        <v>4.5497991182885293</v>
      </c>
      <c r="L33">
        <f t="shared" si="46"/>
        <v>4.7535404003549271</v>
      </c>
      <c r="M33">
        <f t="shared" si="47"/>
        <v>0.10187064103319854</v>
      </c>
      <c r="O33">
        <f t="shared" si="48"/>
        <v>3.8877028291206051</v>
      </c>
      <c r="P33">
        <f t="shared" si="49"/>
        <v>5.4156366895228514</v>
      </c>
      <c r="Q33">
        <f t="shared" si="50"/>
        <v>0.76396693020112316</v>
      </c>
      <c r="T33">
        <f>MIN(B3:B298)</f>
        <v>4.2</v>
      </c>
      <c r="U33">
        <f>MAX(B3:B298)</f>
        <v>8.5</v>
      </c>
      <c r="V33">
        <v>2</v>
      </c>
      <c r="W33">
        <v>9</v>
      </c>
      <c r="X33">
        <f>V33</f>
        <v>2</v>
      </c>
      <c r="Y33">
        <f>W33</f>
        <v>9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W33">
        <v>0.2</v>
      </c>
      <c r="AX33">
        <v>-1.6094379124341003</v>
      </c>
      <c r="AY33">
        <f>$X$33</f>
        <v>2</v>
      </c>
      <c r="BL33">
        <v>0.2</v>
      </c>
      <c r="BM33">
        <v>-1.6094379124341003</v>
      </c>
      <c r="BN33">
        <f>$X$30</f>
        <v>-2.4</v>
      </c>
      <c r="BQ33">
        <v>10000</v>
      </c>
      <c r="BR33">
        <f t="shared" ref="BR33:BR34" si="55">LN(BQ33)</f>
        <v>9.2103403719761836</v>
      </c>
      <c r="BS33">
        <f>$X$30</f>
        <v>-2.4</v>
      </c>
      <c r="BT33">
        <f>BQ34</f>
        <v>10000</v>
      </c>
    </row>
    <row r="34" spans="1:72" x14ac:dyDescent="0.25">
      <c r="A34" s="4">
        <v>4.5</v>
      </c>
      <c r="B34" s="2">
        <v>5.3</v>
      </c>
      <c r="C34" s="2">
        <f t="shared" si="5"/>
        <v>1.5040773967762742</v>
      </c>
      <c r="I34">
        <f t="shared" si="10"/>
        <v>0.80000000000000104</v>
      </c>
      <c r="J34">
        <f t="shared" si="44"/>
        <v>4.7253719320387519</v>
      </c>
      <c r="K34">
        <f t="shared" si="45"/>
        <v>4.6270254778110802</v>
      </c>
      <c r="L34">
        <f t="shared" si="46"/>
        <v>4.8237183862664237</v>
      </c>
      <c r="M34">
        <f t="shared" si="47"/>
        <v>9.8346454227671701E-2</v>
      </c>
      <c r="O34">
        <f t="shared" si="48"/>
        <v>3.9618669431908931</v>
      </c>
      <c r="P34">
        <f t="shared" si="49"/>
        <v>5.4888769208866108</v>
      </c>
      <c r="Q34">
        <f t="shared" si="50"/>
        <v>0.76350498884785867</v>
      </c>
      <c r="AW34">
        <v>0.2</v>
      </c>
      <c r="AX34">
        <v>-1.6094379124341003</v>
      </c>
      <c r="AY34">
        <f>23</f>
        <v>23</v>
      </c>
      <c r="AZ34">
        <v>0.2</v>
      </c>
      <c r="BL34">
        <v>0.2</v>
      </c>
      <c r="BM34">
        <v>-1.6094379124341003</v>
      </c>
      <c r="BN34">
        <v>23</v>
      </c>
      <c r="BO34">
        <v>0.2</v>
      </c>
      <c r="BQ34">
        <f>BQ33</f>
        <v>10000</v>
      </c>
      <c r="BR34">
        <f t="shared" si="55"/>
        <v>9.2103403719761836</v>
      </c>
      <c r="BS34">
        <v>23</v>
      </c>
    </row>
    <row r="35" spans="1:72" x14ac:dyDescent="0.25">
      <c r="A35" s="4">
        <v>4.5</v>
      </c>
      <c r="B35" s="2">
        <v>5.8</v>
      </c>
      <c r="C35" s="2">
        <f t="shared" si="5"/>
        <v>1.5040773967762742</v>
      </c>
      <c r="I35">
        <f t="shared" si="10"/>
        <v>0.90000000000000102</v>
      </c>
      <c r="J35">
        <f t="shared" si="44"/>
        <v>4.7990741047557748</v>
      </c>
      <c r="K35">
        <f t="shared" si="45"/>
        <v>4.7042108366834938</v>
      </c>
      <c r="L35">
        <f t="shared" si="46"/>
        <v>4.8939373728280557</v>
      </c>
      <c r="M35">
        <f t="shared" si="47"/>
        <v>9.4863268072280973E-2</v>
      </c>
      <c r="O35">
        <f t="shared" si="48"/>
        <v>4.0360099642238225</v>
      </c>
      <c r="P35">
        <f t="shared" si="49"/>
        <v>5.562138245287727</v>
      </c>
      <c r="Q35">
        <f t="shared" si="50"/>
        <v>0.76306414053195193</v>
      </c>
      <c r="T35" t="s">
        <v>5</v>
      </c>
      <c r="U35" t="s">
        <v>12</v>
      </c>
      <c r="V35" s="9" t="s">
        <v>49</v>
      </c>
      <c r="AB35" s="13" t="s">
        <v>55</v>
      </c>
      <c r="AC35" s="13"/>
      <c r="AD35" s="13"/>
      <c r="AE35" s="13"/>
    </row>
    <row r="36" spans="1:72" ht="18.75" x14ac:dyDescent="0.3">
      <c r="A36" s="4">
        <v>4.5</v>
      </c>
      <c r="B36" s="2">
        <v>4.2</v>
      </c>
      <c r="C36" s="2">
        <f t="shared" si="5"/>
        <v>1.5040773967762742</v>
      </c>
      <c r="I36">
        <f t="shared" si="10"/>
        <v>1.0000000000000011</v>
      </c>
      <c r="J36">
        <f t="shared" si="44"/>
        <v>4.8727762774727985</v>
      </c>
      <c r="K36">
        <f t="shared" si="45"/>
        <v>4.7813505085938415</v>
      </c>
      <c r="L36">
        <f t="shared" si="46"/>
        <v>4.9642020463517555</v>
      </c>
      <c r="M36">
        <f t="shared" si="47"/>
        <v>9.1425768878957411E-2</v>
      </c>
      <c r="O36">
        <f t="shared" si="48"/>
        <v>4.1101318556407618</v>
      </c>
      <c r="P36">
        <f t="shared" si="49"/>
        <v>5.6354206993048352</v>
      </c>
      <c r="Q36">
        <f t="shared" si="50"/>
        <v>0.76264442183203673</v>
      </c>
      <c r="T36">
        <f>SLOPE(B3:B3000,C3:C3000)</f>
        <v>0.73702172717023473</v>
      </c>
      <c r="U36">
        <f>INTERCEPT(B3:B3000,C3:C3000)</f>
        <v>4.135754550302563</v>
      </c>
      <c r="V36" s="7" t="s">
        <v>50</v>
      </c>
      <c r="W36" s="8" t="s">
        <v>51</v>
      </c>
      <c r="X36" s="11" t="s">
        <v>52</v>
      </c>
      <c r="Y36" s="11" t="s">
        <v>53</v>
      </c>
      <c r="AB36" s="14" t="s">
        <v>56</v>
      </c>
      <c r="AC36" s="14" t="s">
        <v>63</v>
      </c>
      <c r="AD36" s="14" t="s">
        <v>64</v>
      </c>
      <c r="AE36" s="14" t="s">
        <v>65</v>
      </c>
      <c r="AW36">
        <v>0.30000000000000004</v>
      </c>
      <c r="AX36">
        <v>-1.2039728043259359</v>
      </c>
      <c r="AY36">
        <f>$X$33</f>
        <v>2</v>
      </c>
      <c r="BE36" s="16" t="s">
        <v>55</v>
      </c>
      <c r="BF36" s="16"/>
      <c r="BG36" s="16"/>
      <c r="BL36">
        <v>0.30000000000000004</v>
      </c>
      <c r="BM36">
        <v>-1.2039728043259359</v>
      </c>
      <c r="BN36">
        <f>$X$30</f>
        <v>-2.4</v>
      </c>
      <c r="BQ36">
        <v>100000</v>
      </c>
      <c r="BR36">
        <f t="shared" ref="BR36:BR37" si="56">LN(BQ36)</f>
        <v>11.512925464970229</v>
      </c>
      <c r="BS36">
        <f>$X$30</f>
        <v>-2.4</v>
      </c>
      <c r="BT36">
        <f>BQ37</f>
        <v>100000</v>
      </c>
    </row>
    <row r="37" spans="1:72" ht="18.75" x14ac:dyDescent="0.3">
      <c r="A37" s="4">
        <v>5</v>
      </c>
      <c r="B37" s="2">
        <v>4.8</v>
      </c>
      <c r="C37" s="2">
        <f t="shared" si="5"/>
        <v>1.6094379124341003</v>
      </c>
      <c r="I37">
        <f t="shared" si="10"/>
        <v>1.1000000000000012</v>
      </c>
      <c r="J37">
        <f t="shared" si="44"/>
        <v>4.9464784501898222</v>
      </c>
      <c r="K37">
        <f t="shared" si="45"/>
        <v>4.8584391418303126</v>
      </c>
      <c r="L37">
        <f t="shared" si="46"/>
        <v>5.0345177585493319</v>
      </c>
      <c r="M37">
        <f t="shared" si="47"/>
        <v>8.8039308359509599E-2</v>
      </c>
      <c r="O37">
        <f t="shared" si="48"/>
        <v>4.1842325825376356</v>
      </c>
      <c r="P37">
        <f t="shared" si="49"/>
        <v>5.7087243178420088</v>
      </c>
      <c r="Q37">
        <f t="shared" si="50"/>
        <v>0.76224586765218616</v>
      </c>
      <c r="V37" s="7">
        <v>10</v>
      </c>
      <c r="W37" s="10">
        <f>(T36*(LN(V37)))+U36</f>
        <v>5.8328097924974704</v>
      </c>
      <c r="X37" s="12">
        <f>VLOOKUP($V$38,$I$3:$P$905,8,TRUE)</f>
        <v>6.5900289349835965</v>
      </c>
      <c r="Y37" s="12">
        <f>VLOOKUP($V$38,$I$3:$P$905,7,TRUE)</f>
        <v>5.0717801106046121</v>
      </c>
      <c r="AB37" s="14" t="s">
        <v>57</v>
      </c>
      <c r="AC37" s="15">
        <v>4.5999999999999996</v>
      </c>
      <c r="AD37" s="14">
        <f>LN(AC37)</f>
        <v>1.5260563034950492</v>
      </c>
      <c r="AE37" s="14">
        <v>5</v>
      </c>
      <c r="AW37">
        <v>0.30000000000000004</v>
      </c>
      <c r="AX37">
        <v>-1.2039728043259359</v>
      </c>
      <c r="AY37">
        <f>23</f>
        <v>23</v>
      </c>
      <c r="AZ37">
        <v>0.30000000000000004</v>
      </c>
      <c r="BE37" s="17" t="s">
        <v>56</v>
      </c>
      <c r="BF37" s="17" t="s">
        <v>66</v>
      </c>
      <c r="BG37" s="17" t="s">
        <v>67</v>
      </c>
      <c r="BL37">
        <v>0.30000000000000004</v>
      </c>
      <c r="BM37">
        <v>-1.2039728043259359</v>
      </c>
      <c r="BN37">
        <v>23</v>
      </c>
      <c r="BO37">
        <v>0.30000000000000004</v>
      </c>
      <c r="BQ37">
        <f>BQ36</f>
        <v>100000</v>
      </c>
      <c r="BR37">
        <f t="shared" si="56"/>
        <v>11.512925464970229</v>
      </c>
      <c r="BS37">
        <v>23</v>
      </c>
    </row>
    <row r="38" spans="1:72" ht="18.75" x14ac:dyDescent="0.3">
      <c r="A38" s="4">
        <v>5</v>
      </c>
      <c r="B38" s="2">
        <v>4.3</v>
      </c>
      <c r="C38" s="2">
        <f t="shared" si="5"/>
        <v>1.6094379124341003</v>
      </c>
      <c r="I38">
        <f t="shared" si="10"/>
        <v>1.2000000000000013</v>
      </c>
      <c r="J38">
        <f t="shared" si="44"/>
        <v>5.020180622906846</v>
      </c>
      <c r="K38">
        <f t="shared" si="45"/>
        <v>4.9354706150371124</v>
      </c>
      <c r="L38">
        <f t="shared" si="46"/>
        <v>5.1048906307765796</v>
      </c>
      <c r="M38">
        <f t="shared" si="47"/>
        <v>8.4710007869733331E-2</v>
      </c>
      <c r="O38">
        <f t="shared" si="48"/>
        <v>4.258312111699234</v>
      </c>
      <c r="P38">
        <f t="shared" si="49"/>
        <v>5.782049134114458</v>
      </c>
      <c r="Q38">
        <f t="shared" si="50"/>
        <v>0.76186851120761223</v>
      </c>
      <c r="U38" t="s">
        <v>54</v>
      </c>
      <c r="V38">
        <f>LN(V37)</f>
        <v>2.3025850929940459</v>
      </c>
      <c r="AB38" s="14" t="s">
        <v>58</v>
      </c>
      <c r="AC38" s="15">
        <v>9.8000000000000007</v>
      </c>
      <c r="AD38" s="14">
        <f t="shared" ref="AD38:AD42" si="57">LN(AC38)</f>
        <v>2.2823823856765264</v>
      </c>
      <c r="AE38" s="14">
        <v>5.7</v>
      </c>
      <c r="BE38" s="17" t="s">
        <v>57</v>
      </c>
      <c r="BF38" s="17">
        <v>4.5999999999999996</v>
      </c>
      <c r="BG38" s="17">
        <v>5</v>
      </c>
    </row>
    <row r="39" spans="1:72" ht="18.75" x14ac:dyDescent="0.3">
      <c r="A39" s="4">
        <v>5</v>
      </c>
      <c r="B39" s="2">
        <v>5.5</v>
      </c>
      <c r="C39" s="2">
        <f t="shared" si="5"/>
        <v>1.6094379124341003</v>
      </c>
      <c r="I39">
        <f t="shared" si="10"/>
        <v>1.3000000000000014</v>
      </c>
      <c r="J39">
        <f t="shared" si="44"/>
        <v>5.0938827956238688</v>
      </c>
      <c r="K39">
        <f t="shared" si="45"/>
        <v>5.0124379181562411</v>
      </c>
      <c r="L39">
        <f t="shared" si="46"/>
        <v>5.1753276730914965</v>
      </c>
      <c r="M39">
        <f t="shared" si="47"/>
        <v>8.1444877467627935E-2</v>
      </c>
      <c r="O39">
        <f t="shared" si="48"/>
        <v>4.3323704116128603</v>
      </c>
      <c r="P39">
        <f t="shared" si="49"/>
        <v>5.8553951796348773</v>
      </c>
      <c r="Q39">
        <f t="shared" si="50"/>
        <v>0.76151238401100874</v>
      </c>
      <c r="AB39" s="14" t="s">
        <v>59</v>
      </c>
      <c r="AC39" s="15">
        <v>4.2</v>
      </c>
      <c r="AD39" s="14">
        <f t="shared" si="57"/>
        <v>1.4350845252893227</v>
      </c>
      <c r="AE39" s="14">
        <v>5</v>
      </c>
      <c r="AW39">
        <v>0.4</v>
      </c>
      <c r="AX39">
        <v>-0.916290731874155</v>
      </c>
      <c r="AY39">
        <f>$X$33</f>
        <v>2</v>
      </c>
      <c r="BE39" s="17" t="s">
        <v>58</v>
      </c>
      <c r="BF39" s="17">
        <v>9.8000000000000007</v>
      </c>
      <c r="BG39" s="17">
        <v>5.7</v>
      </c>
      <c r="BL39">
        <v>0.4</v>
      </c>
      <c r="BM39">
        <v>-0.916290731874155</v>
      </c>
      <c r="BN39">
        <f>$X$30</f>
        <v>-2.4</v>
      </c>
      <c r="BQ39">
        <v>1000000</v>
      </c>
      <c r="BR39">
        <f t="shared" ref="BR39:BR40" si="58">LN(BQ39)</f>
        <v>13.815510557964274</v>
      </c>
      <c r="BS39">
        <f>$X$30</f>
        <v>-2.4</v>
      </c>
      <c r="BT39">
        <f>BQ40</f>
        <v>1000000</v>
      </c>
    </row>
    <row r="40" spans="1:72" ht="18.75" x14ac:dyDescent="0.3">
      <c r="A40" s="4">
        <v>5</v>
      </c>
      <c r="B40" s="2">
        <v>5.7</v>
      </c>
      <c r="C40" s="2">
        <f t="shared" si="5"/>
        <v>1.6094379124341003</v>
      </c>
      <c r="I40">
        <f t="shared" si="10"/>
        <v>1.4000000000000015</v>
      </c>
      <c r="J40">
        <f t="shared" si="44"/>
        <v>5.1675849683408925</v>
      </c>
      <c r="K40">
        <f t="shared" si="45"/>
        <v>5.0893330181179062</v>
      </c>
      <c r="L40">
        <f t="shared" si="46"/>
        <v>5.2458369185638789</v>
      </c>
      <c r="M40">
        <f t="shared" si="47"/>
        <v>7.8251950222986533E-2</v>
      </c>
      <c r="O40">
        <f t="shared" si="48"/>
        <v>4.4064074524813437</v>
      </c>
      <c r="P40">
        <f t="shared" si="49"/>
        <v>5.9287624842004414</v>
      </c>
      <c r="Q40">
        <f t="shared" si="50"/>
        <v>0.76117751585954907</v>
      </c>
      <c r="AB40" s="14" t="s">
        <v>60</v>
      </c>
      <c r="AC40" s="15">
        <v>7.6</v>
      </c>
      <c r="AD40" s="14">
        <f t="shared" si="57"/>
        <v>2.0281482472922852</v>
      </c>
      <c r="AE40" s="14">
        <v>5.0999999999999996</v>
      </c>
      <c r="AW40">
        <v>0.4</v>
      </c>
      <c r="AX40">
        <v>-0.916290731874155</v>
      </c>
      <c r="AY40">
        <f>23</f>
        <v>23</v>
      </c>
      <c r="AZ40">
        <v>0.4</v>
      </c>
      <c r="BE40" s="17" t="s">
        <v>59</v>
      </c>
      <c r="BF40" s="17">
        <v>4.2</v>
      </c>
      <c r="BG40" s="17">
        <v>5</v>
      </c>
      <c r="BL40">
        <v>0.4</v>
      </c>
      <c r="BM40">
        <v>-0.916290731874155</v>
      </c>
      <c r="BN40">
        <v>100000012</v>
      </c>
      <c r="BO40">
        <v>0.4</v>
      </c>
      <c r="BQ40">
        <f>BQ39</f>
        <v>1000000</v>
      </c>
      <c r="BR40">
        <f t="shared" si="58"/>
        <v>13.815510557964274</v>
      </c>
      <c r="BS40">
        <v>23</v>
      </c>
    </row>
    <row r="41" spans="1:72" ht="18.75" x14ac:dyDescent="0.3">
      <c r="A41" s="4">
        <v>5</v>
      </c>
      <c r="B41" s="2">
        <v>5.3</v>
      </c>
      <c r="C41" s="2">
        <f t="shared" si="5"/>
        <v>1.6094379124341003</v>
      </c>
      <c r="I41">
        <f t="shared" si="10"/>
        <v>1.5000000000000016</v>
      </c>
      <c r="J41">
        <f t="shared" si="44"/>
        <v>5.2412871410579163</v>
      </c>
      <c r="K41">
        <f t="shared" si="45"/>
        <v>5.1661467100154885</v>
      </c>
      <c r="L41">
        <f t="shared" si="46"/>
        <v>5.316427572100344</v>
      </c>
      <c r="M41">
        <f t="shared" si="47"/>
        <v>7.5140431042427347E-2</v>
      </c>
      <c r="O41">
        <f t="shared" si="48"/>
        <v>4.4804232062353657</v>
      </c>
      <c r="P41">
        <f t="shared" si="49"/>
        <v>6.0021510758804668</v>
      </c>
      <c r="Q41">
        <f t="shared" si="50"/>
        <v>0.76086393482255088</v>
      </c>
      <c r="AB41" s="14" t="s">
        <v>61</v>
      </c>
      <c r="AC41" s="15">
        <v>11</v>
      </c>
      <c r="AD41" s="14">
        <f t="shared" si="57"/>
        <v>2.3978952727983707</v>
      </c>
      <c r="AE41" s="14">
        <v>5.8</v>
      </c>
      <c r="BE41" s="17" t="s">
        <v>60</v>
      </c>
      <c r="BF41" s="17">
        <v>7.6</v>
      </c>
      <c r="BG41" s="17">
        <v>5.0999999999999996</v>
      </c>
    </row>
    <row r="42" spans="1:72" ht="18.75" x14ac:dyDescent="0.3">
      <c r="A42" s="4">
        <v>5</v>
      </c>
      <c r="B42" s="2">
        <v>4.8</v>
      </c>
      <c r="C42" s="2">
        <f t="shared" si="5"/>
        <v>1.6094379124341003</v>
      </c>
      <c r="I42">
        <f t="shared" si="10"/>
        <v>1.6000000000000016</v>
      </c>
      <c r="J42">
        <f t="shared" si="44"/>
        <v>5.31498931377494</v>
      </c>
      <c r="K42">
        <f t="shared" si="45"/>
        <v>5.2428684564842785</v>
      </c>
      <c r="L42">
        <f t="shared" si="46"/>
        <v>5.3871101710656015</v>
      </c>
      <c r="M42">
        <f t="shared" si="47"/>
        <v>7.2120857290661602E-2</v>
      </c>
      <c r="O42">
        <f t="shared" si="48"/>
        <v>4.5544176465451169</v>
      </c>
      <c r="P42">
        <f t="shared" si="49"/>
        <v>6.0755609810047631</v>
      </c>
      <c r="Q42">
        <f t="shared" si="50"/>
        <v>0.76057166722982328</v>
      </c>
      <c r="AB42" s="14" t="s">
        <v>62</v>
      </c>
      <c r="AC42" s="15">
        <v>4.5999999999999996</v>
      </c>
      <c r="AD42" s="14">
        <f t="shared" si="57"/>
        <v>1.5260563034950492</v>
      </c>
      <c r="AE42" s="14">
        <v>5</v>
      </c>
      <c r="AW42">
        <v>0.5</v>
      </c>
      <c r="AX42">
        <v>-0.69314718055994529</v>
      </c>
      <c r="AY42">
        <f>$X$33</f>
        <v>2</v>
      </c>
      <c r="BE42" s="17" t="s">
        <v>61</v>
      </c>
      <c r="BF42" s="17">
        <v>11</v>
      </c>
      <c r="BG42" s="17">
        <v>5.8</v>
      </c>
      <c r="BL42">
        <v>0.5</v>
      </c>
      <c r="BM42">
        <v>-0.69314718055994529</v>
      </c>
      <c r="BN42">
        <f>$X$30</f>
        <v>-2.4</v>
      </c>
      <c r="BQ42">
        <v>10000000</v>
      </c>
      <c r="BR42">
        <f t="shared" ref="BR42:BR43" si="59">LN(BQ42)</f>
        <v>16.11809565095832</v>
      </c>
      <c r="BS42">
        <f>$X$30</f>
        <v>-2.4</v>
      </c>
      <c r="BT42">
        <f>BQ43</f>
        <v>10000000</v>
      </c>
    </row>
    <row r="43" spans="1:72" ht="18.75" x14ac:dyDescent="0.3">
      <c r="A43" s="4">
        <v>5.5</v>
      </c>
      <c r="B43" s="2">
        <v>5.2</v>
      </c>
      <c r="C43" s="2">
        <f t="shared" si="5"/>
        <v>1.7047480922384253</v>
      </c>
      <c r="I43">
        <f t="shared" si="10"/>
        <v>1.7000000000000017</v>
      </c>
      <c r="J43">
        <f t="shared" si="44"/>
        <v>5.3886914864919628</v>
      </c>
      <c r="K43">
        <f t="shared" si="45"/>
        <v>5.319486221150405</v>
      </c>
      <c r="L43">
        <f t="shared" si="46"/>
        <v>5.4578967518335206</v>
      </c>
      <c r="M43">
        <f t="shared" si="47"/>
        <v>6.9205265341557368E-2</v>
      </c>
      <c r="O43">
        <f t="shared" si="48"/>
        <v>4.6283907488312606</v>
      </c>
      <c r="P43">
        <f t="shared" si="49"/>
        <v>6.1489922241526651</v>
      </c>
      <c r="Q43">
        <f t="shared" si="50"/>
        <v>0.7603007376607025</v>
      </c>
      <c r="AW43">
        <v>0.5</v>
      </c>
      <c r="AX43">
        <v>-0.69314718055994529</v>
      </c>
      <c r="AY43">
        <f>23</f>
        <v>23</v>
      </c>
      <c r="AZ43">
        <v>0.5</v>
      </c>
      <c r="BE43" s="17" t="s">
        <v>62</v>
      </c>
      <c r="BF43" s="17">
        <v>4.5999999999999996</v>
      </c>
      <c r="BG43" s="17">
        <v>5</v>
      </c>
      <c r="BL43">
        <v>0.5</v>
      </c>
      <c r="BM43">
        <v>-0.69314718055994529</v>
      </c>
      <c r="BN43">
        <v>100000013</v>
      </c>
      <c r="BO43">
        <v>0.5</v>
      </c>
      <c r="BQ43">
        <f>BQ42</f>
        <v>10000000</v>
      </c>
      <c r="BR43">
        <f t="shared" si="59"/>
        <v>16.11809565095832</v>
      </c>
      <c r="BS43">
        <v>23</v>
      </c>
    </row>
    <row r="44" spans="1:72" x14ac:dyDescent="0.25">
      <c r="A44" s="4">
        <v>5.5</v>
      </c>
      <c r="B44" s="2">
        <v>5.5</v>
      </c>
      <c r="C44" s="2">
        <f t="shared" si="5"/>
        <v>1.7047480922384253</v>
      </c>
      <c r="I44">
        <f t="shared" si="10"/>
        <v>1.8000000000000018</v>
      </c>
      <c r="J44">
        <f t="shared" si="44"/>
        <v>5.4623936592089866</v>
      </c>
      <c r="K44">
        <f t="shared" si="45"/>
        <v>5.3959863067455132</v>
      </c>
      <c r="L44">
        <f t="shared" si="46"/>
        <v>5.52880101167246</v>
      </c>
      <c r="M44">
        <f t="shared" si="47"/>
        <v>6.6407352463472957E-2</v>
      </c>
      <c r="O44">
        <f t="shared" si="48"/>
        <v>4.7023424902751962</v>
      </c>
      <c r="P44">
        <f t="shared" si="49"/>
        <v>6.2224448281427769</v>
      </c>
      <c r="Q44">
        <f t="shared" si="50"/>
        <v>0.76005116893379043</v>
      </c>
    </row>
    <row r="45" spans="1:72" x14ac:dyDescent="0.25">
      <c r="A45" s="4">
        <v>5.5</v>
      </c>
      <c r="B45" s="2">
        <v>4.5999999999999996</v>
      </c>
      <c r="C45" s="2">
        <f t="shared" si="5"/>
        <v>1.7047480922384253</v>
      </c>
      <c r="I45">
        <f t="shared" si="10"/>
        <v>1.9000000000000019</v>
      </c>
      <c r="J45">
        <f t="shared" si="44"/>
        <v>5.5360958319260103</v>
      </c>
      <c r="K45">
        <f t="shared" si="45"/>
        <v>5.472353215200795</v>
      </c>
      <c r="L45">
        <f t="shared" si="46"/>
        <v>5.5998384486512256</v>
      </c>
      <c r="M45">
        <f t="shared" si="47"/>
        <v>6.3742616725215168E-2</v>
      </c>
      <c r="O45">
        <f t="shared" si="48"/>
        <v>4.7762728498286071</v>
      </c>
      <c r="P45">
        <f t="shared" si="49"/>
        <v>6.2959188140234135</v>
      </c>
      <c r="Q45">
        <f t="shared" si="50"/>
        <v>0.7598229820974034</v>
      </c>
      <c r="AW45">
        <v>0.6</v>
      </c>
      <c r="AX45">
        <v>-0.51082562376599072</v>
      </c>
      <c r="AY45">
        <f>$X$33</f>
        <v>2</v>
      </c>
      <c r="BL45">
        <v>0.6</v>
      </c>
      <c r="BM45">
        <v>-0.51082562376599072</v>
      </c>
      <c r="BN45">
        <f>$X$30</f>
        <v>-2.4</v>
      </c>
    </row>
    <row r="46" spans="1:72" ht="18.75" x14ac:dyDescent="0.3">
      <c r="A46" s="4">
        <v>5.5</v>
      </c>
      <c r="B46" s="2">
        <v>5.4</v>
      </c>
      <c r="C46" s="2">
        <f t="shared" si="5"/>
        <v>1.7047480922384253</v>
      </c>
      <c r="I46">
        <f t="shared" si="10"/>
        <v>2.0000000000000018</v>
      </c>
      <c r="J46">
        <f t="shared" si="44"/>
        <v>5.609798004643034</v>
      </c>
      <c r="K46">
        <f t="shared" si="45"/>
        <v>5.5485695559585819</v>
      </c>
      <c r="L46">
        <f t="shared" si="46"/>
        <v>5.6710264533274861</v>
      </c>
      <c r="M46">
        <f t="shared" si="47"/>
        <v>6.1228448684452368E-2</v>
      </c>
      <c r="O46">
        <f t="shared" si="48"/>
        <v>4.8501818082222901</v>
      </c>
      <c r="P46">
        <f t="shared" si="49"/>
        <v>6.369414201063778</v>
      </c>
      <c r="Q46">
        <f t="shared" si="50"/>
        <v>0.75961619642074363</v>
      </c>
      <c r="AW46">
        <v>0.6</v>
      </c>
      <c r="AX46">
        <v>-0.51082562376599072</v>
      </c>
      <c r="AY46">
        <f>23</f>
        <v>23</v>
      </c>
      <c r="AZ46">
        <v>0.6</v>
      </c>
      <c r="BE46" s="16" t="s">
        <v>68</v>
      </c>
      <c r="BF46" s="16"/>
      <c r="BG46" s="16"/>
      <c r="BL46">
        <v>0.6</v>
      </c>
      <c r="BM46">
        <v>-0.51082562376599072</v>
      </c>
      <c r="BN46">
        <v>100000014</v>
      </c>
      <c r="BO46">
        <v>0.6</v>
      </c>
    </row>
    <row r="47" spans="1:72" ht="18.75" x14ac:dyDescent="0.3">
      <c r="A47" s="4">
        <v>6</v>
      </c>
      <c r="B47" s="2">
        <v>5.0999999999999996</v>
      </c>
      <c r="C47" s="2">
        <f t="shared" si="5"/>
        <v>1.791759469228055</v>
      </c>
      <c r="I47">
        <f t="shared" si="10"/>
        <v>2.1000000000000019</v>
      </c>
      <c r="J47">
        <f t="shared" si="44"/>
        <v>5.6835001773600577</v>
      </c>
      <c r="K47">
        <f t="shared" si="45"/>
        <v>5.6246160395537794</v>
      </c>
      <c r="L47">
        <f t="shared" si="46"/>
        <v>5.7423843151663361</v>
      </c>
      <c r="M47">
        <f t="shared" si="47"/>
        <v>5.8884137806277971E-2</v>
      </c>
      <c r="O47">
        <f t="shared" si="48"/>
        <v>4.9240693479742594</v>
      </c>
      <c r="P47">
        <f t="shared" si="49"/>
        <v>6.4429310067458561</v>
      </c>
      <c r="Q47">
        <f t="shared" si="50"/>
        <v>0.75943082938579864</v>
      </c>
      <c r="BE47" s="17" t="s">
        <v>71</v>
      </c>
      <c r="BF47" s="18">
        <f>BF48^0.5</f>
        <v>0.91896681115261181</v>
      </c>
    </row>
    <row r="48" spans="1:72" ht="21" x14ac:dyDescent="0.3">
      <c r="A48" s="4">
        <v>6</v>
      </c>
      <c r="B48" s="2">
        <v>5.6</v>
      </c>
      <c r="C48" s="2">
        <f t="shared" si="5"/>
        <v>1.791759469228055</v>
      </c>
      <c r="I48">
        <f t="shared" si="10"/>
        <v>2.200000000000002</v>
      </c>
      <c r="J48">
        <f t="shared" si="44"/>
        <v>5.7572023500770806</v>
      </c>
      <c r="K48">
        <f t="shared" si="45"/>
        <v>5.7004716048181825</v>
      </c>
      <c r="L48">
        <f t="shared" si="46"/>
        <v>5.8139330953359787</v>
      </c>
      <c r="M48">
        <f t="shared" si="47"/>
        <v>5.673074525889852E-2</v>
      </c>
      <c r="O48">
        <f t="shared" si="48"/>
        <v>4.997935453397103</v>
      </c>
      <c r="P48">
        <f t="shared" si="49"/>
        <v>6.5164692467570582</v>
      </c>
      <c r="Q48">
        <f t="shared" si="50"/>
        <v>0.75926689667997715</v>
      </c>
      <c r="AW48">
        <v>0.7</v>
      </c>
      <c r="AX48">
        <v>-0.35667494393873245</v>
      </c>
      <c r="AY48">
        <f>$X$33</f>
        <v>2</v>
      </c>
      <c r="BE48" s="17" t="s">
        <v>70</v>
      </c>
      <c r="BF48" s="19">
        <v>0.84450000000000003</v>
      </c>
      <c r="BL48">
        <v>0.7</v>
      </c>
      <c r="BM48">
        <v>-0.35667494393873245</v>
      </c>
      <c r="BN48">
        <f>$X$30</f>
        <v>-2.4</v>
      </c>
    </row>
    <row r="49" spans="1:67" ht="18.75" x14ac:dyDescent="0.3">
      <c r="A49" s="4">
        <v>6</v>
      </c>
      <c r="B49" s="2">
        <v>4.8</v>
      </c>
      <c r="C49" s="2">
        <f t="shared" si="5"/>
        <v>1.791759469228055</v>
      </c>
      <c r="I49">
        <f t="shared" si="10"/>
        <v>2.300000000000002</v>
      </c>
      <c r="J49">
        <f t="shared" si="44"/>
        <v>5.8309045227941043</v>
      </c>
      <c r="K49">
        <f t="shared" si="45"/>
        <v>5.7761137366560273</v>
      </c>
      <c r="L49">
        <f t="shared" si="46"/>
        <v>5.8856953089321813</v>
      </c>
      <c r="M49">
        <f t="shared" si="47"/>
        <v>5.4790786138077301E-2</v>
      </c>
      <c r="O49">
        <f t="shared" si="48"/>
        <v>5.0717801106046121</v>
      </c>
      <c r="P49">
        <f t="shared" si="49"/>
        <v>6.5900289349835965</v>
      </c>
      <c r="Q49">
        <f t="shared" si="50"/>
        <v>0.75912441218949189</v>
      </c>
      <c r="AW49">
        <v>0.7</v>
      </c>
      <c r="AX49">
        <v>-0.35667494393873245</v>
      </c>
      <c r="AY49">
        <f>23</f>
        <v>23</v>
      </c>
      <c r="AZ49">
        <v>0.7</v>
      </c>
      <c r="BE49" s="17" t="s">
        <v>69</v>
      </c>
      <c r="BF49" s="19">
        <v>240</v>
      </c>
      <c r="BL49">
        <v>0.7</v>
      </c>
      <c r="BM49">
        <v>-0.35667494393873245</v>
      </c>
      <c r="BN49">
        <v>100000015</v>
      </c>
      <c r="BO49">
        <v>0.7</v>
      </c>
    </row>
    <row r="50" spans="1:67" ht="18.75" x14ac:dyDescent="0.3">
      <c r="A50" s="4">
        <v>6</v>
      </c>
      <c r="B50" s="2">
        <v>5.2</v>
      </c>
      <c r="C50" s="2">
        <f t="shared" si="5"/>
        <v>1.791759469228055</v>
      </c>
      <c r="I50">
        <f t="shared" si="10"/>
        <v>2.4000000000000021</v>
      </c>
      <c r="J50">
        <f t="shared" si="44"/>
        <v>5.904606695511128</v>
      </c>
      <c r="K50">
        <f t="shared" si="45"/>
        <v>5.8515190316975429</v>
      </c>
      <c r="L50">
        <f t="shared" si="46"/>
        <v>5.9576943593247131</v>
      </c>
      <c r="M50">
        <f t="shared" si="47"/>
        <v>5.3087663813584735E-2</v>
      </c>
      <c r="O50">
        <f t="shared" si="48"/>
        <v>5.1456033075176375</v>
      </c>
      <c r="P50">
        <f t="shared" si="49"/>
        <v>6.6636100835046186</v>
      </c>
      <c r="Q50">
        <f t="shared" si="50"/>
        <v>0.75900338799349054</v>
      </c>
      <c r="BE50" s="17" t="s">
        <v>76</v>
      </c>
      <c r="BF50" s="20">
        <f>((BF47*((BF49-2)^0.5))/(1-BF47^2)^0.5)</f>
        <v>35.952004447516046</v>
      </c>
    </row>
    <row r="51" spans="1:67" ht="18.75" x14ac:dyDescent="0.3">
      <c r="A51" s="4">
        <v>6</v>
      </c>
      <c r="B51" s="2">
        <v>5.4</v>
      </c>
      <c r="C51" s="2">
        <f t="shared" si="5"/>
        <v>1.791759469228055</v>
      </c>
      <c r="I51">
        <f t="shared" si="10"/>
        <v>2.5000000000000022</v>
      </c>
      <c r="J51">
        <f t="shared" si="44"/>
        <v>5.9783088682281518</v>
      </c>
      <c r="K51">
        <f t="shared" si="45"/>
        <v>5.9266640536937087</v>
      </c>
      <c r="L51">
        <f t="shared" si="46"/>
        <v>6.0299536827625948</v>
      </c>
      <c r="M51">
        <f t="shared" si="47"/>
        <v>5.1644814534443327E-2</v>
      </c>
      <c r="O51">
        <f t="shared" si="48"/>
        <v>5.2194050338692062</v>
      </c>
      <c r="P51">
        <f t="shared" si="49"/>
        <v>6.7372127025870974</v>
      </c>
      <c r="Q51">
        <f t="shared" si="50"/>
        <v>0.75890383435894582</v>
      </c>
      <c r="AW51">
        <v>0.8</v>
      </c>
      <c r="AX51">
        <v>-0.22314355131420971</v>
      </c>
      <c r="AY51">
        <f>$X$33</f>
        <v>2</v>
      </c>
      <c r="BE51" s="17" t="s">
        <v>72</v>
      </c>
      <c r="BF51" s="21">
        <f>_xlfn.T.DIST.2T($BF$50,$BF$53)</f>
        <v>3.6768829704866832E-98</v>
      </c>
      <c r="BL51">
        <v>0.8</v>
      </c>
      <c r="BM51">
        <v>-0.22314355131420971</v>
      </c>
      <c r="BN51">
        <f>$X$30</f>
        <v>-2.4</v>
      </c>
    </row>
    <row r="52" spans="1:67" ht="18.75" x14ac:dyDescent="0.3">
      <c r="A52" s="4">
        <v>6.5</v>
      </c>
      <c r="B52" s="2">
        <v>5.0999999999999996</v>
      </c>
      <c r="C52" s="2">
        <f t="shared" si="5"/>
        <v>1.8718021769015913</v>
      </c>
      <c r="I52">
        <f t="shared" si="10"/>
        <v>2.6000000000000023</v>
      </c>
      <c r="J52">
        <f t="shared" si="44"/>
        <v>6.0520110409451746</v>
      </c>
      <c r="K52">
        <f t="shared" si="45"/>
        <v>6.0015264818902807</v>
      </c>
      <c r="L52">
        <f t="shared" si="46"/>
        <v>6.1024956000000685</v>
      </c>
      <c r="M52">
        <f t="shared" si="47"/>
        <v>5.048455905489406E-2</v>
      </c>
      <c r="O52">
        <f t="shared" si="48"/>
        <v>5.2931852812088698</v>
      </c>
      <c r="P52">
        <f t="shared" si="49"/>
        <v>6.8108368006814795</v>
      </c>
      <c r="Q52">
        <f t="shared" si="50"/>
        <v>0.75882575973630484</v>
      </c>
      <c r="AW52">
        <v>0.8</v>
      </c>
      <c r="AX52">
        <v>-0.22314355131420971</v>
      </c>
      <c r="AY52">
        <f>23</f>
        <v>23</v>
      </c>
      <c r="AZ52">
        <v>0.8</v>
      </c>
      <c r="BE52" s="17" t="s">
        <v>73</v>
      </c>
      <c r="BF52" s="22" t="str">
        <f>IF(BF51&lt;0.05,"Yes","No")</f>
        <v>Yes</v>
      </c>
      <c r="BL52">
        <v>0.8</v>
      </c>
      <c r="BM52">
        <v>-0.22314355131420971</v>
      </c>
      <c r="BN52">
        <v>100000016</v>
      </c>
      <c r="BO52">
        <v>0.8</v>
      </c>
    </row>
    <row r="53" spans="1:67" x14ac:dyDescent="0.25">
      <c r="A53" s="4">
        <v>6.8</v>
      </c>
      <c r="B53" s="2">
        <v>5.2</v>
      </c>
      <c r="C53" s="2">
        <f t="shared" si="5"/>
        <v>1.9169226121820611</v>
      </c>
      <c r="I53">
        <f t="shared" si="10"/>
        <v>2.7000000000000024</v>
      </c>
      <c r="J53">
        <f t="shared" si="44"/>
        <v>6.1257132136621983</v>
      </c>
      <c r="K53">
        <f t="shared" si="45"/>
        <v>6.0760864914936494</v>
      </c>
      <c r="L53">
        <f t="shared" si="46"/>
        <v>6.1753399358307473</v>
      </c>
      <c r="M53">
        <f t="shared" si="47"/>
        <v>4.9626722168548555E-2</v>
      </c>
      <c r="O53">
        <f t="shared" si="48"/>
        <v>5.3669440429062911</v>
      </c>
      <c r="P53">
        <f t="shared" si="49"/>
        <v>6.8844823844181056</v>
      </c>
      <c r="Q53">
        <f t="shared" si="50"/>
        <v>0.75876917075590744</v>
      </c>
      <c r="BE53" t="s">
        <v>74</v>
      </c>
      <c r="BF53">
        <f>BF49-2</f>
        <v>238</v>
      </c>
    </row>
    <row r="54" spans="1:67" x14ac:dyDescent="0.25">
      <c r="A54" s="4">
        <v>7</v>
      </c>
      <c r="B54" s="2">
        <v>5.5</v>
      </c>
      <c r="C54" s="2">
        <f t="shared" si="5"/>
        <v>1.9459101490553132</v>
      </c>
      <c r="I54">
        <f t="shared" si="10"/>
        <v>2.8000000000000025</v>
      </c>
      <c r="J54">
        <f t="shared" si="44"/>
        <v>6.1994153863792221</v>
      </c>
      <c r="K54">
        <f t="shared" si="45"/>
        <v>6.1503282249316635</v>
      </c>
      <c r="L54">
        <f t="shared" si="46"/>
        <v>6.2485025478267806</v>
      </c>
      <c r="M54">
        <f t="shared" si="47"/>
        <v>4.9087161447558904E-2</v>
      </c>
      <c r="O54">
        <f t="shared" si="48"/>
        <v>5.4406813141540509</v>
      </c>
      <c r="P54">
        <f t="shared" si="49"/>
        <v>6.9581494586043933</v>
      </c>
      <c r="Q54">
        <f t="shared" si="50"/>
        <v>0.75873407222517142</v>
      </c>
      <c r="AW54">
        <v>0.89999999999999991</v>
      </c>
      <c r="AX54">
        <v>-0.10536051565782641</v>
      </c>
      <c r="AY54">
        <f>$X$33</f>
        <v>2</v>
      </c>
      <c r="BE54" t="s">
        <v>75</v>
      </c>
      <c r="BL54">
        <v>0.89999999999999991</v>
      </c>
      <c r="BM54">
        <v>-0.10536051565782641</v>
      </c>
      <c r="BN54">
        <f>$X$30</f>
        <v>-2.4</v>
      </c>
    </row>
    <row r="55" spans="1:67" x14ac:dyDescent="0.25">
      <c r="A55" s="4">
        <v>7</v>
      </c>
      <c r="B55" s="2">
        <v>5.3</v>
      </c>
      <c r="C55" s="2">
        <f t="shared" si="5"/>
        <v>1.9459101490553132</v>
      </c>
      <c r="I55">
        <f>I54+0.1</f>
        <v>2.9000000000000026</v>
      </c>
      <c r="J55">
        <f t="shared" si="44"/>
        <v>6.2731175590962458</v>
      </c>
      <c r="K55">
        <f t="shared" si="45"/>
        <v>6.224241140443481</v>
      </c>
      <c r="L55">
        <f t="shared" si="46"/>
        <v>6.3219939777490106</v>
      </c>
      <c r="M55">
        <f t="shared" si="47"/>
        <v>4.8876418652764465E-2</v>
      </c>
      <c r="O55">
        <f t="shared" si="48"/>
        <v>5.5143970919696939</v>
      </c>
      <c r="P55">
        <f t="shared" si="49"/>
        <v>7.0318380262227977</v>
      </c>
      <c r="Q55">
        <f t="shared" si="50"/>
        <v>0.75872046712655206</v>
      </c>
      <c r="AW55">
        <v>0.89999999999999991</v>
      </c>
      <c r="AX55">
        <v>-0.10536051565782641</v>
      </c>
      <c r="AY55">
        <f>23</f>
        <v>23</v>
      </c>
      <c r="AZ55">
        <v>0.89999999999999991</v>
      </c>
      <c r="BL55">
        <v>0.89999999999999991</v>
      </c>
      <c r="BM55">
        <v>-0.10536051565782641</v>
      </c>
      <c r="BN55">
        <v>100000017</v>
      </c>
      <c r="BO55">
        <v>0.89999999999999991</v>
      </c>
    </row>
    <row r="56" spans="1:67" x14ac:dyDescent="0.25">
      <c r="A56" s="4">
        <v>7</v>
      </c>
      <c r="B56" s="2">
        <v>5.7</v>
      </c>
      <c r="C56" s="2">
        <f t="shared" si="5"/>
        <v>1.9459101490553132</v>
      </c>
      <c r="I56">
        <f t="shared" si="10"/>
        <v>3.0000000000000027</v>
      </c>
      <c r="J56">
        <f t="shared" si="44"/>
        <v>6.3468197318132695</v>
      </c>
      <c r="K56">
        <f t="shared" si="45"/>
        <v>6.2978209951232378</v>
      </c>
      <c r="L56">
        <f t="shared" si="46"/>
        <v>6.3958184685033013</v>
      </c>
      <c r="M56">
        <f t="shared" si="47"/>
        <v>4.8998736690031873E-2</v>
      </c>
      <c r="O56">
        <f t="shared" si="48"/>
        <v>5.5880913751969956</v>
      </c>
      <c r="P56">
        <f t="shared" si="49"/>
        <v>7.1055480884295434</v>
      </c>
      <c r="Q56">
        <f t="shared" si="50"/>
        <v>0.75872835661627436</v>
      </c>
    </row>
    <row r="57" spans="1:67" x14ac:dyDescent="0.25">
      <c r="A57" s="4">
        <v>7</v>
      </c>
      <c r="B57" s="2">
        <v>5.4</v>
      </c>
      <c r="C57" s="2">
        <f t="shared" si="5"/>
        <v>1.9459101490553132</v>
      </c>
      <c r="I57">
        <f t="shared" si="10"/>
        <v>3.1000000000000028</v>
      </c>
      <c r="J57">
        <f t="shared" si="44"/>
        <v>6.4205219045302933</v>
      </c>
      <c r="K57">
        <f t="shared" si="45"/>
        <v>6.3710702603748661</v>
      </c>
      <c r="L57">
        <f t="shared" si="46"/>
        <v>6.4699735486857204</v>
      </c>
      <c r="M57">
        <f t="shared" si="47"/>
        <v>4.9451644155427556E-2</v>
      </c>
      <c r="O57">
        <f t="shared" si="48"/>
        <v>5.6617641645064509</v>
      </c>
      <c r="P57">
        <f t="shared" si="49"/>
        <v>7.1792796445541356</v>
      </c>
      <c r="Q57">
        <f t="shared" si="50"/>
        <v>0.758757740023842</v>
      </c>
      <c r="AW57">
        <v>1</v>
      </c>
      <c r="AX57">
        <v>0</v>
      </c>
      <c r="AY57">
        <f>$X$33</f>
        <v>2</v>
      </c>
      <c r="BL57">
        <v>1</v>
      </c>
      <c r="BM57">
        <v>0</v>
      </c>
      <c r="BN57">
        <f>$X$30</f>
        <v>-2.4</v>
      </c>
    </row>
    <row r="58" spans="1:67" x14ac:dyDescent="0.25">
      <c r="A58" s="4">
        <v>7</v>
      </c>
      <c r="B58" s="2">
        <v>5.0999999999999996</v>
      </c>
      <c r="C58" s="2">
        <f t="shared" si="5"/>
        <v>1.9459101490553132</v>
      </c>
      <c r="I58">
        <f t="shared" si="10"/>
        <v>3.2000000000000028</v>
      </c>
      <c r="J58">
        <f t="shared" si="44"/>
        <v>6.4942240772473161</v>
      </c>
      <c r="K58">
        <f t="shared" si="45"/>
        <v>6.4439978785290357</v>
      </c>
      <c r="L58">
        <f t="shared" si="46"/>
        <v>6.5444502759655965</v>
      </c>
      <c r="M58">
        <f t="shared" si="47"/>
        <v>5.0226198718280213E-2</v>
      </c>
      <c r="O58">
        <f t="shared" si="48"/>
        <v>5.7354154623949931</v>
      </c>
      <c r="P58">
        <f t="shared" si="49"/>
        <v>7.2530326920996391</v>
      </c>
      <c r="Q58">
        <f t="shared" si="50"/>
        <v>0.7588086148523232</v>
      </c>
      <c r="AW58">
        <v>1</v>
      </c>
      <c r="AX58">
        <v>0</v>
      </c>
      <c r="AY58">
        <f>23</f>
        <v>23</v>
      </c>
      <c r="AZ58">
        <v>1</v>
      </c>
      <c r="BL58">
        <v>1</v>
      </c>
      <c r="BM58">
        <v>0</v>
      </c>
      <c r="BN58">
        <v>100000018</v>
      </c>
      <c r="BO58">
        <v>1</v>
      </c>
    </row>
    <row r="59" spans="1:67" x14ac:dyDescent="0.25">
      <c r="A59" s="4">
        <v>7</v>
      </c>
      <c r="B59" s="2">
        <v>4.7</v>
      </c>
      <c r="C59" s="2">
        <f t="shared" si="5"/>
        <v>1.9459101490553132</v>
      </c>
      <c r="I59">
        <f t="shared" si="10"/>
        <v>3.3000000000000029</v>
      </c>
      <c r="J59">
        <f t="shared" si="44"/>
        <v>6.5679262499643398</v>
      </c>
      <c r="K59">
        <f t="shared" si="45"/>
        <v>6.5166184144880841</v>
      </c>
      <c r="L59">
        <f t="shared" si="46"/>
        <v>6.6192340854405955</v>
      </c>
      <c r="M59">
        <f t="shared" si="47"/>
        <v>5.1307835476255462E-2</v>
      </c>
      <c r="O59">
        <f t="shared" si="48"/>
        <v>5.80904527318493</v>
      </c>
      <c r="P59">
        <f t="shared" si="49"/>
        <v>7.3268072267437496</v>
      </c>
      <c r="Q59">
        <f t="shared" si="50"/>
        <v>0.75888097677941024</v>
      </c>
    </row>
    <row r="60" spans="1:67" x14ac:dyDescent="0.25">
      <c r="A60" s="4">
        <v>7</v>
      </c>
      <c r="B60" s="2">
        <v>5.7</v>
      </c>
      <c r="C60" s="2">
        <f t="shared" si="5"/>
        <v>1.9459101490553132</v>
      </c>
      <c r="I60">
        <f t="shared" si="10"/>
        <v>3.400000000000003</v>
      </c>
      <c r="J60">
        <f t="shared" si="44"/>
        <v>6.6416284226813627</v>
      </c>
      <c r="K60">
        <f t="shared" si="45"/>
        <v>6.5889507809309391</v>
      </c>
      <c r="L60">
        <f t="shared" si="46"/>
        <v>6.6943060644317862</v>
      </c>
      <c r="M60">
        <f t="shared" si="47"/>
        <v>5.2677641750423936E-2</v>
      </c>
      <c r="O60">
        <f t="shared" si="48"/>
        <v>5.8826536030221073</v>
      </c>
      <c r="P60">
        <f t="shared" si="49"/>
        <v>7.4006032423406181</v>
      </c>
      <c r="Q60">
        <f t="shared" si="50"/>
        <v>0.75897481965925528</v>
      </c>
      <c r="AW60">
        <v>2</v>
      </c>
      <c r="AX60">
        <v>0.69314718055994529</v>
      </c>
      <c r="AY60">
        <f>$X$33</f>
        <v>2</v>
      </c>
      <c r="BL60">
        <v>2</v>
      </c>
      <c r="BM60">
        <v>0.69314718055994529</v>
      </c>
      <c r="BN60">
        <f>$X$30</f>
        <v>-2.4</v>
      </c>
    </row>
    <row r="61" spans="1:67" x14ac:dyDescent="0.25">
      <c r="A61" s="4">
        <v>7</v>
      </c>
      <c r="B61" s="2">
        <v>5.3</v>
      </c>
      <c r="C61" s="2">
        <f t="shared" si="5"/>
        <v>1.9459101490553132</v>
      </c>
      <c r="I61">
        <f t="shared" si="10"/>
        <v>3.5000000000000031</v>
      </c>
      <c r="J61">
        <f t="shared" si="44"/>
        <v>6.7153305953983864</v>
      </c>
      <c r="K61">
        <f t="shared" si="45"/>
        <v>6.6610167765760027</v>
      </c>
      <c r="L61">
        <f t="shared" si="46"/>
        <v>6.7696444142207701</v>
      </c>
      <c r="M61">
        <f t="shared" si="47"/>
        <v>5.4313818822383488E-2</v>
      </c>
      <c r="O61">
        <f t="shared" si="48"/>
        <v>5.9562404598733067</v>
      </c>
      <c r="P61">
        <f t="shared" si="49"/>
        <v>7.474420730923466</v>
      </c>
      <c r="Q61">
        <f t="shared" si="50"/>
        <v>0.75909013552507976</v>
      </c>
      <c r="AW61">
        <v>2</v>
      </c>
      <c r="AX61">
        <v>0.69314718055994529</v>
      </c>
      <c r="AY61">
        <f>23</f>
        <v>23</v>
      </c>
      <c r="AZ61">
        <v>2</v>
      </c>
      <c r="BL61">
        <v>2</v>
      </c>
      <c r="BM61">
        <v>0.69314718055994529</v>
      </c>
      <c r="BN61">
        <v>100000019</v>
      </c>
      <c r="BO61">
        <v>2</v>
      </c>
    </row>
    <row r="62" spans="1:67" x14ac:dyDescent="0.25">
      <c r="A62" s="4">
        <v>8</v>
      </c>
      <c r="B62" s="2">
        <v>5.2</v>
      </c>
      <c r="C62" s="2">
        <f t="shared" si="5"/>
        <v>2.0794415416798357</v>
      </c>
      <c r="I62">
        <f t="shared" si="10"/>
        <v>3.6000000000000032</v>
      </c>
      <c r="J62">
        <f t="shared" si="44"/>
        <v>6.7890327681154101</v>
      </c>
      <c r="K62">
        <f t="shared" si="45"/>
        <v>6.7328396643987389</v>
      </c>
      <c r="L62">
        <f t="shared" si="46"/>
        <v>6.8452258718320813</v>
      </c>
      <c r="M62">
        <f t="shared" si="47"/>
        <v>5.6193103716671279E-2</v>
      </c>
      <c r="O62">
        <f t="shared" si="48"/>
        <v>6.0298058535228582</v>
      </c>
      <c r="P62">
        <f t="shared" si="49"/>
        <v>7.548259682707962</v>
      </c>
      <c r="Q62">
        <f t="shared" si="50"/>
        <v>0.75922691459255165</v>
      </c>
    </row>
    <row r="63" spans="1:67" x14ac:dyDescent="0.25">
      <c r="A63" s="4">
        <v>8</v>
      </c>
      <c r="B63" s="2">
        <v>5.6</v>
      </c>
      <c r="C63" s="2">
        <f t="shared" si="5"/>
        <v>2.0794415416798357</v>
      </c>
      <c r="I63">
        <f t="shared" si="10"/>
        <v>3.7000000000000033</v>
      </c>
      <c r="J63">
        <f t="shared" si="44"/>
        <v>6.8627349408324338</v>
      </c>
      <c r="K63">
        <f t="shared" si="45"/>
        <v>6.8044429524368439</v>
      </c>
      <c r="L63">
        <f t="shared" si="46"/>
        <v>6.9210269292280238</v>
      </c>
      <c r="M63">
        <f t="shared" si="47"/>
        <v>5.8291988395590313E-2</v>
      </c>
      <c r="O63">
        <f t="shared" si="48"/>
        <v>6.1033497955685005</v>
      </c>
      <c r="P63">
        <f t="shared" si="49"/>
        <v>7.6221200860963672</v>
      </c>
      <c r="Q63">
        <f t="shared" si="50"/>
        <v>0.75938514526393319</v>
      </c>
      <c r="AW63">
        <v>3</v>
      </c>
      <c r="AX63">
        <v>1.0986122886681098</v>
      </c>
      <c r="AY63">
        <f>$X$33</f>
        <v>2</v>
      </c>
      <c r="BL63">
        <v>3</v>
      </c>
      <c r="BM63">
        <v>1.0986122886681098</v>
      </c>
      <c r="BN63">
        <f>$X$30</f>
        <v>-2.4</v>
      </c>
    </row>
    <row r="64" spans="1:67" x14ac:dyDescent="0.25">
      <c r="A64" s="4">
        <v>8</v>
      </c>
      <c r="B64" s="2">
        <v>5.4</v>
      </c>
      <c r="C64" s="2">
        <f t="shared" si="5"/>
        <v>2.0794415416798357</v>
      </c>
      <c r="I64">
        <f t="shared" si="10"/>
        <v>3.8000000000000034</v>
      </c>
      <c r="J64">
        <f t="shared" si="44"/>
        <v>6.9364371135494576</v>
      </c>
      <c r="K64">
        <f t="shared" si="45"/>
        <v>6.8758494585984042</v>
      </c>
      <c r="L64">
        <f t="shared" si="46"/>
        <v>6.9970247685005109</v>
      </c>
      <c r="M64">
        <f t="shared" si="47"/>
        <v>6.0587654951053185E-2</v>
      </c>
      <c r="O64">
        <f t="shared" si="48"/>
        <v>6.1768722994164698</v>
      </c>
      <c r="P64">
        <f t="shared" si="49"/>
        <v>7.6960019276824454</v>
      </c>
      <c r="Q64">
        <f t="shared" si="50"/>
        <v>0.75956481413298826</v>
      </c>
      <c r="AW64">
        <v>3</v>
      </c>
      <c r="AX64">
        <v>1.0986122886681098</v>
      </c>
      <c r="AY64">
        <f>23</f>
        <v>23</v>
      </c>
      <c r="AZ64">
        <v>3</v>
      </c>
      <c r="BL64">
        <v>3</v>
      </c>
      <c r="BM64">
        <v>1.0986122886681098</v>
      </c>
      <c r="BN64">
        <v>100000020</v>
      </c>
      <c r="BO64">
        <v>3</v>
      </c>
    </row>
    <row r="65" spans="1:67" x14ac:dyDescent="0.25">
      <c r="A65" s="4">
        <v>8</v>
      </c>
      <c r="B65" s="2">
        <v>5.2</v>
      </c>
      <c r="C65" s="2">
        <f t="shared" si="5"/>
        <v>2.0794415416798357</v>
      </c>
      <c r="I65">
        <f t="shared" si="10"/>
        <v>3.9000000000000035</v>
      </c>
      <c r="J65">
        <f t="shared" si="44"/>
        <v>7.0101392862664813</v>
      </c>
      <c r="K65">
        <f t="shared" si="45"/>
        <v>6.947080670920271</v>
      </c>
      <c r="L65">
        <f t="shared" si="46"/>
        <v>7.0731979016126916</v>
      </c>
      <c r="M65">
        <f t="shared" si="47"/>
        <v>6.3058615346210281E-2</v>
      </c>
      <c r="O65">
        <f t="shared" si="48"/>
        <v>6.2503733802758301</v>
      </c>
      <c r="P65">
        <f t="shared" si="49"/>
        <v>7.7699051922571325</v>
      </c>
      <c r="Q65">
        <f t="shared" si="50"/>
        <v>0.75976590599065086</v>
      </c>
    </row>
    <row r="66" spans="1:67" x14ac:dyDescent="0.25">
      <c r="A66" s="4">
        <v>8</v>
      </c>
      <c r="B66" s="2">
        <v>5.8</v>
      </c>
      <c r="C66" s="2">
        <f t="shared" si="5"/>
        <v>2.0794415416798357</v>
      </c>
      <c r="I66">
        <f t="shared" si="10"/>
        <v>4.0000000000000036</v>
      </c>
      <c r="J66">
        <f t="shared" si="44"/>
        <v>7.083841458983505</v>
      </c>
      <c r="K66">
        <f t="shared" si="45"/>
        <v>7.0181563691848918</v>
      </c>
      <c r="L66">
        <f t="shared" si="46"/>
        <v>7.1495265487821182</v>
      </c>
      <c r="M66">
        <f t="shared" si="47"/>
        <v>6.5685089798613497E-2</v>
      </c>
      <c r="O66">
        <f t="shared" si="48"/>
        <v>6.3238530551520613</v>
      </c>
      <c r="P66">
        <f t="shared" si="49"/>
        <v>7.8438298628149488</v>
      </c>
      <c r="Q66">
        <f t="shared" si="50"/>
        <v>0.7599884038314435</v>
      </c>
      <c r="AW66">
        <v>4</v>
      </c>
      <c r="AX66">
        <v>1.3862943611198906</v>
      </c>
      <c r="AY66">
        <f>$X$33</f>
        <v>2</v>
      </c>
      <c r="BL66">
        <v>4</v>
      </c>
      <c r="BM66">
        <v>1.3862943611198906</v>
      </c>
      <c r="BN66">
        <f>$X$30</f>
        <v>-2.4</v>
      </c>
    </row>
    <row r="67" spans="1:67" x14ac:dyDescent="0.25">
      <c r="A67" s="4">
        <v>8</v>
      </c>
      <c r="B67" s="2">
        <v>5.4</v>
      </c>
      <c r="C67" s="2">
        <f t="shared" si="5"/>
        <v>2.0794415416798357</v>
      </c>
      <c r="I67">
        <f t="shared" si="10"/>
        <v>4.1000000000000032</v>
      </c>
      <c r="J67">
        <f t="shared" si="44"/>
        <v>7.1575436317005279</v>
      </c>
      <c r="K67">
        <f t="shared" si="45"/>
        <v>7.0890944528166306</v>
      </c>
      <c r="L67">
        <f t="shared" si="46"/>
        <v>7.2259928105844251</v>
      </c>
      <c r="M67">
        <f t="shared" si="47"/>
        <v>6.8449178883896858E-2</v>
      </c>
      <c r="O67">
        <f t="shared" si="48"/>
        <v>6.3973113428398847</v>
      </c>
      <c r="P67">
        <f t="shared" si="49"/>
        <v>7.9177759205611711</v>
      </c>
      <c r="Q67">
        <f t="shared" si="50"/>
        <v>0.76023228886064353</v>
      </c>
      <c r="AW67">
        <v>4</v>
      </c>
      <c r="AX67">
        <v>1.3862943611198906</v>
      </c>
      <c r="AY67">
        <f>23</f>
        <v>23</v>
      </c>
      <c r="AZ67">
        <v>4</v>
      </c>
      <c r="BL67">
        <v>4</v>
      </c>
      <c r="BM67">
        <v>1.3862943611198906</v>
      </c>
      <c r="BN67">
        <v>100000021</v>
      </c>
      <c r="BO67">
        <v>4</v>
      </c>
    </row>
    <row r="68" spans="1:67" x14ac:dyDescent="0.25">
      <c r="A68" s="4">
        <v>8.5</v>
      </c>
      <c r="B68" s="2">
        <v>5.4</v>
      </c>
      <c r="C68" s="2">
        <f t="shared" ref="C68:C131" si="60">LN(A68)</f>
        <v>2.1400661634962708</v>
      </c>
      <c r="I68">
        <f t="shared" ref="I68:I91" si="61">I67+0.1</f>
        <v>4.2000000000000028</v>
      </c>
      <c r="J68">
        <f t="shared" ref="J68:J91" si="62">($G$2*I68)+$G$3</f>
        <v>7.2312458044175507</v>
      </c>
      <c r="K68">
        <f t="shared" ref="K68:K91" si="63">J68-M68</f>
        <v>7.1599109169257726</v>
      </c>
      <c r="L68">
        <f t="shared" ref="L68:L91" si="64">J68+M68</f>
        <v>7.3025806919093288</v>
      </c>
      <c r="M68">
        <f t="shared" ref="M68:M91" si="65">($G$8*SQRT(1/$G$5+(I68-$G$6)^2/$G$7))*$G$9</f>
        <v>7.1334887491778451E-2</v>
      </c>
      <c r="O68">
        <f t="shared" ref="O68:O91" si="66">J68-Q68</f>
        <v>6.470748263915362</v>
      </c>
      <c r="P68">
        <f t="shared" ref="P68:P91" si="67">J68+Q68</f>
        <v>7.9917433449197395</v>
      </c>
      <c r="Q68">
        <f t="shared" ref="Q68:Q91" si="68">($G$8*SQRT(1+1/$G$5+(I68-$G$6)^2/$G$7))*$G$9</f>
        <v>0.76049754050218843</v>
      </c>
    </row>
    <row r="69" spans="1:67" x14ac:dyDescent="0.25">
      <c r="A69" s="4">
        <v>9</v>
      </c>
      <c r="B69" s="2">
        <v>6</v>
      </c>
      <c r="C69" s="2">
        <f t="shared" si="60"/>
        <v>2.1972245773362196</v>
      </c>
      <c r="I69">
        <f t="shared" si="61"/>
        <v>4.3000000000000025</v>
      </c>
      <c r="J69">
        <f t="shared" si="62"/>
        <v>7.3049479771345744</v>
      </c>
      <c r="K69">
        <f t="shared" si="63"/>
        <v>7.2306199254137953</v>
      </c>
      <c r="L69">
        <f t="shared" si="64"/>
        <v>7.3792760288553536</v>
      </c>
      <c r="M69">
        <f t="shared" si="65"/>
        <v>7.4328051720779359E-2</v>
      </c>
      <c r="O69">
        <f t="shared" si="66"/>
        <v>6.5441638407272622</v>
      </c>
      <c r="P69">
        <f t="shared" si="67"/>
        <v>8.0657321135418876</v>
      </c>
      <c r="Q69">
        <f t="shared" si="68"/>
        <v>0.76078413640731224</v>
      </c>
      <c r="AW69">
        <v>5</v>
      </c>
      <c r="AX69">
        <v>1.6094379124341003</v>
      </c>
      <c r="AY69">
        <f>$X$33</f>
        <v>2</v>
      </c>
      <c r="BL69">
        <v>5</v>
      </c>
      <c r="BM69">
        <v>1.6094379124341003</v>
      </c>
      <c r="BN69">
        <f>$X$30</f>
        <v>-2.4</v>
      </c>
    </row>
    <row r="70" spans="1:67" x14ac:dyDescent="0.25">
      <c r="A70" s="4">
        <v>9</v>
      </c>
      <c r="B70" s="2">
        <v>4.5999999999999996</v>
      </c>
      <c r="C70" s="2">
        <f t="shared" si="60"/>
        <v>2.1972245773362196</v>
      </c>
      <c r="I70">
        <f t="shared" si="61"/>
        <v>4.4000000000000021</v>
      </c>
      <c r="J70">
        <f t="shared" si="62"/>
        <v>7.3786501498515973</v>
      </c>
      <c r="K70">
        <f t="shared" si="63"/>
        <v>7.3012339410364779</v>
      </c>
      <c r="L70">
        <f t="shared" si="64"/>
        <v>7.4560663586667166</v>
      </c>
      <c r="M70">
        <f t="shared" si="65"/>
        <v>7.7416208815119555E-2</v>
      </c>
      <c r="O70">
        <f t="shared" si="66"/>
        <v>6.6175580973876924</v>
      </c>
      <c r="P70">
        <f t="shared" si="67"/>
        <v>8.1397422023155031</v>
      </c>
      <c r="Q70">
        <f t="shared" si="68"/>
        <v>0.76109205246390488</v>
      </c>
      <c r="AW70">
        <v>5</v>
      </c>
      <c r="AX70">
        <v>1.6094379124341003</v>
      </c>
      <c r="AY70">
        <f>23</f>
        <v>23</v>
      </c>
      <c r="AZ70">
        <v>5</v>
      </c>
      <c r="BL70">
        <v>5</v>
      </c>
      <c r="BM70">
        <v>1.6094379124341003</v>
      </c>
      <c r="BN70">
        <v>100000022</v>
      </c>
      <c r="BO70">
        <v>5</v>
      </c>
    </row>
    <row r="71" spans="1:67" x14ac:dyDescent="0.25">
      <c r="A71" s="4">
        <v>9</v>
      </c>
      <c r="B71" s="2">
        <v>5.4</v>
      </c>
      <c r="C71" s="2">
        <f t="shared" si="60"/>
        <v>2.1972245773362196</v>
      </c>
      <c r="I71">
        <f t="shared" si="61"/>
        <v>4.5000000000000018</v>
      </c>
      <c r="J71">
        <f t="shared" si="62"/>
        <v>7.4523523225686201</v>
      </c>
      <c r="K71">
        <f t="shared" si="63"/>
        <v>7.3717638834624886</v>
      </c>
      <c r="L71">
        <f t="shared" si="64"/>
        <v>7.5329407616747517</v>
      </c>
      <c r="M71">
        <f t="shared" si="65"/>
        <v>8.0588439106131851E-2</v>
      </c>
      <c r="O71">
        <f t="shared" si="66"/>
        <v>6.6909310597620344</v>
      </c>
      <c r="P71">
        <f t="shared" si="67"/>
        <v>8.2137735853752059</v>
      </c>
      <c r="Q71">
        <f t="shared" si="68"/>
        <v>0.76142126280658595</v>
      </c>
    </row>
    <row r="72" spans="1:67" x14ac:dyDescent="0.25">
      <c r="A72" s="4">
        <v>9</v>
      </c>
      <c r="B72" s="2">
        <v>5.7</v>
      </c>
      <c r="C72" s="2">
        <f t="shared" si="60"/>
        <v>2.1972245773362196</v>
      </c>
      <c r="I72">
        <f t="shared" si="61"/>
        <v>4.6000000000000014</v>
      </c>
      <c r="J72">
        <f t="shared" si="62"/>
        <v>7.5260544952856439</v>
      </c>
      <c r="K72">
        <f t="shared" si="63"/>
        <v>7.442219295856189</v>
      </c>
      <c r="L72">
        <f t="shared" si="64"/>
        <v>7.6098896947150987</v>
      </c>
      <c r="M72">
        <f t="shared" si="65"/>
        <v>8.3835199429454652E-2</v>
      </c>
      <c r="O72">
        <f t="shared" si="66"/>
        <v>6.7642827554581615</v>
      </c>
      <c r="P72">
        <f t="shared" si="67"/>
        <v>8.2878262351131262</v>
      </c>
      <c r="Q72">
        <f t="shared" si="68"/>
        <v>0.76177173982748247</v>
      </c>
      <c r="AW72">
        <v>6</v>
      </c>
      <c r="AX72">
        <v>1.791759469228055</v>
      </c>
      <c r="AY72">
        <f>$X$33</f>
        <v>2</v>
      </c>
      <c r="BL72">
        <v>6</v>
      </c>
      <c r="BM72">
        <v>1.791759469228055</v>
      </c>
      <c r="BN72">
        <f>$X$30</f>
        <v>-2.4</v>
      </c>
    </row>
    <row r="73" spans="1:67" x14ac:dyDescent="0.25">
      <c r="A73" s="4">
        <v>9</v>
      </c>
      <c r="B73" s="2">
        <v>6.1</v>
      </c>
      <c r="C73" s="2">
        <f t="shared" si="60"/>
        <v>2.1972245773362196</v>
      </c>
      <c r="I73">
        <f t="shared" si="61"/>
        <v>4.7000000000000011</v>
      </c>
      <c r="J73">
        <f t="shared" si="62"/>
        <v>7.5997566680026676</v>
      </c>
      <c r="K73">
        <f t="shared" si="63"/>
        <v>7.5126085078112599</v>
      </c>
      <c r="L73">
        <f t="shared" si="64"/>
        <v>7.6869048281940753</v>
      </c>
      <c r="M73">
        <f t="shared" si="65"/>
        <v>8.71481601914081E-2</v>
      </c>
      <c r="O73">
        <f t="shared" si="66"/>
        <v>6.8376132138149668</v>
      </c>
      <c r="P73">
        <f t="shared" si="67"/>
        <v>8.3619001221903684</v>
      </c>
      <c r="Q73">
        <f t="shared" si="68"/>
        <v>0.76214345418770113</v>
      </c>
      <c r="AW73">
        <v>6</v>
      </c>
      <c r="AX73">
        <v>1.791759469228055</v>
      </c>
      <c r="AY73">
        <f>23</f>
        <v>23</v>
      </c>
      <c r="AZ73">
        <v>6</v>
      </c>
      <c r="BL73">
        <v>6</v>
      </c>
      <c r="BM73">
        <v>1.791759469228055</v>
      </c>
      <c r="BN73">
        <v>100000023</v>
      </c>
      <c r="BO73">
        <v>6</v>
      </c>
    </row>
    <row r="74" spans="1:67" x14ac:dyDescent="0.25">
      <c r="A74" s="4">
        <v>9</v>
      </c>
      <c r="B74" s="2">
        <v>5.2</v>
      </c>
      <c r="C74" s="2">
        <f t="shared" si="60"/>
        <v>2.1972245773362196</v>
      </c>
      <c r="I74">
        <f t="shared" si="61"/>
        <v>4.8000000000000007</v>
      </c>
      <c r="J74">
        <f t="shared" si="62"/>
        <v>7.6734588407196904</v>
      </c>
      <c r="K74">
        <f t="shared" si="63"/>
        <v>7.5829387876834966</v>
      </c>
      <c r="L74">
        <f t="shared" si="64"/>
        <v>7.7639788937558842</v>
      </c>
      <c r="M74">
        <f t="shared" si="65"/>
        <v>9.0520053036194176E-2</v>
      </c>
      <c r="O74">
        <f t="shared" si="66"/>
        <v>6.9109224658902084</v>
      </c>
      <c r="P74">
        <f t="shared" si="67"/>
        <v>8.4359952155491733</v>
      </c>
      <c r="Q74">
        <f t="shared" si="68"/>
        <v>0.76253637482948211</v>
      </c>
    </row>
    <row r="75" spans="1:67" x14ac:dyDescent="0.25">
      <c r="A75" s="4">
        <v>9</v>
      </c>
      <c r="B75" s="2">
        <v>5.4</v>
      </c>
      <c r="C75" s="2">
        <f t="shared" si="60"/>
        <v>2.1972245773362196</v>
      </c>
      <c r="I75">
        <f t="shared" si="61"/>
        <v>4.9000000000000004</v>
      </c>
      <c r="J75">
        <f t="shared" si="62"/>
        <v>7.7471610134367133</v>
      </c>
      <c r="K75">
        <f t="shared" si="63"/>
        <v>7.6532164808967051</v>
      </c>
      <c r="L75">
        <f t="shared" si="64"/>
        <v>7.8411055459767214</v>
      </c>
      <c r="M75">
        <f t="shared" si="65"/>
        <v>9.3944532540008244E-2</v>
      </c>
      <c r="O75">
        <f t="shared" si="66"/>
        <v>6.9842105444476879</v>
      </c>
      <c r="P75">
        <f t="shared" si="67"/>
        <v>8.5101114824257387</v>
      </c>
      <c r="Q75">
        <f t="shared" si="68"/>
        <v>0.7629504689890253</v>
      </c>
      <c r="AW75">
        <v>7</v>
      </c>
      <c r="AX75">
        <v>1.9459101490553132</v>
      </c>
      <c r="AY75">
        <f>$X$33</f>
        <v>2</v>
      </c>
      <c r="BL75">
        <v>7</v>
      </c>
      <c r="BM75">
        <v>1.9459101490553132</v>
      </c>
      <c r="BN75">
        <f>$X$30</f>
        <v>-2.4</v>
      </c>
    </row>
    <row r="76" spans="1:67" x14ac:dyDescent="0.25">
      <c r="A76" s="4">
        <v>9.1999999999999993</v>
      </c>
      <c r="B76" s="2">
        <v>5.6</v>
      </c>
      <c r="C76" s="2">
        <f t="shared" si="60"/>
        <v>2.2192034840549946</v>
      </c>
      <c r="I76">
        <f t="shared" si="61"/>
        <v>5</v>
      </c>
      <c r="J76">
        <f t="shared" si="62"/>
        <v>7.820863186153737</v>
      </c>
      <c r="K76">
        <f t="shared" si="63"/>
        <v>7.7234471330505494</v>
      </c>
      <c r="L76">
        <f t="shared" si="64"/>
        <v>7.9182792392569246</v>
      </c>
      <c r="M76">
        <f t="shared" si="65"/>
        <v>9.741605310318785E-2</v>
      </c>
      <c r="O76">
        <f t="shared" si="66"/>
        <v>7.057477483943762</v>
      </c>
      <c r="P76">
        <f t="shared" si="67"/>
        <v>8.584248888363712</v>
      </c>
      <c r="Q76">
        <f t="shared" si="68"/>
        <v>0.7633857022099747</v>
      </c>
      <c r="AW76">
        <v>7</v>
      </c>
      <c r="AX76">
        <v>1.9459101490553132</v>
      </c>
      <c r="AY76">
        <f>23</f>
        <v>23</v>
      </c>
      <c r="AZ76">
        <v>7</v>
      </c>
      <c r="BL76">
        <v>7</v>
      </c>
      <c r="BM76">
        <v>1.9459101490553132</v>
      </c>
      <c r="BN76">
        <v>100000024</v>
      </c>
      <c r="BO76">
        <v>7</v>
      </c>
    </row>
    <row r="77" spans="1:67" x14ac:dyDescent="0.25">
      <c r="A77" s="4">
        <v>10</v>
      </c>
      <c r="B77" s="2">
        <v>6.6</v>
      </c>
      <c r="C77" s="2">
        <f t="shared" si="60"/>
        <v>2.3025850929940459</v>
      </c>
      <c r="I77">
        <f t="shared" si="61"/>
        <v>5.0999999999999996</v>
      </c>
      <c r="J77">
        <f t="shared" si="62"/>
        <v>7.8945653588707598</v>
      </c>
      <c r="K77">
        <f t="shared" si="63"/>
        <v>7.7936355980179632</v>
      </c>
      <c r="L77">
        <f t="shared" si="64"/>
        <v>7.9954951197235564</v>
      </c>
      <c r="M77">
        <f t="shared" si="65"/>
        <v>0.10092976085279673</v>
      </c>
      <c r="O77">
        <f t="shared" si="66"/>
        <v>7.1307233205132103</v>
      </c>
      <c r="P77">
        <f t="shared" si="67"/>
        <v>8.6584073972283093</v>
      </c>
      <c r="Q77">
        <f t="shared" si="68"/>
        <v>0.76384203835754927</v>
      </c>
    </row>
    <row r="78" spans="1:67" x14ac:dyDescent="0.25">
      <c r="A78" s="4">
        <v>10</v>
      </c>
      <c r="B78" s="2">
        <v>5.8</v>
      </c>
      <c r="C78" s="2">
        <f t="shared" si="60"/>
        <v>2.3025850929940459</v>
      </c>
      <c r="I78">
        <f t="shared" si="61"/>
        <v>5.1999999999999993</v>
      </c>
      <c r="J78">
        <f t="shared" si="62"/>
        <v>7.9682675315877827</v>
      </c>
      <c r="K78">
        <f t="shared" si="63"/>
        <v>7.8637861319754139</v>
      </c>
      <c r="L78">
        <f t="shared" si="64"/>
        <v>8.0727489312001524</v>
      </c>
      <c r="M78">
        <f t="shared" si="65"/>
        <v>0.10448139961236907</v>
      </c>
      <c r="O78">
        <f t="shared" si="66"/>
        <v>7.2039480919544756</v>
      </c>
      <c r="P78">
        <f t="shared" si="67"/>
        <v>8.7325869712210906</v>
      </c>
      <c r="Q78">
        <f t="shared" si="68"/>
        <v>0.76431943963330717</v>
      </c>
      <c r="AW78">
        <v>8</v>
      </c>
      <c r="AX78">
        <v>2.0794415416798357</v>
      </c>
      <c r="AY78">
        <f>$X$33</f>
        <v>2</v>
      </c>
      <c r="BL78">
        <v>8</v>
      </c>
      <c r="BM78">
        <v>2.0794415416798357</v>
      </c>
      <c r="BN78">
        <f>$X$30</f>
        <v>-2.4</v>
      </c>
    </row>
    <row r="79" spans="1:67" x14ac:dyDescent="0.25">
      <c r="A79" s="4">
        <v>10</v>
      </c>
      <c r="B79" s="2">
        <v>6.1</v>
      </c>
      <c r="C79" s="2">
        <f t="shared" si="60"/>
        <v>2.3025850929940459</v>
      </c>
      <c r="I79">
        <f t="shared" si="61"/>
        <v>5.2999999999999989</v>
      </c>
      <c r="J79">
        <f t="shared" si="62"/>
        <v>8.0419697043048064</v>
      </c>
      <c r="K79">
        <f t="shared" si="63"/>
        <v>7.9339024746758691</v>
      </c>
      <c r="L79">
        <f t="shared" si="64"/>
        <v>8.1500369339337446</v>
      </c>
      <c r="M79">
        <f t="shared" si="65"/>
        <v>0.10806722962893769</v>
      </c>
      <c r="O79">
        <f t="shared" si="66"/>
        <v>7.2771518377142783</v>
      </c>
      <c r="P79">
        <f t="shared" si="67"/>
        <v>8.8067875708953345</v>
      </c>
      <c r="Q79">
        <f t="shared" si="68"/>
        <v>0.76481786659052797</v>
      </c>
      <c r="AW79">
        <v>8</v>
      </c>
      <c r="AX79">
        <v>2.0794415416798357</v>
      </c>
      <c r="AY79">
        <f>23</f>
        <v>23</v>
      </c>
      <c r="AZ79">
        <v>8</v>
      </c>
      <c r="BL79">
        <v>8</v>
      </c>
      <c r="BM79">
        <v>2.0794415416798357</v>
      </c>
      <c r="BN79">
        <v>100000025</v>
      </c>
      <c r="BO79">
        <v>8</v>
      </c>
    </row>
    <row r="80" spans="1:67" x14ac:dyDescent="0.25">
      <c r="A80" s="4">
        <v>10</v>
      </c>
      <c r="B80" s="2">
        <v>5.9</v>
      </c>
      <c r="C80" s="2">
        <f t="shared" si="60"/>
        <v>2.3025850929940459</v>
      </c>
      <c r="I80">
        <f t="shared" si="61"/>
        <v>5.3999999999999986</v>
      </c>
      <c r="J80">
        <f t="shared" si="62"/>
        <v>8.1156718770218301</v>
      </c>
      <c r="K80">
        <f t="shared" si="63"/>
        <v>8.0039879194005827</v>
      </c>
      <c r="L80">
        <f t="shared" si="64"/>
        <v>8.2273558346430775</v>
      </c>
      <c r="M80">
        <f t="shared" si="65"/>
        <v>0.11168395762124805</v>
      </c>
      <c r="O80">
        <f t="shared" si="66"/>
        <v>7.3503345988716298</v>
      </c>
      <c r="P80">
        <f t="shared" si="67"/>
        <v>8.8810091551720305</v>
      </c>
      <c r="Q80">
        <f t="shared" si="68"/>
        <v>0.76533727815020081</v>
      </c>
    </row>
    <row r="81" spans="1:67" x14ac:dyDescent="0.25">
      <c r="A81" s="4">
        <v>10</v>
      </c>
      <c r="B81" s="2">
        <v>5.6</v>
      </c>
      <c r="C81" s="2">
        <f t="shared" si="60"/>
        <v>2.3025850929940459</v>
      </c>
      <c r="I81">
        <f t="shared" si="61"/>
        <v>5.4999999999999982</v>
      </c>
      <c r="J81">
        <f t="shared" si="62"/>
        <v>8.1893740497388521</v>
      </c>
      <c r="K81">
        <f t="shared" si="63"/>
        <v>8.0740453730111046</v>
      </c>
      <c r="L81">
        <f t="shared" si="64"/>
        <v>8.3047027264665996</v>
      </c>
      <c r="M81">
        <f t="shared" si="65"/>
        <v>0.11532867672774666</v>
      </c>
      <c r="O81">
        <f t="shared" si="66"/>
        <v>7.4234964181212506</v>
      </c>
      <c r="P81">
        <f t="shared" si="67"/>
        <v>8.9552516813564527</v>
      </c>
      <c r="Q81">
        <f t="shared" si="68"/>
        <v>0.76587763161760125</v>
      </c>
      <c r="AW81">
        <v>9</v>
      </c>
      <c r="AX81">
        <v>2.1972245773362196</v>
      </c>
      <c r="AY81">
        <f>$X$33</f>
        <v>2</v>
      </c>
      <c r="BL81">
        <v>9</v>
      </c>
      <c r="BM81">
        <v>2.1972245773362196</v>
      </c>
      <c r="BN81">
        <f>$X$30</f>
        <v>-2.4</v>
      </c>
    </row>
    <row r="82" spans="1:67" x14ac:dyDescent="0.25">
      <c r="A82" s="4">
        <v>10</v>
      </c>
      <c r="B82" s="2">
        <v>5.9</v>
      </c>
      <c r="C82" s="2">
        <f t="shared" si="60"/>
        <v>2.3025850929940459</v>
      </c>
      <c r="I82">
        <f t="shared" si="61"/>
        <v>5.5999999999999979</v>
      </c>
      <c r="J82">
        <f t="shared" si="62"/>
        <v>8.2630762224558758</v>
      </c>
      <c r="K82">
        <f t="shared" si="63"/>
        <v>8.1440774074316966</v>
      </c>
      <c r="L82">
        <f t="shared" si="64"/>
        <v>8.382075037480055</v>
      </c>
      <c r="M82">
        <f t="shared" si="65"/>
        <v>0.11899881502417844</v>
      </c>
      <c r="O82">
        <f t="shared" si="66"/>
        <v>7.4966373397564317</v>
      </c>
      <c r="P82">
        <f t="shared" si="67"/>
        <v>9.0295151051553191</v>
      </c>
      <c r="Q82">
        <f t="shared" si="68"/>
        <v>0.76643888269944394</v>
      </c>
      <c r="AW82">
        <v>9</v>
      </c>
      <c r="AX82">
        <v>2.1972245773362196</v>
      </c>
      <c r="AY82">
        <f>23</f>
        <v>23</v>
      </c>
      <c r="AZ82">
        <v>9</v>
      </c>
      <c r="BL82">
        <v>9</v>
      </c>
      <c r="BM82">
        <v>2.1972245773362196</v>
      </c>
      <c r="BN82">
        <v>100000026</v>
      </c>
      <c r="BO82">
        <v>9</v>
      </c>
    </row>
    <row r="83" spans="1:67" x14ac:dyDescent="0.25">
      <c r="A83" s="4">
        <v>10</v>
      </c>
      <c r="B83" s="2">
        <v>6.3</v>
      </c>
      <c r="C83" s="2">
        <f t="shared" si="60"/>
        <v>2.3025850929940459</v>
      </c>
      <c r="I83">
        <f t="shared" si="61"/>
        <v>5.6999999999999975</v>
      </c>
      <c r="J83">
        <f t="shared" si="62"/>
        <v>8.3367783951728995</v>
      </c>
      <c r="K83">
        <f t="shared" si="63"/>
        <v>8.214086303764768</v>
      </c>
      <c r="L83">
        <f t="shared" si="64"/>
        <v>8.4594704865810311</v>
      </c>
      <c r="M83">
        <f t="shared" si="65"/>
        <v>0.12269209140813182</v>
      </c>
      <c r="O83">
        <f t="shared" si="66"/>
        <v>7.5697574096513076</v>
      </c>
      <c r="P83">
        <f t="shared" si="67"/>
        <v>9.1037993806944915</v>
      </c>
      <c r="Q83">
        <f t="shared" si="68"/>
        <v>0.76702098552159204</v>
      </c>
    </row>
    <row r="84" spans="1:67" x14ac:dyDescent="0.25">
      <c r="A84" s="4">
        <v>11</v>
      </c>
      <c r="B84" s="2">
        <v>6.3</v>
      </c>
      <c r="C84" s="2">
        <f t="shared" si="60"/>
        <v>2.3978952727983707</v>
      </c>
      <c r="I84">
        <f t="shared" si="61"/>
        <v>5.7999999999999972</v>
      </c>
      <c r="J84">
        <f t="shared" si="62"/>
        <v>8.4104805678899233</v>
      </c>
      <c r="K84">
        <f t="shared" si="63"/>
        <v>8.2840740901025836</v>
      </c>
      <c r="L84">
        <f t="shared" si="64"/>
        <v>8.536887045677263</v>
      </c>
      <c r="M84">
        <f t="shared" si="65"/>
        <v>0.12640647778733999</v>
      </c>
      <c r="O84">
        <f t="shared" si="66"/>
        <v>7.6428566752426095</v>
      </c>
      <c r="P84">
        <f t="shared" si="67"/>
        <v>9.1781044605372362</v>
      </c>
      <c r="Q84">
        <f t="shared" si="68"/>
        <v>0.76762389264731368</v>
      </c>
      <c r="AW84">
        <v>10</v>
      </c>
      <c r="AX84">
        <v>2.3025850929940459</v>
      </c>
      <c r="AY84">
        <f>$X$33</f>
        <v>2</v>
      </c>
      <c r="BL84">
        <v>10</v>
      </c>
      <c r="BM84">
        <v>2.3025850929940459</v>
      </c>
      <c r="BN84">
        <f>$X$30</f>
        <v>-2.4</v>
      </c>
    </row>
    <row r="85" spans="1:67" x14ac:dyDescent="0.25">
      <c r="A85" s="4">
        <v>11</v>
      </c>
      <c r="B85" s="2">
        <v>5.8</v>
      </c>
      <c r="C85" s="2">
        <f t="shared" si="60"/>
        <v>2.3978952727983707</v>
      </c>
      <c r="I85">
        <f t="shared" si="61"/>
        <v>5.8999999999999968</v>
      </c>
      <c r="J85">
        <f t="shared" si="62"/>
        <v>8.4841827406069452</v>
      </c>
      <c r="K85">
        <f t="shared" si="63"/>
        <v>8.354042573960907</v>
      </c>
      <c r="L85">
        <f t="shared" si="64"/>
        <v>8.6143229072529834</v>
      </c>
      <c r="M85">
        <f t="shared" si="65"/>
        <v>0.13014016664603739</v>
      </c>
      <c r="O85">
        <f t="shared" si="66"/>
        <v>7.7159351855108866</v>
      </c>
      <c r="P85">
        <f t="shared" si="67"/>
        <v>9.2524302957030038</v>
      </c>
      <c r="Q85">
        <f t="shared" si="68"/>
        <v>0.76824755509605858</v>
      </c>
      <c r="AW85">
        <v>10</v>
      </c>
      <c r="AX85">
        <v>2.3025850929940459</v>
      </c>
      <c r="AY85">
        <f>23</f>
        <v>23</v>
      </c>
      <c r="AZ85">
        <v>10</v>
      </c>
      <c r="BL85">
        <v>10</v>
      </c>
      <c r="BM85">
        <v>2.3025850929940459</v>
      </c>
      <c r="BN85">
        <v>100000027</v>
      </c>
      <c r="BO85">
        <v>10</v>
      </c>
    </row>
    <row r="86" spans="1:67" x14ac:dyDescent="0.25">
      <c r="A86" s="4">
        <v>11</v>
      </c>
      <c r="B86" s="2">
        <v>5.9</v>
      </c>
      <c r="C86" s="2">
        <f t="shared" si="60"/>
        <v>2.3978952727983707</v>
      </c>
      <c r="I86">
        <f t="shared" si="61"/>
        <v>5.9999999999999964</v>
      </c>
      <c r="J86">
        <f t="shared" si="62"/>
        <v>8.5578849133239689</v>
      </c>
      <c r="K86">
        <f t="shared" si="63"/>
        <v>8.4239933701322016</v>
      </c>
      <c r="L86">
        <f t="shared" si="64"/>
        <v>8.6917764565157363</v>
      </c>
      <c r="M86">
        <f t="shared" si="65"/>
        <v>0.13389154319176644</v>
      </c>
      <c r="O86">
        <f t="shared" si="66"/>
        <v>7.7889929909612183</v>
      </c>
      <c r="P86">
        <f t="shared" si="67"/>
        <v>9.3267768356867187</v>
      </c>
      <c r="Q86">
        <f t="shared" si="68"/>
        <v>0.7688919223627505</v>
      </c>
    </row>
    <row r="87" spans="1:67" x14ac:dyDescent="0.25">
      <c r="A87" s="4">
        <v>11</v>
      </c>
      <c r="B87" s="2">
        <v>5.3</v>
      </c>
      <c r="C87" s="2">
        <f t="shared" si="60"/>
        <v>2.3978952727983707</v>
      </c>
      <c r="I87">
        <f t="shared" si="61"/>
        <v>6.0999999999999961</v>
      </c>
      <c r="J87">
        <f t="shared" si="62"/>
        <v>8.6315870860409909</v>
      </c>
      <c r="K87">
        <f t="shared" si="63"/>
        <v>8.4939279246406532</v>
      </c>
      <c r="L87">
        <f t="shared" si="64"/>
        <v>8.7692462474413286</v>
      </c>
      <c r="M87">
        <f t="shared" si="65"/>
        <v>0.13765916140033735</v>
      </c>
      <c r="O87">
        <f t="shared" si="66"/>
        <v>7.8620301436034232</v>
      </c>
      <c r="P87">
        <f t="shared" si="67"/>
        <v>9.4011440284785586</v>
      </c>
      <c r="Q87">
        <f t="shared" si="68"/>
        <v>0.76955694243756734</v>
      </c>
      <c r="AW87">
        <v>20</v>
      </c>
      <c r="AX87">
        <v>2.9957322735539909</v>
      </c>
      <c r="AY87">
        <f>$X$33</f>
        <v>2</v>
      </c>
      <c r="BL87">
        <v>20</v>
      </c>
      <c r="BM87">
        <v>2.9957322735539909</v>
      </c>
      <c r="BN87">
        <f>$X$30</f>
        <v>-2.4</v>
      </c>
    </row>
    <row r="88" spans="1:67" x14ac:dyDescent="0.25">
      <c r="A88" s="4">
        <v>11.5</v>
      </c>
      <c r="B88" s="2">
        <v>5.9</v>
      </c>
      <c r="C88" s="2">
        <f t="shared" si="60"/>
        <v>2.4423470353692043</v>
      </c>
      <c r="I88">
        <f t="shared" si="61"/>
        <v>6.1999999999999957</v>
      </c>
      <c r="J88">
        <f t="shared" si="62"/>
        <v>8.7052892587580146</v>
      </c>
      <c r="K88">
        <f t="shared" si="63"/>
        <v>8.5638475353798942</v>
      </c>
      <c r="L88">
        <f t="shared" si="64"/>
        <v>8.8467309821361351</v>
      </c>
      <c r="M88">
        <f t="shared" si="65"/>
        <v>0.14144172337812055</v>
      </c>
      <c r="O88">
        <f t="shared" si="66"/>
        <v>7.9350466969318152</v>
      </c>
      <c r="P88">
        <f t="shared" si="67"/>
        <v>9.4755318205842141</v>
      </c>
      <c r="Q88">
        <f t="shared" si="68"/>
        <v>0.77024256182619899</v>
      </c>
      <c r="AW88">
        <v>20</v>
      </c>
      <c r="AX88">
        <v>2.9957322735539909</v>
      </c>
      <c r="AY88">
        <f>23</f>
        <v>23</v>
      </c>
      <c r="AZ88">
        <v>20</v>
      </c>
      <c r="BL88">
        <v>20</v>
      </c>
      <c r="BM88">
        <v>2.9957322735539909</v>
      </c>
      <c r="BN88">
        <v>100000028</v>
      </c>
      <c r="BO88">
        <v>20</v>
      </c>
    </row>
    <row r="89" spans="1:67" x14ac:dyDescent="0.25">
      <c r="A89" s="4">
        <v>12</v>
      </c>
      <c r="B89" s="2">
        <v>6.7</v>
      </c>
      <c r="C89" s="2">
        <f t="shared" si="60"/>
        <v>2.4849066497880004</v>
      </c>
      <c r="I89">
        <f t="shared" si="61"/>
        <v>6.2999999999999954</v>
      </c>
      <c r="J89">
        <f t="shared" si="62"/>
        <v>8.7789914314750384</v>
      </c>
      <c r="K89">
        <f t="shared" si="63"/>
        <v>8.6337533699262199</v>
      </c>
      <c r="L89">
        <f t="shared" si="64"/>
        <v>8.9242294930238568</v>
      </c>
      <c r="M89">
        <f t="shared" si="65"/>
        <v>0.14523806154881924</v>
      </c>
      <c r="O89">
        <f t="shared" si="66"/>
        <v>8.0080427059044776</v>
      </c>
      <c r="P89">
        <f t="shared" si="67"/>
        <v>9.5499401570455991</v>
      </c>
      <c r="Q89">
        <f t="shared" si="68"/>
        <v>0.77094872557056071</v>
      </c>
    </row>
    <row r="90" spans="1:67" x14ac:dyDescent="0.25">
      <c r="A90" s="4">
        <v>12</v>
      </c>
      <c r="B90" s="2">
        <v>6.4</v>
      </c>
      <c r="C90" s="2">
        <f t="shared" si="60"/>
        <v>2.4849066497880004</v>
      </c>
      <c r="I90">
        <f t="shared" si="61"/>
        <v>6.399999999999995</v>
      </c>
      <c r="J90">
        <f t="shared" si="62"/>
        <v>8.8526936041920621</v>
      </c>
      <c r="K90">
        <f t="shared" si="63"/>
        <v>8.7036464809447427</v>
      </c>
      <c r="L90">
        <f t="shared" si="64"/>
        <v>9.0017407274393815</v>
      </c>
      <c r="M90">
        <f t="shared" si="65"/>
        <v>0.14904712324731942</v>
      </c>
      <c r="O90">
        <f t="shared" si="66"/>
        <v>8.0810182269221151</v>
      </c>
      <c r="P90">
        <f t="shared" si="67"/>
        <v>9.624368981462009</v>
      </c>
      <c r="Q90">
        <f t="shared" si="68"/>
        <v>0.77167537726994684</v>
      </c>
      <c r="AW90">
        <v>30</v>
      </c>
      <c r="AX90">
        <v>3.4011973816621555</v>
      </c>
      <c r="AY90">
        <f>$X$33</f>
        <v>2</v>
      </c>
      <c r="BL90">
        <v>30</v>
      </c>
      <c r="BM90">
        <v>3.4011973816621555</v>
      </c>
      <c r="BN90">
        <f>$X$30</f>
        <v>-2.4</v>
      </c>
    </row>
    <row r="91" spans="1:67" x14ac:dyDescent="0.25">
      <c r="A91" s="4">
        <v>12</v>
      </c>
      <c r="B91" s="2">
        <v>6.1</v>
      </c>
      <c r="C91" s="2">
        <f t="shared" si="60"/>
        <v>2.4849066497880004</v>
      </c>
      <c r="I91">
        <f t="shared" si="61"/>
        <v>6.4999999999999947</v>
      </c>
      <c r="J91">
        <f t="shared" si="62"/>
        <v>8.9263957769090858</v>
      </c>
      <c r="K91">
        <f t="shared" si="63"/>
        <v>8.7735278195416182</v>
      </c>
      <c r="L91">
        <f t="shared" si="64"/>
        <v>9.0792637342765534</v>
      </c>
      <c r="M91">
        <f t="shared" si="65"/>
        <v>0.15286795736746736</v>
      </c>
      <c r="O91">
        <f t="shared" si="66"/>
        <v>8.1539733178064822</v>
      </c>
      <c r="P91">
        <f t="shared" si="67"/>
        <v>9.6988182360116895</v>
      </c>
      <c r="Q91">
        <f t="shared" si="68"/>
        <v>0.77242245910260454</v>
      </c>
      <c r="AW91">
        <v>30</v>
      </c>
      <c r="AX91">
        <v>3.4011973816621555</v>
      </c>
      <c r="AY91">
        <f>23</f>
        <v>23</v>
      </c>
      <c r="AZ91">
        <v>30</v>
      </c>
      <c r="BL91">
        <v>30</v>
      </c>
      <c r="BM91">
        <v>3.4011973816621555</v>
      </c>
      <c r="BN91">
        <v>100000029</v>
      </c>
      <c r="BO91">
        <v>30</v>
      </c>
    </row>
    <row r="92" spans="1:67" x14ac:dyDescent="0.25">
      <c r="A92" s="4">
        <v>13</v>
      </c>
      <c r="B92" s="2">
        <v>5.9</v>
      </c>
      <c r="C92" s="2">
        <f t="shared" si="60"/>
        <v>2.5649493574615367</v>
      </c>
      <c r="I92">
        <f t="shared" ref="I92:I100" si="69">I91+0.1</f>
        <v>6.5999999999999943</v>
      </c>
      <c r="J92">
        <f t="shared" ref="J92:J95" si="70">($G$2*I92)+$G$3</f>
        <v>9.0000979496261078</v>
      </c>
      <c r="K92">
        <f t="shared" ref="K92:K95" si="71">J92-M92</f>
        <v>8.8433982468610441</v>
      </c>
      <c r="L92">
        <f t="shared" ref="L92:L95" si="72">J92+M92</f>
        <v>9.1567976523911714</v>
      </c>
      <c r="M92">
        <f t="shared" ref="M92:M95" si="73">($G$8*SQRT(1/$G$5+(I92-$G$6)^2/$G$7))*$G$9</f>
        <v>0.15669970276506334</v>
      </c>
      <c r="O92">
        <f t="shared" ref="O92:O95" si="74">J92-Q92</f>
        <v>8.2269080377783954</v>
      </c>
      <c r="P92">
        <f t="shared" ref="P92:P95" si="75">J92+Q92</f>
        <v>9.7732878614738201</v>
      </c>
      <c r="Q92">
        <f t="shared" ref="Q92:Q95" si="76">($G$8*SQRT(1+1/$G$5+(I92-$G$6)^2/$G$7))*$G$9</f>
        <v>0.7731899118477118</v>
      </c>
    </row>
    <row r="93" spans="1:67" x14ac:dyDescent="0.25">
      <c r="A93" s="4">
        <v>13</v>
      </c>
      <c r="B93" s="2">
        <v>6.3</v>
      </c>
      <c r="C93" s="2">
        <f t="shared" si="60"/>
        <v>2.5649493574615367</v>
      </c>
      <c r="I93">
        <f t="shared" si="69"/>
        <v>6.699999999999994</v>
      </c>
      <c r="J93">
        <f t="shared" si="70"/>
        <v>9.0738001223431315</v>
      </c>
      <c r="K93">
        <f t="shared" si="71"/>
        <v>8.9132585441797971</v>
      </c>
      <c r="L93">
        <f t="shared" si="72"/>
        <v>9.2343417005064659</v>
      </c>
      <c r="M93">
        <f t="shared" si="73"/>
        <v>0.16054157816333361</v>
      </c>
      <c r="O93">
        <f t="shared" si="74"/>
        <v>8.2998224474353943</v>
      </c>
      <c r="P93">
        <f t="shared" si="75"/>
        <v>9.8477777972508687</v>
      </c>
      <c r="Q93">
        <f t="shared" si="76"/>
        <v>0.77397767490773717</v>
      </c>
      <c r="AW93">
        <v>40</v>
      </c>
      <c r="AX93">
        <v>3.6888794541139363</v>
      </c>
      <c r="AY93">
        <f>$X$33</f>
        <v>2</v>
      </c>
      <c r="BL93">
        <v>40</v>
      </c>
      <c r="BM93">
        <v>3.6888794541139363</v>
      </c>
      <c r="BN93">
        <f>$X$30</f>
        <v>-2.4</v>
      </c>
    </row>
    <row r="94" spans="1:67" x14ac:dyDescent="0.25">
      <c r="A94" s="4">
        <v>13</v>
      </c>
      <c r="B94" s="2">
        <v>5.8</v>
      </c>
      <c r="C94" s="2">
        <f t="shared" si="60"/>
        <v>2.5649493574615367</v>
      </c>
      <c r="I94">
        <f t="shared" si="69"/>
        <v>6.7999999999999936</v>
      </c>
      <c r="J94">
        <f t="shared" si="70"/>
        <v>9.1475022950601534</v>
      </c>
      <c r="K94">
        <f t="shared" si="71"/>
        <v>8.9831094217132677</v>
      </c>
      <c r="L94">
        <f t="shared" si="72"/>
        <v>9.3118951684070392</v>
      </c>
      <c r="M94">
        <f t="shared" si="73"/>
        <v>0.16439287334688665</v>
      </c>
      <c r="O94">
        <f t="shared" si="74"/>
        <v>8.3727166087289859</v>
      </c>
      <c r="P94">
        <f t="shared" si="75"/>
        <v>9.922287981391321</v>
      </c>
      <c r="Q94">
        <f t="shared" si="76"/>
        <v>0.77478568633116784</v>
      </c>
      <c r="AW94">
        <v>40</v>
      </c>
      <c r="AX94">
        <v>3.6888794541139363</v>
      </c>
      <c r="AY94">
        <f>23</f>
        <v>23</v>
      </c>
      <c r="AZ94">
        <v>40</v>
      </c>
      <c r="BL94">
        <v>40</v>
      </c>
      <c r="BM94">
        <v>3.6888794541139363</v>
      </c>
      <c r="BN94">
        <v>100000030</v>
      </c>
      <c r="BO94">
        <v>40</v>
      </c>
    </row>
    <row r="95" spans="1:67" x14ac:dyDescent="0.25">
      <c r="A95" s="4">
        <v>13</v>
      </c>
      <c r="B95" s="2">
        <v>6.3</v>
      </c>
      <c r="C95" s="2">
        <f t="shared" si="60"/>
        <v>2.5649493574615367</v>
      </c>
      <c r="I95">
        <f t="shared" si="69"/>
        <v>6.8999999999999932</v>
      </c>
      <c r="J95">
        <f t="shared" si="70"/>
        <v>9.2212044677771772</v>
      </c>
      <c r="K95">
        <f t="shared" si="71"/>
        <v>9.0529515263144074</v>
      </c>
      <c r="L95">
        <f t="shared" si="72"/>
        <v>9.389457409239947</v>
      </c>
      <c r="M95">
        <f t="shared" si="73"/>
        <v>0.16825294146277039</v>
      </c>
      <c r="O95">
        <f t="shared" si="74"/>
        <v>8.4455905849415949</v>
      </c>
      <c r="P95">
        <f t="shared" si="75"/>
        <v>9.9968183506127595</v>
      </c>
      <c r="Q95">
        <f t="shared" si="76"/>
        <v>0.77561388283558175</v>
      </c>
    </row>
    <row r="96" spans="1:67" x14ac:dyDescent="0.25">
      <c r="A96" s="4">
        <v>13</v>
      </c>
      <c r="B96" s="2">
        <v>6.4</v>
      </c>
      <c r="C96" s="2">
        <f t="shared" si="60"/>
        <v>2.5649493574615367</v>
      </c>
      <c r="I96">
        <f t="shared" si="69"/>
        <v>6.9999999999999929</v>
      </c>
      <c r="J96">
        <f t="shared" ref="J96:J100" si="77">($G$2*I96)+$G$3</f>
        <v>9.2949066404942009</v>
      </c>
      <c r="K96">
        <f t="shared" ref="K96:K100" si="78">J96-M96</f>
        <v>9.1227854482195117</v>
      </c>
      <c r="L96">
        <f t="shared" ref="L96:L100" si="79">J96+M96</f>
        <v>9.4670278327688901</v>
      </c>
      <c r="M96">
        <f t="shared" ref="M96:M100" si="80">($G$8*SQRT(1/$G$5+(I96-$G$6)^2/$G$7))*$G$9</f>
        <v>0.17212119227468931</v>
      </c>
      <c r="O96">
        <f t="shared" ref="O96:O100" si="81">J96-Q96</f>
        <v>8.518444440663151</v>
      </c>
      <c r="P96">
        <f t="shared" ref="P96:P100" si="82">J96+Q96</f>
        <v>10.071368840325251</v>
      </c>
      <c r="Q96">
        <f t="shared" ref="Q96:Q100" si="83">($G$8*SQRT(1+1/$G$5+(I96-$G$6)^2/$G$7))*$G$9</f>
        <v>0.77646219983105014</v>
      </c>
      <c r="AW96">
        <v>50</v>
      </c>
      <c r="AX96">
        <v>3.912023005428146</v>
      </c>
      <c r="AY96">
        <f>$X$33</f>
        <v>2</v>
      </c>
      <c r="BL96">
        <v>50</v>
      </c>
      <c r="BM96">
        <v>3.912023005428146</v>
      </c>
      <c r="BN96">
        <f>$X$30</f>
        <v>-2.4</v>
      </c>
    </row>
    <row r="97" spans="1:67" x14ac:dyDescent="0.25">
      <c r="A97" s="4">
        <v>14</v>
      </c>
      <c r="B97" s="2">
        <v>6.8</v>
      </c>
      <c r="C97" s="2">
        <f t="shared" si="60"/>
        <v>2.6390573296152584</v>
      </c>
      <c r="I97">
        <f t="shared" si="69"/>
        <v>7.0999999999999925</v>
      </c>
      <c r="J97">
        <f t="shared" si="77"/>
        <v>9.3686088132112246</v>
      </c>
      <c r="K97">
        <f t="shared" si="78"/>
        <v>9.1926117269716965</v>
      </c>
      <c r="L97">
        <f t="shared" si="79"/>
        <v>9.5446058994507528</v>
      </c>
      <c r="M97">
        <f t="shared" si="80"/>
        <v>0.17599708623952803</v>
      </c>
      <c r="O97">
        <f t="shared" si="81"/>
        <v>8.5912782417673785</v>
      </c>
      <c r="P97">
        <f t="shared" si="82"/>
        <v>10.145939384655071</v>
      </c>
      <c r="Q97">
        <f t="shared" si="83"/>
        <v>0.77733057144384654</v>
      </c>
      <c r="AW97">
        <v>50</v>
      </c>
      <c r="AX97">
        <v>3.912023005428146</v>
      </c>
      <c r="AY97">
        <f>23</f>
        <v>23</v>
      </c>
      <c r="AZ97">
        <v>50</v>
      </c>
      <c r="BL97">
        <v>50</v>
      </c>
      <c r="BM97">
        <v>3.912023005428146</v>
      </c>
      <c r="BN97">
        <v>100000031</v>
      </c>
      <c r="BO97">
        <v>50</v>
      </c>
    </row>
    <row r="98" spans="1:67" x14ac:dyDescent="0.25">
      <c r="A98" s="4">
        <v>14</v>
      </c>
      <c r="B98" s="2">
        <v>5.8</v>
      </c>
      <c r="C98" s="2">
        <f t="shared" si="60"/>
        <v>2.6390573296152584</v>
      </c>
      <c r="I98">
        <f t="shared" si="69"/>
        <v>7.1999999999999922</v>
      </c>
      <c r="J98">
        <f t="shared" si="77"/>
        <v>9.4423109859282484</v>
      </c>
      <c r="K98">
        <f t="shared" si="78"/>
        <v>9.2624308566334754</v>
      </c>
      <c r="L98">
        <f t="shared" si="79"/>
        <v>9.6221911152230213</v>
      </c>
      <c r="M98">
        <f t="shared" si="80"/>
        <v>0.17988012929477326</v>
      </c>
      <c r="O98">
        <f t="shared" si="81"/>
        <v>8.6640920553878011</v>
      </c>
      <c r="P98">
        <f t="shared" si="82"/>
        <v>10.220529916468696</v>
      </c>
      <c r="Q98">
        <f t="shared" si="83"/>
        <v>0.77821893054044711</v>
      </c>
    </row>
    <row r="99" spans="1:67" x14ac:dyDescent="0.25">
      <c r="A99" s="4">
        <v>14</v>
      </c>
      <c r="B99" s="2">
        <v>5.8</v>
      </c>
      <c r="C99" s="2">
        <f t="shared" si="60"/>
        <v>2.6390573296152584</v>
      </c>
      <c r="I99">
        <f t="shared" si="69"/>
        <v>7.2999999999999918</v>
      </c>
      <c r="J99">
        <f t="shared" si="77"/>
        <v>9.5160131586452703</v>
      </c>
      <c r="K99">
        <f t="shared" si="78"/>
        <v>9.3322432903834631</v>
      </c>
      <c r="L99">
        <f t="shared" si="79"/>
        <v>9.6997830269070775</v>
      </c>
      <c r="M99">
        <f t="shared" si="80"/>
        <v>0.18376986826180733</v>
      </c>
      <c r="O99">
        <f t="shared" si="81"/>
        <v>8.7368859498934679</v>
      </c>
      <c r="P99">
        <f t="shared" si="82"/>
        <v>10.295140367397073</v>
      </c>
      <c r="Q99">
        <f t="shared" si="83"/>
        <v>0.77912720875180264</v>
      </c>
      <c r="AW99">
        <v>60</v>
      </c>
      <c r="AX99">
        <v>4.0943445622221004</v>
      </c>
      <c r="AY99">
        <f>$X$33</f>
        <v>2</v>
      </c>
      <c r="BL99">
        <v>60</v>
      </c>
      <c r="BM99">
        <v>4.0943445622221004</v>
      </c>
      <c r="BN99">
        <f>$X$30</f>
        <v>-2.4</v>
      </c>
    </row>
    <row r="100" spans="1:67" x14ac:dyDescent="0.25">
      <c r="A100" s="4">
        <v>14</v>
      </c>
      <c r="B100" s="2">
        <v>5.7</v>
      </c>
      <c r="C100" s="2">
        <f t="shared" si="60"/>
        <v>2.6390573296152584</v>
      </c>
      <c r="I100">
        <f t="shared" si="69"/>
        <v>7.3999999999999915</v>
      </c>
      <c r="J100">
        <f t="shared" si="77"/>
        <v>9.589715331362294</v>
      </c>
      <c r="K100">
        <f t="shared" si="78"/>
        <v>9.402049444578422</v>
      </c>
      <c r="L100">
        <f t="shared" si="79"/>
        <v>9.7773812181461661</v>
      </c>
      <c r="M100">
        <f t="shared" si="80"/>
        <v>0.1876658867838715</v>
      </c>
      <c r="O100">
        <f t="shared" si="81"/>
        <v>8.8096599948644343</v>
      </c>
      <c r="P100">
        <f t="shared" si="82"/>
        <v>10.369770667860154</v>
      </c>
      <c r="Q100">
        <f t="shared" si="83"/>
        <v>0.7800553364978603</v>
      </c>
      <c r="AW100">
        <v>60</v>
      </c>
      <c r="AX100">
        <v>4.0943445622221004</v>
      </c>
      <c r="AY100">
        <f>23</f>
        <v>23</v>
      </c>
      <c r="AZ100">
        <v>60</v>
      </c>
      <c r="BL100">
        <v>60</v>
      </c>
      <c r="BM100">
        <v>4.0943445622221004</v>
      </c>
      <c r="BN100">
        <v>100000032</v>
      </c>
      <c r="BO100">
        <v>60</v>
      </c>
    </row>
    <row r="101" spans="1:67" x14ac:dyDescent="0.25">
      <c r="A101" s="4">
        <v>14</v>
      </c>
      <c r="B101" s="2">
        <v>6.2</v>
      </c>
      <c r="C101" s="2">
        <f t="shared" si="60"/>
        <v>2.6390573296152584</v>
      </c>
    </row>
    <row r="102" spans="1:67" x14ac:dyDescent="0.25">
      <c r="A102" s="4">
        <v>15</v>
      </c>
      <c r="B102" s="2">
        <v>6.5</v>
      </c>
      <c r="C102" s="2">
        <f t="shared" si="60"/>
        <v>2.7080502011022101</v>
      </c>
      <c r="AW102">
        <v>70</v>
      </c>
      <c r="AX102">
        <v>4.2484952420493594</v>
      </c>
      <c r="AY102">
        <f>$X$33</f>
        <v>2</v>
      </c>
      <c r="BL102">
        <v>70</v>
      </c>
      <c r="BM102">
        <v>4.2484952420493594</v>
      </c>
      <c r="BN102">
        <f>$X$30</f>
        <v>-2.4</v>
      </c>
    </row>
    <row r="103" spans="1:67" x14ac:dyDescent="0.25">
      <c r="A103" s="4">
        <v>15</v>
      </c>
      <c r="B103" s="2">
        <v>6.2</v>
      </c>
      <c r="C103" s="2">
        <f t="shared" si="60"/>
        <v>2.7080502011022101</v>
      </c>
      <c r="AW103">
        <v>70</v>
      </c>
      <c r="AX103">
        <v>4.2484952420493594</v>
      </c>
      <c r="AY103">
        <f>23</f>
        <v>23</v>
      </c>
      <c r="AZ103">
        <v>70</v>
      </c>
      <c r="BL103">
        <v>70</v>
      </c>
      <c r="BM103">
        <v>4.2484952420493594</v>
      </c>
      <c r="BN103">
        <v>100000033</v>
      </c>
      <c r="BO103">
        <v>70</v>
      </c>
    </row>
    <row r="104" spans="1:67" x14ac:dyDescent="0.25">
      <c r="A104" s="4">
        <v>15</v>
      </c>
      <c r="B104" s="2">
        <v>6.2</v>
      </c>
      <c r="C104" s="2">
        <f t="shared" si="60"/>
        <v>2.7080502011022101</v>
      </c>
    </row>
    <row r="105" spans="1:67" x14ac:dyDescent="0.25">
      <c r="A105" s="4">
        <v>15</v>
      </c>
      <c r="B105" s="2">
        <v>6</v>
      </c>
      <c r="C105" s="2">
        <f t="shared" si="60"/>
        <v>2.7080502011022101</v>
      </c>
      <c r="AW105">
        <v>80</v>
      </c>
      <c r="AX105">
        <v>4.3820266346738812</v>
      </c>
      <c r="AY105">
        <f>$X$33</f>
        <v>2</v>
      </c>
      <c r="BL105">
        <v>80</v>
      </c>
      <c r="BM105">
        <v>4.3820266346738812</v>
      </c>
      <c r="BN105">
        <f>$X$30</f>
        <v>-2.4</v>
      </c>
    </row>
    <row r="106" spans="1:67" x14ac:dyDescent="0.25">
      <c r="A106" s="4">
        <v>15</v>
      </c>
      <c r="B106" s="2">
        <v>7.3</v>
      </c>
      <c r="C106" s="2">
        <f t="shared" si="60"/>
        <v>2.7080502011022101</v>
      </c>
      <c r="AW106">
        <v>80</v>
      </c>
      <c r="AX106">
        <v>4.3820266346738812</v>
      </c>
      <c r="AY106">
        <f>23</f>
        <v>23</v>
      </c>
      <c r="AZ106">
        <v>80</v>
      </c>
      <c r="BL106">
        <v>80</v>
      </c>
      <c r="BM106">
        <v>4.3820266346738812</v>
      </c>
      <c r="BN106">
        <v>100000034</v>
      </c>
      <c r="BO106">
        <v>80</v>
      </c>
    </row>
    <row r="107" spans="1:67" x14ac:dyDescent="0.25">
      <c r="A107" s="4">
        <v>15</v>
      </c>
      <c r="B107" s="2">
        <v>5.8</v>
      </c>
      <c r="C107" s="2">
        <f t="shared" si="60"/>
        <v>2.7080502011022101</v>
      </c>
    </row>
    <row r="108" spans="1:67" x14ac:dyDescent="0.25">
      <c r="A108" s="4">
        <v>15</v>
      </c>
      <c r="B108" s="2">
        <v>5.7</v>
      </c>
      <c r="C108" s="2">
        <f t="shared" si="60"/>
        <v>2.7080502011022101</v>
      </c>
      <c r="AW108">
        <v>90</v>
      </c>
      <c r="AX108">
        <v>4.499809670330265</v>
      </c>
      <c r="AY108">
        <f>$X$33</f>
        <v>2</v>
      </c>
      <c r="BL108">
        <v>90</v>
      </c>
      <c r="BM108">
        <v>4.499809670330265</v>
      </c>
      <c r="BN108">
        <f>$X$30</f>
        <v>-2.4</v>
      </c>
    </row>
    <row r="109" spans="1:67" x14ac:dyDescent="0.25">
      <c r="A109" s="4">
        <v>15</v>
      </c>
      <c r="B109" s="2">
        <v>6.3</v>
      </c>
      <c r="C109" s="2">
        <f t="shared" si="60"/>
        <v>2.7080502011022101</v>
      </c>
      <c r="AW109">
        <v>90</v>
      </c>
      <c r="AX109">
        <v>4.499809670330265</v>
      </c>
      <c r="AY109">
        <f>23</f>
        <v>23</v>
      </c>
      <c r="AZ109">
        <v>90</v>
      </c>
      <c r="BL109">
        <v>90</v>
      </c>
      <c r="BM109">
        <v>4.499809670330265</v>
      </c>
      <c r="BN109">
        <v>100000035</v>
      </c>
      <c r="BO109">
        <v>90</v>
      </c>
    </row>
    <row r="110" spans="1:67" x14ac:dyDescent="0.25">
      <c r="A110" s="4">
        <v>16</v>
      </c>
      <c r="B110" s="2">
        <v>6.1</v>
      </c>
      <c r="C110" s="2">
        <f t="shared" si="60"/>
        <v>2.7725887222397811</v>
      </c>
    </row>
    <row r="111" spans="1:67" x14ac:dyDescent="0.25">
      <c r="A111" s="4">
        <v>16</v>
      </c>
      <c r="B111" s="2">
        <v>6.7</v>
      </c>
      <c r="C111" s="2">
        <f t="shared" si="60"/>
        <v>2.7725887222397811</v>
      </c>
      <c r="AW111">
        <v>100</v>
      </c>
      <c r="AX111">
        <v>4.6051701859880918</v>
      </c>
      <c r="AY111">
        <f>$X$33</f>
        <v>2</v>
      </c>
      <c r="BL111">
        <v>100</v>
      </c>
      <c r="BM111">
        <v>4.6051701859880918</v>
      </c>
      <c r="BN111">
        <f>$X$30</f>
        <v>-2.4</v>
      </c>
    </row>
    <row r="112" spans="1:67" x14ac:dyDescent="0.25">
      <c r="A112" s="4">
        <v>16</v>
      </c>
      <c r="B112" s="2">
        <v>5.9</v>
      </c>
      <c r="C112" s="2">
        <f t="shared" si="60"/>
        <v>2.7725887222397811</v>
      </c>
      <c r="AW112">
        <v>100</v>
      </c>
      <c r="AX112">
        <v>4.6051701859880918</v>
      </c>
      <c r="AY112">
        <f>23</f>
        <v>23</v>
      </c>
      <c r="AZ112">
        <v>100</v>
      </c>
      <c r="BL112">
        <v>100</v>
      </c>
      <c r="BM112">
        <v>4.6051701859880918</v>
      </c>
      <c r="BN112">
        <v>100000036</v>
      </c>
      <c r="BO112">
        <v>100</v>
      </c>
    </row>
    <row r="113" spans="1:67" x14ac:dyDescent="0.25">
      <c r="A113" s="4">
        <v>16</v>
      </c>
      <c r="B113" s="2">
        <v>6</v>
      </c>
      <c r="C113" s="2">
        <f t="shared" si="60"/>
        <v>2.7725887222397811</v>
      </c>
    </row>
    <row r="114" spans="1:67" x14ac:dyDescent="0.25">
      <c r="A114" s="4">
        <v>16.7</v>
      </c>
      <c r="B114" s="2">
        <v>5.8</v>
      </c>
      <c r="C114" s="2">
        <f t="shared" si="60"/>
        <v>2.8154087194227095</v>
      </c>
      <c r="AW114">
        <v>200</v>
      </c>
      <c r="AX114">
        <v>5.2983173665480363</v>
      </c>
      <c r="AY114">
        <f>$X$33</f>
        <v>2</v>
      </c>
      <c r="BL114">
        <v>200</v>
      </c>
      <c r="BM114">
        <v>5.2983173665480363</v>
      </c>
      <c r="BN114">
        <f>$X$30</f>
        <v>-2.4</v>
      </c>
    </row>
    <row r="115" spans="1:67" x14ac:dyDescent="0.25">
      <c r="A115" s="4">
        <v>17</v>
      </c>
      <c r="B115" s="2">
        <v>6.1</v>
      </c>
      <c r="C115" s="2">
        <f t="shared" si="60"/>
        <v>2.8332133440562162</v>
      </c>
      <c r="AW115">
        <v>200</v>
      </c>
      <c r="AX115">
        <v>5.2983173665480363</v>
      </c>
      <c r="AY115">
        <f>23</f>
        <v>23</v>
      </c>
      <c r="AZ115">
        <v>200</v>
      </c>
      <c r="BL115">
        <v>200</v>
      </c>
      <c r="BM115">
        <v>5.2983173665480363</v>
      </c>
      <c r="BN115">
        <v>100000037</v>
      </c>
      <c r="BO115">
        <v>200</v>
      </c>
    </row>
    <row r="116" spans="1:67" x14ac:dyDescent="0.25">
      <c r="A116" s="4">
        <v>17</v>
      </c>
      <c r="B116" s="2">
        <v>6.5</v>
      </c>
      <c r="C116" s="2">
        <f t="shared" si="60"/>
        <v>2.8332133440562162</v>
      </c>
    </row>
    <row r="117" spans="1:67" x14ac:dyDescent="0.25">
      <c r="A117" s="4">
        <v>17</v>
      </c>
      <c r="B117" s="2">
        <v>5.3</v>
      </c>
      <c r="C117" s="2">
        <f t="shared" si="60"/>
        <v>2.8332133440562162</v>
      </c>
      <c r="AW117">
        <v>300</v>
      </c>
      <c r="AX117">
        <v>5.7037824746562009</v>
      </c>
      <c r="AY117">
        <f>$X$33</f>
        <v>2</v>
      </c>
      <c r="BL117">
        <v>300</v>
      </c>
      <c r="BM117">
        <v>5.7037824746562009</v>
      </c>
      <c r="BN117">
        <f>$X$30</f>
        <v>-2.4</v>
      </c>
    </row>
    <row r="118" spans="1:67" x14ac:dyDescent="0.25">
      <c r="A118" s="4">
        <v>18</v>
      </c>
      <c r="B118" s="2">
        <v>6.3</v>
      </c>
      <c r="C118" s="2">
        <f t="shared" si="60"/>
        <v>2.8903717578961645</v>
      </c>
      <c r="AW118">
        <v>300</v>
      </c>
      <c r="AX118">
        <v>5.7037824746562009</v>
      </c>
      <c r="AY118">
        <f>23</f>
        <v>23</v>
      </c>
      <c r="AZ118">
        <v>300</v>
      </c>
      <c r="BL118">
        <v>300</v>
      </c>
      <c r="BM118">
        <v>5.7037824746562009</v>
      </c>
      <c r="BN118">
        <v>100000038</v>
      </c>
      <c r="BO118">
        <v>300</v>
      </c>
    </row>
    <row r="119" spans="1:67" x14ac:dyDescent="0.25">
      <c r="A119" s="4">
        <v>18</v>
      </c>
      <c r="B119" s="2">
        <v>6.6</v>
      </c>
      <c r="C119" s="2">
        <f t="shared" si="60"/>
        <v>2.8903717578961645</v>
      </c>
    </row>
    <row r="120" spans="1:67" x14ac:dyDescent="0.25">
      <c r="A120" s="4">
        <v>18</v>
      </c>
      <c r="B120" s="2">
        <v>6.5</v>
      </c>
      <c r="C120" s="2">
        <f t="shared" si="60"/>
        <v>2.8903717578961645</v>
      </c>
      <c r="AW120">
        <v>400</v>
      </c>
      <c r="AX120">
        <v>5.9914645471079817</v>
      </c>
      <c r="AY120">
        <f>$X$33</f>
        <v>2</v>
      </c>
      <c r="BL120">
        <v>400</v>
      </c>
      <c r="BM120">
        <v>5.9914645471079817</v>
      </c>
      <c r="BN120">
        <f>$X$30</f>
        <v>-2.4</v>
      </c>
    </row>
    <row r="121" spans="1:67" x14ac:dyDescent="0.25">
      <c r="A121" s="4">
        <v>19</v>
      </c>
      <c r="B121" s="2">
        <v>6.5</v>
      </c>
      <c r="C121" s="2">
        <f t="shared" si="60"/>
        <v>2.9444389791664403</v>
      </c>
      <c r="AW121">
        <v>400</v>
      </c>
      <c r="AX121">
        <v>5.9914645471079817</v>
      </c>
      <c r="AY121">
        <f>23</f>
        <v>23</v>
      </c>
      <c r="AZ121">
        <v>400</v>
      </c>
      <c r="BL121">
        <v>400</v>
      </c>
      <c r="BM121">
        <v>5.9914645471079817</v>
      </c>
      <c r="BN121">
        <v>100000039</v>
      </c>
      <c r="BO121">
        <v>400</v>
      </c>
    </row>
    <row r="122" spans="1:67" x14ac:dyDescent="0.25">
      <c r="A122" s="4">
        <v>19</v>
      </c>
      <c r="B122" s="2">
        <v>6.4</v>
      </c>
      <c r="C122" s="2">
        <f t="shared" si="60"/>
        <v>2.9444389791664403</v>
      </c>
    </row>
    <row r="123" spans="1:67" x14ac:dyDescent="0.25">
      <c r="A123" s="4">
        <v>19</v>
      </c>
      <c r="B123" s="2">
        <v>6.7</v>
      </c>
      <c r="C123" s="2">
        <f t="shared" si="60"/>
        <v>2.9444389791664403</v>
      </c>
      <c r="AW123">
        <v>500</v>
      </c>
      <c r="AX123">
        <v>6.2146080984221914</v>
      </c>
      <c r="AY123">
        <f>$X$33</f>
        <v>2</v>
      </c>
      <c r="BL123">
        <v>500</v>
      </c>
      <c r="BM123">
        <v>6.2146080984221914</v>
      </c>
      <c r="BN123">
        <f>$X$30</f>
        <v>-2.4</v>
      </c>
    </row>
    <row r="124" spans="1:67" x14ac:dyDescent="0.25">
      <c r="A124" s="4">
        <v>19</v>
      </c>
      <c r="B124" s="2">
        <v>6.4</v>
      </c>
      <c r="C124" s="2">
        <f t="shared" si="60"/>
        <v>2.9444389791664403</v>
      </c>
      <c r="AW124">
        <v>500</v>
      </c>
      <c r="AX124">
        <v>6.2146080984221914</v>
      </c>
      <c r="AY124">
        <f>23</f>
        <v>23</v>
      </c>
      <c r="AZ124">
        <v>500</v>
      </c>
      <c r="BL124">
        <v>500</v>
      </c>
      <c r="BM124">
        <v>6.2146080984221914</v>
      </c>
      <c r="BN124">
        <v>100000040</v>
      </c>
      <c r="BO124">
        <v>500</v>
      </c>
    </row>
    <row r="125" spans="1:67" x14ac:dyDescent="0.25">
      <c r="A125" s="4">
        <v>20</v>
      </c>
      <c r="B125" s="2">
        <v>7</v>
      </c>
      <c r="C125" s="2">
        <f t="shared" si="60"/>
        <v>2.9957322735539909</v>
      </c>
    </row>
    <row r="126" spans="1:67" x14ac:dyDescent="0.25">
      <c r="A126" s="4">
        <v>20</v>
      </c>
      <c r="B126" s="2">
        <v>6.5</v>
      </c>
      <c r="C126" s="2">
        <f t="shared" si="60"/>
        <v>2.9957322735539909</v>
      </c>
      <c r="AW126">
        <v>600</v>
      </c>
      <c r="AX126">
        <v>6.3969296552161463</v>
      </c>
      <c r="AY126">
        <f>$X$33</f>
        <v>2</v>
      </c>
      <c r="BL126">
        <v>600</v>
      </c>
      <c r="BM126">
        <v>6.3969296552161463</v>
      </c>
      <c r="BN126">
        <f>$X$30</f>
        <v>-2.4</v>
      </c>
    </row>
    <row r="127" spans="1:67" x14ac:dyDescent="0.25">
      <c r="A127" s="4">
        <v>20</v>
      </c>
      <c r="B127" s="2">
        <v>6.3</v>
      </c>
      <c r="C127" s="2">
        <f t="shared" si="60"/>
        <v>2.9957322735539909</v>
      </c>
      <c r="AW127">
        <v>600</v>
      </c>
      <c r="AX127">
        <v>6.3969296552161463</v>
      </c>
      <c r="AY127">
        <f>23</f>
        <v>23</v>
      </c>
      <c r="AZ127">
        <v>600</v>
      </c>
      <c r="BL127">
        <v>600</v>
      </c>
      <c r="BM127">
        <v>6.3969296552161463</v>
      </c>
      <c r="BN127">
        <v>100000041</v>
      </c>
      <c r="BO127">
        <v>600</v>
      </c>
    </row>
    <row r="128" spans="1:67" x14ac:dyDescent="0.25">
      <c r="A128" s="4">
        <v>20</v>
      </c>
      <c r="B128" s="2">
        <v>6</v>
      </c>
      <c r="C128" s="2">
        <f t="shared" si="60"/>
        <v>2.9957322735539909</v>
      </c>
    </row>
    <row r="129" spans="1:67" x14ac:dyDescent="0.25">
      <c r="A129" s="4">
        <v>20</v>
      </c>
      <c r="B129" s="2">
        <v>5.9</v>
      </c>
      <c r="C129" s="2">
        <f t="shared" si="60"/>
        <v>2.9957322735539909</v>
      </c>
      <c r="AW129">
        <v>700</v>
      </c>
      <c r="AX129">
        <v>6.5510803350434044</v>
      </c>
      <c r="AY129">
        <f>$X$33</f>
        <v>2</v>
      </c>
      <c r="BL129">
        <v>700</v>
      </c>
      <c r="BM129">
        <v>6.5510803350434044</v>
      </c>
      <c r="BN129">
        <f>$X$30</f>
        <v>-2.4</v>
      </c>
    </row>
    <row r="130" spans="1:67" x14ac:dyDescent="0.25">
      <c r="A130" s="4">
        <v>20</v>
      </c>
      <c r="B130" s="2">
        <v>6.4</v>
      </c>
      <c r="C130" s="2">
        <f t="shared" si="60"/>
        <v>2.9957322735539909</v>
      </c>
      <c r="AW130">
        <v>700</v>
      </c>
      <c r="AX130">
        <v>6.5510803350434044</v>
      </c>
      <c r="AY130">
        <f>23</f>
        <v>23</v>
      </c>
      <c r="AZ130">
        <v>700</v>
      </c>
      <c r="BL130">
        <v>700</v>
      </c>
      <c r="BM130">
        <v>6.5510803350434044</v>
      </c>
      <c r="BN130">
        <v>100000042</v>
      </c>
      <c r="BO130">
        <v>700</v>
      </c>
    </row>
    <row r="131" spans="1:67" x14ac:dyDescent="0.25">
      <c r="A131" s="4">
        <v>20</v>
      </c>
      <c r="B131" s="2">
        <v>6.2</v>
      </c>
      <c r="C131" s="2">
        <f t="shared" si="60"/>
        <v>2.9957322735539909</v>
      </c>
    </row>
    <row r="132" spans="1:67" x14ac:dyDescent="0.25">
      <c r="A132" s="4">
        <v>20</v>
      </c>
      <c r="B132" s="2">
        <v>6.7</v>
      </c>
      <c r="C132" s="2">
        <f t="shared" ref="C132:C195" si="84">LN(A132)</f>
        <v>2.9957322735539909</v>
      </c>
      <c r="AW132">
        <v>800</v>
      </c>
      <c r="AX132">
        <v>6.6846117276679271</v>
      </c>
      <c r="AY132">
        <f>$X$33</f>
        <v>2</v>
      </c>
      <c r="BL132">
        <v>800</v>
      </c>
      <c r="BM132">
        <v>6.6846117276679271</v>
      </c>
      <c r="BN132">
        <f>$X$30</f>
        <v>-2.4</v>
      </c>
    </row>
    <row r="133" spans="1:67" x14ac:dyDescent="0.25">
      <c r="A133" s="4">
        <v>21</v>
      </c>
      <c r="B133" s="2">
        <v>7.2</v>
      </c>
      <c r="C133" s="2">
        <f t="shared" si="84"/>
        <v>3.044522437723423</v>
      </c>
      <c r="AW133">
        <v>800</v>
      </c>
      <c r="AX133">
        <v>6.6846117276679271</v>
      </c>
      <c r="AY133">
        <f>23</f>
        <v>23</v>
      </c>
      <c r="AZ133">
        <v>800</v>
      </c>
      <c r="BL133">
        <v>800</v>
      </c>
      <c r="BM133">
        <v>6.6846117276679271</v>
      </c>
      <c r="BN133">
        <v>100000043</v>
      </c>
      <c r="BO133">
        <v>800</v>
      </c>
    </row>
    <row r="134" spans="1:67" x14ac:dyDescent="0.25">
      <c r="A134" s="4">
        <v>21</v>
      </c>
      <c r="B134" s="2">
        <v>5.9</v>
      </c>
      <c r="C134" s="2">
        <f t="shared" si="84"/>
        <v>3.044522437723423</v>
      </c>
    </row>
    <row r="135" spans="1:67" x14ac:dyDescent="0.25">
      <c r="A135" s="4">
        <v>22</v>
      </c>
      <c r="B135" s="2">
        <v>6.9</v>
      </c>
      <c r="C135" s="2">
        <f t="shared" si="84"/>
        <v>3.0910424533583161</v>
      </c>
      <c r="AW135">
        <v>900</v>
      </c>
      <c r="AX135">
        <v>6.8023947633243109</v>
      </c>
      <c r="AY135">
        <f>$X$33</f>
        <v>2</v>
      </c>
      <c r="BL135">
        <v>900</v>
      </c>
      <c r="BM135">
        <v>6.8023947633243109</v>
      </c>
      <c r="BN135">
        <f>$X$30</f>
        <v>-2.4</v>
      </c>
    </row>
    <row r="136" spans="1:67" x14ac:dyDescent="0.25">
      <c r="A136" s="4">
        <v>22</v>
      </c>
      <c r="B136" s="2">
        <v>6.7</v>
      </c>
      <c r="C136" s="2">
        <f t="shared" si="84"/>
        <v>3.0910424533583161</v>
      </c>
      <c r="AW136">
        <v>900</v>
      </c>
      <c r="AX136">
        <v>6.8023947633243109</v>
      </c>
      <c r="AY136">
        <f>23</f>
        <v>23</v>
      </c>
      <c r="AZ136">
        <v>900</v>
      </c>
      <c r="BL136">
        <v>900</v>
      </c>
      <c r="BM136">
        <v>6.8023947633243109</v>
      </c>
      <c r="BN136">
        <v>100000044</v>
      </c>
      <c r="BO136">
        <v>900</v>
      </c>
    </row>
    <row r="137" spans="1:67" x14ac:dyDescent="0.25">
      <c r="A137" s="4">
        <v>23</v>
      </c>
      <c r="B137" s="2">
        <v>6.3</v>
      </c>
      <c r="C137" s="2">
        <f t="shared" si="84"/>
        <v>3.1354942159291497</v>
      </c>
    </row>
    <row r="138" spans="1:67" x14ac:dyDescent="0.25">
      <c r="A138" s="4">
        <v>23</v>
      </c>
      <c r="B138" s="2">
        <v>5.8</v>
      </c>
      <c r="C138" s="2">
        <f t="shared" si="84"/>
        <v>3.1354942159291497</v>
      </c>
      <c r="AW138">
        <v>1000</v>
      </c>
      <c r="AX138">
        <v>6.9077552789821368</v>
      </c>
      <c r="AY138">
        <f>$X$33</f>
        <v>2</v>
      </c>
      <c r="BL138">
        <v>1000</v>
      </c>
      <c r="BM138">
        <v>6.9077552789821368</v>
      </c>
      <c r="BN138">
        <f>$X$30</f>
        <v>-2.4</v>
      </c>
    </row>
    <row r="139" spans="1:67" x14ac:dyDescent="0.25">
      <c r="A139" s="4">
        <v>26</v>
      </c>
      <c r="B139" s="2">
        <v>6.7</v>
      </c>
      <c r="C139" s="2">
        <f t="shared" si="84"/>
        <v>3.2580965380214821</v>
      </c>
      <c r="AW139">
        <v>1000</v>
      </c>
      <c r="AX139">
        <v>6.9077552789821368</v>
      </c>
      <c r="AY139">
        <f>23</f>
        <v>23</v>
      </c>
      <c r="AZ139">
        <v>1000</v>
      </c>
      <c r="BL139">
        <v>1000</v>
      </c>
      <c r="BM139">
        <v>6.9077552789821368</v>
      </c>
      <c r="BN139">
        <v>100000045</v>
      </c>
      <c r="BO139">
        <v>1000</v>
      </c>
    </row>
    <row r="140" spans="1:67" x14ac:dyDescent="0.25">
      <c r="A140" s="4">
        <v>26</v>
      </c>
      <c r="B140" s="2">
        <v>6.4</v>
      </c>
      <c r="C140" s="2">
        <f t="shared" si="84"/>
        <v>3.2580965380214821</v>
      </c>
    </row>
    <row r="141" spans="1:67" x14ac:dyDescent="0.25">
      <c r="A141" s="4">
        <v>26</v>
      </c>
      <c r="B141" s="2">
        <v>6.1</v>
      </c>
      <c r="C141" s="2">
        <f t="shared" si="84"/>
        <v>3.2580965380214821</v>
      </c>
      <c r="AW141">
        <v>2000</v>
      </c>
      <c r="AX141">
        <v>7.6009024595420822</v>
      </c>
      <c r="AY141">
        <f>$X$33</f>
        <v>2</v>
      </c>
      <c r="BL141">
        <v>2000</v>
      </c>
      <c r="BM141">
        <v>7.6009024595420822</v>
      </c>
      <c r="BN141">
        <f>$X$30</f>
        <v>-2.4</v>
      </c>
    </row>
    <row r="142" spans="1:67" x14ac:dyDescent="0.25">
      <c r="A142" s="4">
        <v>27</v>
      </c>
      <c r="B142" s="2">
        <v>6.9</v>
      </c>
      <c r="C142" s="2">
        <f t="shared" si="84"/>
        <v>3.2958368660043291</v>
      </c>
      <c r="AW142">
        <v>2000</v>
      </c>
      <c r="AX142">
        <v>7.6009024595420822</v>
      </c>
      <c r="AY142">
        <f>23</f>
        <v>23</v>
      </c>
      <c r="AZ142">
        <v>2000</v>
      </c>
      <c r="BL142">
        <v>2000</v>
      </c>
      <c r="BM142">
        <v>7.6009024595420822</v>
      </c>
      <c r="BN142">
        <v>100000046</v>
      </c>
      <c r="BO142">
        <v>2000</v>
      </c>
    </row>
    <row r="143" spans="1:67" x14ac:dyDescent="0.25">
      <c r="A143" s="4">
        <v>27</v>
      </c>
      <c r="B143" s="2">
        <v>6.5</v>
      </c>
      <c r="C143" s="2">
        <f t="shared" si="84"/>
        <v>3.2958368660043291</v>
      </c>
    </row>
    <row r="144" spans="1:67" x14ac:dyDescent="0.25">
      <c r="A144" s="4">
        <v>27</v>
      </c>
      <c r="B144" s="2">
        <v>6.2</v>
      </c>
      <c r="C144" s="2">
        <f t="shared" si="84"/>
        <v>3.2958368660043291</v>
      </c>
      <c r="AW144">
        <v>3000</v>
      </c>
      <c r="AX144">
        <v>8.0063675676502459</v>
      </c>
      <c r="AY144">
        <f>$X$33</f>
        <v>2</v>
      </c>
      <c r="BL144">
        <v>3000</v>
      </c>
      <c r="BM144">
        <v>8.0063675676502459</v>
      </c>
      <c r="BN144">
        <f>$X$30</f>
        <v>-2.4</v>
      </c>
    </row>
    <row r="145" spans="1:67" x14ac:dyDescent="0.25">
      <c r="A145" s="4">
        <v>28</v>
      </c>
      <c r="B145" s="2">
        <v>6.4</v>
      </c>
      <c r="C145" s="2">
        <f t="shared" si="84"/>
        <v>3.3322045101752038</v>
      </c>
      <c r="AW145">
        <v>3000</v>
      </c>
      <c r="AX145">
        <v>8.0063675676502459</v>
      </c>
      <c r="AY145">
        <f>23</f>
        <v>23</v>
      </c>
      <c r="AZ145">
        <v>3000</v>
      </c>
      <c r="BL145">
        <v>3000</v>
      </c>
      <c r="BM145">
        <v>8.0063675676502459</v>
      </c>
      <c r="BN145">
        <v>100000047</v>
      </c>
      <c r="BO145">
        <v>3000</v>
      </c>
    </row>
    <row r="146" spans="1:67" x14ac:dyDescent="0.25">
      <c r="A146" s="4">
        <v>28</v>
      </c>
      <c r="B146" s="2">
        <v>6.7</v>
      </c>
      <c r="C146" s="2">
        <f t="shared" si="84"/>
        <v>3.3322045101752038</v>
      </c>
    </row>
    <row r="147" spans="1:67" x14ac:dyDescent="0.25">
      <c r="A147" s="4">
        <v>28</v>
      </c>
      <c r="B147" s="2">
        <v>6.4</v>
      </c>
      <c r="C147" s="2">
        <f t="shared" si="84"/>
        <v>3.3322045101752038</v>
      </c>
      <c r="AW147">
        <v>4000</v>
      </c>
      <c r="AX147">
        <v>8.2940496401020276</v>
      </c>
      <c r="AY147">
        <f>$X$33</f>
        <v>2</v>
      </c>
      <c r="BL147">
        <v>4000</v>
      </c>
      <c r="BM147">
        <v>8.2940496401020276</v>
      </c>
      <c r="BN147">
        <f>$X$30</f>
        <v>-2.4</v>
      </c>
    </row>
    <row r="148" spans="1:67" x14ac:dyDescent="0.25">
      <c r="A148" s="4">
        <v>30</v>
      </c>
      <c r="B148" s="2">
        <v>7.4</v>
      </c>
      <c r="C148" s="2">
        <f t="shared" si="84"/>
        <v>3.4011973816621555</v>
      </c>
      <c r="AW148">
        <v>4000</v>
      </c>
      <c r="AX148">
        <v>8.2940496401020276</v>
      </c>
      <c r="AY148">
        <f>23</f>
        <v>23</v>
      </c>
      <c r="AZ148">
        <v>4000</v>
      </c>
      <c r="BL148">
        <v>4000</v>
      </c>
      <c r="BM148">
        <v>8.2940496401020276</v>
      </c>
      <c r="BN148">
        <v>100000048</v>
      </c>
      <c r="BO148">
        <v>4000</v>
      </c>
    </row>
    <row r="149" spans="1:67" x14ac:dyDescent="0.25">
      <c r="A149" s="4">
        <v>30</v>
      </c>
      <c r="B149" s="2">
        <v>7.3</v>
      </c>
      <c r="C149" s="2">
        <f t="shared" si="84"/>
        <v>3.4011973816621555</v>
      </c>
    </row>
    <row r="150" spans="1:67" x14ac:dyDescent="0.25">
      <c r="A150" s="4">
        <v>30</v>
      </c>
      <c r="B150" s="2">
        <v>6.8</v>
      </c>
      <c r="C150" s="2">
        <f t="shared" si="84"/>
        <v>3.4011973816621555</v>
      </c>
      <c r="AW150">
        <v>5000</v>
      </c>
      <c r="AX150">
        <v>8.5171931914162382</v>
      </c>
      <c r="AY150">
        <f>$X$33</f>
        <v>2</v>
      </c>
      <c r="BL150">
        <v>5000</v>
      </c>
      <c r="BM150">
        <v>8.5171931914162382</v>
      </c>
      <c r="BN150">
        <f>$X$30</f>
        <v>-2.4</v>
      </c>
    </row>
    <row r="151" spans="1:67" x14ac:dyDescent="0.25">
      <c r="A151" s="4">
        <v>30</v>
      </c>
      <c r="B151" s="2">
        <v>6.5</v>
      </c>
      <c r="C151" s="2">
        <f t="shared" si="84"/>
        <v>3.4011973816621555</v>
      </c>
      <c r="AW151">
        <v>5000</v>
      </c>
      <c r="AX151">
        <v>8.5171931914162382</v>
      </c>
      <c r="AY151">
        <f>23</f>
        <v>23</v>
      </c>
      <c r="AZ151">
        <v>5000</v>
      </c>
      <c r="BL151">
        <v>5000</v>
      </c>
      <c r="BM151">
        <v>8.5171931914162382</v>
      </c>
      <c r="BN151">
        <v>100000049</v>
      </c>
      <c r="BO151">
        <v>5000</v>
      </c>
    </row>
    <row r="152" spans="1:67" x14ac:dyDescent="0.25">
      <c r="A152" s="4">
        <v>30</v>
      </c>
      <c r="B152" s="2">
        <v>6.2</v>
      </c>
      <c r="C152" s="2">
        <f t="shared" si="84"/>
        <v>3.4011973816621555</v>
      </c>
    </row>
    <row r="153" spans="1:67" x14ac:dyDescent="0.25">
      <c r="A153" s="4">
        <v>30</v>
      </c>
      <c r="B153" s="2">
        <v>7.3</v>
      </c>
      <c r="C153" s="2">
        <f t="shared" si="84"/>
        <v>3.4011973816621555</v>
      </c>
      <c r="AW153">
        <v>6000</v>
      </c>
      <c r="AX153">
        <v>8.6995147482101913</v>
      </c>
      <c r="AY153">
        <f>$X$33</f>
        <v>2</v>
      </c>
      <c r="BL153">
        <v>6000</v>
      </c>
      <c r="BM153">
        <v>8.6995147482101913</v>
      </c>
      <c r="BN153">
        <f>$X$30</f>
        <v>-2.4</v>
      </c>
    </row>
    <row r="154" spans="1:67" x14ac:dyDescent="0.25">
      <c r="A154" s="4">
        <v>30</v>
      </c>
      <c r="B154" s="2">
        <v>7</v>
      </c>
      <c r="C154" s="2">
        <f t="shared" si="84"/>
        <v>3.4011973816621555</v>
      </c>
      <c r="AW154">
        <v>6000</v>
      </c>
      <c r="AX154">
        <v>8.6995147482101913</v>
      </c>
      <c r="AY154">
        <f>23</f>
        <v>23</v>
      </c>
      <c r="AZ154">
        <v>6000</v>
      </c>
      <c r="BL154">
        <v>6000</v>
      </c>
      <c r="BM154">
        <v>8.6995147482101913</v>
      </c>
      <c r="BN154">
        <v>100000050</v>
      </c>
      <c r="BO154">
        <v>6000</v>
      </c>
    </row>
    <row r="155" spans="1:67" x14ac:dyDescent="0.25">
      <c r="A155" s="4">
        <v>30</v>
      </c>
      <c r="B155" s="2">
        <v>6.9</v>
      </c>
      <c r="C155" s="2">
        <f t="shared" si="84"/>
        <v>3.4011973816621555</v>
      </c>
    </row>
    <row r="156" spans="1:67" x14ac:dyDescent="0.25">
      <c r="A156" s="4">
        <v>30</v>
      </c>
      <c r="B156" s="2">
        <v>6.7</v>
      </c>
      <c r="C156" s="2">
        <f t="shared" si="84"/>
        <v>3.4011973816621555</v>
      </c>
      <c r="AW156">
        <v>7000</v>
      </c>
      <c r="AX156">
        <v>8.8536654280374503</v>
      </c>
      <c r="AY156">
        <f>$X$33</f>
        <v>2</v>
      </c>
      <c r="BL156">
        <v>7000</v>
      </c>
      <c r="BM156">
        <v>8.8536654280374503</v>
      </c>
      <c r="BN156">
        <f>$X$30</f>
        <v>-2.4</v>
      </c>
    </row>
    <row r="157" spans="1:67" x14ac:dyDescent="0.25">
      <c r="A157" s="4">
        <v>30</v>
      </c>
      <c r="B157" s="2">
        <v>6.2</v>
      </c>
      <c r="C157" s="2">
        <f t="shared" si="84"/>
        <v>3.4011973816621555</v>
      </c>
      <c r="AW157">
        <v>7000</v>
      </c>
      <c r="AX157">
        <v>8.8536654280374503</v>
      </c>
      <c r="AY157">
        <f>23</f>
        <v>23</v>
      </c>
      <c r="AZ157">
        <v>7000</v>
      </c>
      <c r="BL157">
        <v>7000</v>
      </c>
      <c r="BM157">
        <v>8.8536654280374503</v>
      </c>
      <c r="BN157">
        <v>100000051</v>
      </c>
      <c r="BO157">
        <v>7000</v>
      </c>
    </row>
    <row r="158" spans="1:67" x14ac:dyDescent="0.25">
      <c r="A158" s="4">
        <v>30</v>
      </c>
      <c r="B158" s="2">
        <v>6.6</v>
      </c>
      <c r="C158" s="2">
        <f t="shared" si="84"/>
        <v>3.4011973816621555</v>
      </c>
    </row>
    <row r="159" spans="1:67" x14ac:dyDescent="0.25">
      <c r="A159" s="4">
        <v>31</v>
      </c>
      <c r="B159" s="2">
        <v>7</v>
      </c>
      <c r="C159" s="2">
        <f t="shared" si="84"/>
        <v>3.4339872044851463</v>
      </c>
      <c r="AW159">
        <v>8000</v>
      </c>
      <c r="AX159">
        <v>8.987196820661973</v>
      </c>
      <c r="AY159">
        <f>$X$33</f>
        <v>2</v>
      </c>
      <c r="BL159">
        <v>8000</v>
      </c>
      <c r="BM159">
        <v>8.987196820661973</v>
      </c>
      <c r="BN159">
        <f>$X$30</f>
        <v>-2.4</v>
      </c>
    </row>
    <row r="160" spans="1:67" x14ac:dyDescent="0.25">
      <c r="A160" s="4">
        <v>32</v>
      </c>
      <c r="B160" s="2">
        <v>6.5</v>
      </c>
      <c r="C160" s="2">
        <f t="shared" si="84"/>
        <v>3.4657359027997265</v>
      </c>
      <c r="AW160">
        <v>8000</v>
      </c>
      <c r="AX160">
        <v>8.987196820661973</v>
      </c>
      <c r="AY160">
        <f>23</f>
        <v>23</v>
      </c>
      <c r="AZ160">
        <v>8000</v>
      </c>
      <c r="BL160">
        <v>8000</v>
      </c>
      <c r="BM160">
        <v>8.987196820661973</v>
      </c>
      <c r="BN160">
        <v>100000052</v>
      </c>
      <c r="BO160">
        <v>8000</v>
      </c>
    </row>
    <row r="161" spans="1:67" x14ac:dyDescent="0.25">
      <c r="A161" s="4">
        <v>32</v>
      </c>
      <c r="B161" s="2">
        <v>6.9</v>
      </c>
      <c r="C161" s="2">
        <f t="shared" si="84"/>
        <v>3.4657359027997265</v>
      </c>
    </row>
    <row r="162" spans="1:67" x14ac:dyDescent="0.25">
      <c r="A162" s="4">
        <v>32</v>
      </c>
      <c r="B162" s="2">
        <v>6.6</v>
      </c>
      <c r="C162" s="2">
        <f t="shared" si="84"/>
        <v>3.4657359027997265</v>
      </c>
      <c r="AW162">
        <v>9000</v>
      </c>
      <c r="AX162">
        <v>9.1049798563183568</v>
      </c>
      <c r="AY162">
        <f>$X$33</f>
        <v>2</v>
      </c>
      <c r="BL162">
        <v>9000</v>
      </c>
      <c r="BM162">
        <v>9.1049798563183568</v>
      </c>
      <c r="BN162">
        <f>$X$30</f>
        <v>-2.4</v>
      </c>
    </row>
    <row r="163" spans="1:67" x14ac:dyDescent="0.25">
      <c r="A163" s="4">
        <v>32</v>
      </c>
      <c r="B163" s="2">
        <v>6.6</v>
      </c>
      <c r="C163" s="2">
        <f t="shared" si="84"/>
        <v>3.4657359027997265</v>
      </c>
      <c r="AW163">
        <v>9000</v>
      </c>
      <c r="AX163">
        <v>9.1049798563183568</v>
      </c>
      <c r="AY163">
        <f>23</f>
        <v>23</v>
      </c>
      <c r="AZ163">
        <v>9000</v>
      </c>
      <c r="BL163">
        <v>9000</v>
      </c>
      <c r="BM163">
        <v>9.1049798563183568</v>
      </c>
      <c r="BN163">
        <v>100000053</v>
      </c>
      <c r="BO163">
        <v>9000</v>
      </c>
    </row>
    <row r="164" spans="1:67" x14ac:dyDescent="0.25">
      <c r="A164" s="4">
        <v>33</v>
      </c>
      <c r="B164" s="2">
        <v>7.4</v>
      </c>
      <c r="C164" s="2">
        <f t="shared" si="84"/>
        <v>3.4965075614664802</v>
      </c>
    </row>
    <row r="165" spans="1:67" x14ac:dyDescent="0.25">
      <c r="A165" s="4">
        <v>33</v>
      </c>
      <c r="B165" s="2">
        <v>7.3</v>
      </c>
      <c r="C165" s="2">
        <f t="shared" si="84"/>
        <v>3.4965075614664802</v>
      </c>
      <c r="AW165">
        <v>10000</v>
      </c>
      <c r="AX165">
        <v>9.2103403719761836</v>
      </c>
      <c r="AY165">
        <f>$X$33</f>
        <v>2</v>
      </c>
      <c r="BL165">
        <v>10000</v>
      </c>
      <c r="BM165">
        <v>9.2103403719761836</v>
      </c>
      <c r="BN165">
        <f>$X$30</f>
        <v>-2.4</v>
      </c>
    </row>
    <row r="166" spans="1:67" x14ac:dyDescent="0.25">
      <c r="A166" s="4">
        <v>34</v>
      </c>
      <c r="B166" s="2">
        <v>6.9</v>
      </c>
      <c r="C166" s="2">
        <f t="shared" si="84"/>
        <v>3.5263605246161616</v>
      </c>
      <c r="AW166">
        <v>10000</v>
      </c>
      <c r="AX166">
        <v>9.2103403719761836</v>
      </c>
      <c r="AY166">
        <f>23</f>
        <v>23</v>
      </c>
      <c r="AZ166">
        <v>10000</v>
      </c>
      <c r="BL166">
        <v>10000</v>
      </c>
      <c r="BM166">
        <v>9.2103403719761836</v>
      </c>
      <c r="BN166">
        <v>100000054</v>
      </c>
      <c r="BO166">
        <v>10000</v>
      </c>
    </row>
    <row r="167" spans="1:67" x14ac:dyDescent="0.25">
      <c r="A167" s="4">
        <v>34</v>
      </c>
      <c r="B167" s="2">
        <v>6.9</v>
      </c>
      <c r="C167" s="2">
        <f t="shared" si="84"/>
        <v>3.5263605246161616</v>
      </c>
    </row>
    <row r="168" spans="1:67" x14ac:dyDescent="0.25">
      <c r="A168" s="4">
        <v>35</v>
      </c>
      <c r="B168" s="2">
        <v>7.3</v>
      </c>
      <c r="C168" s="2">
        <f t="shared" si="84"/>
        <v>3.5553480614894135</v>
      </c>
      <c r="AW168">
        <v>20000</v>
      </c>
      <c r="AX168">
        <v>9.9034875525361272</v>
      </c>
      <c r="AY168">
        <f>$X$33</f>
        <v>2</v>
      </c>
      <c r="BL168">
        <v>20000</v>
      </c>
      <c r="BM168">
        <v>9.9034875525361272</v>
      </c>
      <c r="BN168">
        <f>$X$30</f>
        <v>-2.4</v>
      </c>
    </row>
    <row r="169" spans="1:67" x14ac:dyDescent="0.25">
      <c r="A169" s="4">
        <v>36</v>
      </c>
      <c r="B169" s="2">
        <v>6.9</v>
      </c>
      <c r="C169" s="2">
        <f t="shared" si="84"/>
        <v>3.5835189384561099</v>
      </c>
      <c r="AW169">
        <v>20000</v>
      </c>
      <c r="AX169">
        <v>9.9034875525361272</v>
      </c>
      <c r="AY169">
        <f>23</f>
        <v>23</v>
      </c>
      <c r="AZ169">
        <v>20000</v>
      </c>
      <c r="BL169">
        <v>20000</v>
      </c>
      <c r="BM169">
        <v>9.9034875525361272</v>
      </c>
      <c r="BN169">
        <v>100000055</v>
      </c>
      <c r="BO169">
        <v>20000</v>
      </c>
    </row>
    <row r="170" spans="1:67" x14ac:dyDescent="0.25">
      <c r="A170" s="4">
        <v>36</v>
      </c>
      <c r="B170" s="2">
        <v>6.4</v>
      </c>
      <c r="C170" s="2">
        <f t="shared" si="84"/>
        <v>3.5835189384561099</v>
      </c>
    </row>
    <row r="171" spans="1:67" x14ac:dyDescent="0.25">
      <c r="A171" s="4">
        <v>38</v>
      </c>
      <c r="B171" s="2">
        <v>6.9</v>
      </c>
      <c r="C171" s="2">
        <f t="shared" si="84"/>
        <v>3.6375861597263857</v>
      </c>
      <c r="AW171">
        <v>30000</v>
      </c>
      <c r="AX171">
        <v>10.308952660644293</v>
      </c>
      <c r="AY171">
        <f>$X$33</f>
        <v>2</v>
      </c>
      <c r="BL171">
        <v>30000</v>
      </c>
      <c r="BM171">
        <v>10.308952660644293</v>
      </c>
      <c r="BN171">
        <f>$X$30</f>
        <v>-2.4</v>
      </c>
    </row>
    <row r="172" spans="1:67" x14ac:dyDescent="0.25">
      <c r="A172" s="4">
        <v>38</v>
      </c>
      <c r="B172" s="2">
        <v>6.7</v>
      </c>
      <c r="C172" s="2">
        <f t="shared" si="84"/>
        <v>3.6375861597263857</v>
      </c>
      <c r="AW172">
        <v>30000</v>
      </c>
      <c r="AX172">
        <v>10.308952660644293</v>
      </c>
      <c r="AY172">
        <f>23</f>
        <v>23</v>
      </c>
      <c r="AZ172">
        <v>30000</v>
      </c>
      <c r="BL172">
        <v>30000</v>
      </c>
      <c r="BM172">
        <v>10.308952660644293</v>
      </c>
      <c r="BN172">
        <v>100000056</v>
      </c>
      <c r="BO172">
        <v>30000</v>
      </c>
    </row>
    <row r="173" spans="1:67" x14ac:dyDescent="0.25">
      <c r="A173" s="4">
        <v>38</v>
      </c>
      <c r="B173" s="2">
        <v>6.8</v>
      </c>
      <c r="C173" s="2">
        <f t="shared" si="84"/>
        <v>3.6375861597263857</v>
      </c>
    </row>
    <row r="174" spans="1:67" x14ac:dyDescent="0.25">
      <c r="A174" s="4">
        <v>38</v>
      </c>
      <c r="B174" s="2">
        <v>6.8</v>
      </c>
      <c r="C174" s="2">
        <f t="shared" si="84"/>
        <v>3.6375861597263857</v>
      </c>
      <c r="AW174">
        <v>40000</v>
      </c>
      <c r="AX174">
        <v>10.596634733096073</v>
      </c>
      <c r="AY174">
        <f>$X$33</f>
        <v>2</v>
      </c>
      <c r="BL174">
        <v>40000</v>
      </c>
      <c r="BM174">
        <v>10.596634733096073</v>
      </c>
      <c r="BN174">
        <f>$X$30</f>
        <v>-2.4</v>
      </c>
    </row>
    <row r="175" spans="1:67" x14ac:dyDescent="0.25">
      <c r="A175" s="4">
        <v>38.5</v>
      </c>
      <c r="B175" s="2">
        <v>6.4</v>
      </c>
      <c r="C175" s="2">
        <f t="shared" si="84"/>
        <v>3.6506582412937387</v>
      </c>
      <c r="AW175">
        <v>40000</v>
      </c>
      <c r="AX175">
        <v>10.596634733096073</v>
      </c>
      <c r="AY175">
        <f>23</f>
        <v>23</v>
      </c>
      <c r="AZ175">
        <v>40000</v>
      </c>
      <c r="BL175">
        <v>40000</v>
      </c>
      <c r="BM175">
        <v>10.596634733096073</v>
      </c>
      <c r="BN175">
        <v>100000057</v>
      </c>
      <c r="BO175">
        <v>40000</v>
      </c>
    </row>
    <row r="176" spans="1:67" x14ac:dyDescent="0.25">
      <c r="A176" s="4">
        <v>40</v>
      </c>
      <c r="B176" s="2">
        <v>7.2</v>
      </c>
      <c r="C176" s="2">
        <f t="shared" si="84"/>
        <v>3.6888794541139363</v>
      </c>
    </row>
    <row r="177" spans="1:67" x14ac:dyDescent="0.25">
      <c r="A177" s="4">
        <v>40</v>
      </c>
      <c r="B177" s="2">
        <v>7</v>
      </c>
      <c r="C177" s="2">
        <f t="shared" si="84"/>
        <v>3.6888794541139363</v>
      </c>
      <c r="AW177">
        <v>50000</v>
      </c>
      <c r="AX177">
        <v>10.819778284410283</v>
      </c>
      <c r="AY177">
        <f>$X$33</f>
        <v>2</v>
      </c>
      <c r="BL177">
        <v>50000</v>
      </c>
      <c r="BM177">
        <v>10.819778284410283</v>
      </c>
      <c r="BN177">
        <f>$X$30</f>
        <v>-2.4</v>
      </c>
    </row>
    <row r="178" spans="1:67" x14ac:dyDescent="0.25">
      <c r="A178" s="4">
        <v>40</v>
      </c>
      <c r="B178" s="2">
        <v>7.4</v>
      </c>
      <c r="C178" s="2">
        <f t="shared" si="84"/>
        <v>3.6888794541139363</v>
      </c>
      <c r="AW178">
        <v>50000</v>
      </c>
      <c r="AX178">
        <v>10.819778284410283</v>
      </c>
      <c r="AY178">
        <f>23</f>
        <v>23</v>
      </c>
      <c r="AZ178">
        <v>50000</v>
      </c>
      <c r="BL178">
        <v>50000</v>
      </c>
      <c r="BM178">
        <v>10.819778284410283</v>
      </c>
      <c r="BN178">
        <v>100000058</v>
      </c>
      <c r="BO178">
        <v>50000</v>
      </c>
    </row>
    <row r="179" spans="1:67" x14ac:dyDescent="0.25">
      <c r="A179" s="4">
        <v>40</v>
      </c>
      <c r="B179" s="2">
        <v>6.8</v>
      </c>
      <c r="C179" s="2">
        <f t="shared" si="84"/>
        <v>3.6888794541139363</v>
      </c>
    </row>
    <row r="180" spans="1:67" x14ac:dyDescent="0.25">
      <c r="A180" s="4">
        <v>40</v>
      </c>
      <c r="B180" s="2">
        <v>6.9</v>
      </c>
      <c r="C180" s="2">
        <f t="shared" si="84"/>
        <v>3.6888794541139363</v>
      </c>
      <c r="AW180">
        <v>60000</v>
      </c>
      <c r="AX180">
        <v>11.002099841204238</v>
      </c>
      <c r="AY180">
        <f>$X$33</f>
        <v>2</v>
      </c>
      <c r="BL180">
        <v>60000</v>
      </c>
      <c r="BM180">
        <v>11.002099841204238</v>
      </c>
      <c r="BN180">
        <f>$X$30</f>
        <v>-2.4</v>
      </c>
    </row>
    <row r="181" spans="1:67" x14ac:dyDescent="0.25">
      <c r="A181" s="4">
        <v>40</v>
      </c>
      <c r="B181" s="2">
        <v>7.1</v>
      </c>
      <c r="C181" s="2">
        <f t="shared" si="84"/>
        <v>3.6888794541139363</v>
      </c>
      <c r="AW181">
        <v>60000</v>
      </c>
      <c r="AX181">
        <v>11.002099841204238</v>
      </c>
      <c r="AY181">
        <f>23</f>
        <v>23</v>
      </c>
      <c r="AZ181">
        <v>60000</v>
      </c>
      <c r="BL181">
        <v>60000</v>
      </c>
      <c r="BM181">
        <v>11.002099841204238</v>
      </c>
      <c r="BN181">
        <v>100000059</v>
      </c>
      <c r="BO181">
        <v>60000</v>
      </c>
    </row>
    <row r="182" spans="1:67" x14ac:dyDescent="0.25">
      <c r="A182" s="4">
        <v>41</v>
      </c>
      <c r="B182" s="2">
        <v>7.1</v>
      </c>
      <c r="C182" s="2">
        <f t="shared" si="84"/>
        <v>3.713572066704308</v>
      </c>
    </row>
    <row r="183" spans="1:67" x14ac:dyDescent="0.25">
      <c r="A183" s="4">
        <v>43</v>
      </c>
      <c r="B183" s="2">
        <v>7.4</v>
      </c>
      <c r="C183" s="2">
        <f t="shared" si="84"/>
        <v>3.7612001156935624</v>
      </c>
      <c r="AW183">
        <v>70000</v>
      </c>
      <c r="AX183">
        <v>11.156250521031495</v>
      </c>
      <c r="AY183">
        <f>$X$33</f>
        <v>2</v>
      </c>
      <c r="BL183">
        <v>70000</v>
      </c>
      <c r="BM183">
        <v>11.156250521031495</v>
      </c>
      <c r="BN183">
        <f>$X$30</f>
        <v>-2.4</v>
      </c>
    </row>
    <row r="184" spans="1:67" x14ac:dyDescent="0.25">
      <c r="A184" s="4">
        <v>45</v>
      </c>
      <c r="B184" s="2">
        <v>6.8</v>
      </c>
      <c r="C184" s="2">
        <f t="shared" si="84"/>
        <v>3.8066624897703196</v>
      </c>
      <c r="AW184">
        <v>70000</v>
      </c>
      <c r="AX184">
        <v>11.156250521031495</v>
      </c>
      <c r="AY184">
        <f>23</f>
        <v>23</v>
      </c>
      <c r="AZ184">
        <v>70000</v>
      </c>
      <c r="BL184">
        <v>70000</v>
      </c>
      <c r="BM184">
        <v>11.156250521031495</v>
      </c>
      <c r="BN184">
        <v>100000060</v>
      </c>
      <c r="BO184">
        <v>70000</v>
      </c>
    </row>
    <row r="185" spans="1:67" x14ac:dyDescent="0.25">
      <c r="A185" s="4">
        <v>45</v>
      </c>
      <c r="B185" s="2">
        <v>7.6</v>
      </c>
      <c r="C185" s="2">
        <f t="shared" si="84"/>
        <v>3.8066624897703196</v>
      </c>
    </row>
    <row r="186" spans="1:67" x14ac:dyDescent="0.25">
      <c r="A186" s="4">
        <v>46</v>
      </c>
      <c r="B186" s="2">
        <v>6.8</v>
      </c>
      <c r="C186" s="2">
        <f t="shared" si="84"/>
        <v>3.8286413964890951</v>
      </c>
      <c r="AW186">
        <v>80000</v>
      </c>
      <c r="AX186">
        <v>11.289781913656018</v>
      </c>
      <c r="AY186">
        <f>$X$33</f>
        <v>2</v>
      </c>
      <c r="BL186">
        <v>80000</v>
      </c>
      <c r="BM186">
        <v>11.289781913656018</v>
      </c>
      <c r="BN186">
        <f>$X$30</f>
        <v>-2.4</v>
      </c>
    </row>
    <row r="187" spans="1:67" x14ac:dyDescent="0.25">
      <c r="A187" s="4">
        <v>46</v>
      </c>
      <c r="B187" s="2">
        <v>7.2</v>
      </c>
      <c r="C187" s="2">
        <f t="shared" si="84"/>
        <v>3.8286413964890951</v>
      </c>
      <c r="AW187">
        <v>80000</v>
      </c>
      <c r="AX187">
        <v>11.289781913656018</v>
      </c>
      <c r="AY187">
        <f>23</f>
        <v>23</v>
      </c>
      <c r="AZ187">
        <v>80000</v>
      </c>
      <c r="BL187">
        <v>80000</v>
      </c>
      <c r="BM187">
        <v>11.289781913656018</v>
      </c>
      <c r="BN187">
        <v>100000061</v>
      </c>
      <c r="BO187">
        <v>80000</v>
      </c>
    </row>
    <row r="188" spans="1:67" x14ac:dyDescent="0.25">
      <c r="A188" s="4">
        <v>47</v>
      </c>
      <c r="B188" s="2">
        <v>7.2</v>
      </c>
      <c r="C188" s="2">
        <f t="shared" si="84"/>
        <v>3.8501476017100584</v>
      </c>
    </row>
    <row r="189" spans="1:67" x14ac:dyDescent="0.25">
      <c r="A189" s="4">
        <v>48</v>
      </c>
      <c r="B189" s="2">
        <v>6.8</v>
      </c>
      <c r="C189" s="2">
        <f t="shared" si="84"/>
        <v>3.8712010109078911</v>
      </c>
      <c r="AW189">
        <v>90000</v>
      </c>
      <c r="AX189">
        <v>11.407564949312402</v>
      </c>
      <c r="AY189">
        <f>$X$33</f>
        <v>2</v>
      </c>
      <c r="BL189">
        <v>90000</v>
      </c>
      <c r="BM189">
        <v>11.407564949312402</v>
      </c>
      <c r="BN189">
        <f>$X$30</f>
        <v>-2.4</v>
      </c>
    </row>
    <row r="190" spans="1:67" x14ac:dyDescent="0.25">
      <c r="A190" s="4">
        <v>48</v>
      </c>
      <c r="B190" s="2">
        <v>7</v>
      </c>
      <c r="C190" s="2">
        <f t="shared" si="84"/>
        <v>3.8712010109078911</v>
      </c>
      <c r="AW190">
        <v>90000</v>
      </c>
      <c r="AX190">
        <v>11.407564949312402</v>
      </c>
      <c r="AY190">
        <f>23</f>
        <v>23</v>
      </c>
      <c r="AZ190">
        <v>90000</v>
      </c>
      <c r="BL190">
        <v>90000</v>
      </c>
      <c r="BM190">
        <v>11.407564949312402</v>
      </c>
      <c r="BN190">
        <v>100000062</v>
      </c>
      <c r="BO190">
        <v>90000</v>
      </c>
    </row>
    <row r="191" spans="1:67" x14ac:dyDescent="0.25">
      <c r="A191" s="4">
        <v>48</v>
      </c>
      <c r="B191" s="2">
        <v>7.2</v>
      </c>
      <c r="C191" s="2">
        <f t="shared" si="84"/>
        <v>3.8712010109078911</v>
      </c>
    </row>
    <row r="192" spans="1:67" x14ac:dyDescent="0.25">
      <c r="A192" s="4">
        <v>48</v>
      </c>
      <c r="B192" s="2">
        <v>7.8</v>
      </c>
      <c r="C192" s="2">
        <f t="shared" si="84"/>
        <v>3.8712010109078911</v>
      </c>
      <c r="AW192">
        <v>100000</v>
      </c>
      <c r="AX192">
        <v>11.512925464970229</v>
      </c>
      <c r="AY192">
        <f>$X$33</f>
        <v>2</v>
      </c>
      <c r="BL192">
        <v>100000</v>
      </c>
      <c r="BM192">
        <v>11.512925464970229</v>
      </c>
      <c r="BN192">
        <f>$X$30</f>
        <v>-2.4</v>
      </c>
    </row>
    <row r="193" spans="1:67" x14ac:dyDescent="0.25">
      <c r="A193" s="4">
        <v>50</v>
      </c>
      <c r="B193" s="2">
        <v>6.9</v>
      </c>
      <c r="C193" s="2">
        <f t="shared" si="84"/>
        <v>3.912023005428146</v>
      </c>
      <c r="AW193">
        <v>100000</v>
      </c>
      <c r="AX193">
        <v>11.512925464970229</v>
      </c>
      <c r="AY193">
        <f>23</f>
        <v>23</v>
      </c>
      <c r="AZ193">
        <v>100000</v>
      </c>
      <c r="BL193">
        <v>100000</v>
      </c>
      <c r="BM193">
        <v>11.512925464970229</v>
      </c>
      <c r="BN193">
        <v>100000063</v>
      </c>
      <c r="BO193">
        <v>100000</v>
      </c>
    </row>
    <row r="194" spans="1:67" x14ac:dyDescent="0.25">
      <c r="A194" s="4">
        <v>50</v>
      </c>
      <c r="B194" s="2">
        <v>6.6</v>
      </c>
      <c r="C194" s="2">
        <f t="shared" si="84"/>
        <v>3.912023005428146</v>
      </c>
    </row>
    <row r="195" spans="1:67" x14ac:dyDescent="0.25">
      <c r="A195" s="4">
        <v>50</v>
      </c>
      <c r="B195" s="2">
        <v>6.9</v>
      </c>
      <c r="C195" s="2">
        <f t="shared" si="84"/>
        <v>3.912023005428146</v>
      </c>
      <c r="AW195">
        <v>200000</v>
      </c>
      <c r="AX195">
        <v>12.206072645530174</v>
      </c>
      <c r="AY195">
        <f>$X$33</f>
        <v>2</v>
      </c>
      <c r="BL195">
        <v>200000</v>
      </c>
      <c r="BM195">
        <v>12.206072645530174</v>
      </c>
      <c r="BN195">
        <f>$X$30</f>
        <v>-2.4</v>
      </c>
    </row>
    <row r="196" spans="1:67" x14ac:dyDescent="0.25">
      <c r="A196" s="4">
        <v>50</v>
      </c>
      <c r="B196" s="2">
        <v>6.9</v>
      </c>
      <c r="C196" s="2">
        <f t="shared" ref="C196:C242" si="85">LN(A196)</f>
        <v>3.912023005428146</v>
      </c>
      <c r="AW196">
        <v>200000</v>
      </c>
      <c r="AX196">
        <v>12.206072645530174</v>
      </c>
      <c r="AY196">
        <f>23</f>
        <v>23</v>
      </c>
      <c r="AZ196">
        <v>200000</v>
      </c>
      <c r="BL196">
        <v>200000</v>
      </c>
      <c r="BM196">
        <v>12.206072645530174</v>
      </c>
      <c r="BN196">
        <v>100000064</v>
      </c>
      <c r="BO196">
        <v>200000</v>
      </c>
    </row>
    <row r="197" spans="1:67" x14ac:dyDescent="0.25">
      <c r="A197" s="4">
        <v>50</v>
      </c>
      <c r="B197" s="2">
        <v>7.1</v>
      </c>
      <c r="C197" s="2">
        <f t="shared" si="85"/>
        <v>3.912023005428146</v>
      </c>
    </row>
    <row r="198" spans="1:67" x14ac:dyDescent="0.25">
      <c r="A198" s="4">
        <v>51</v>
      </c>
      <c r="B198" s="2">
        <v>6.7</v>
      </c>
      <c r="C198" s="2">
        <f t="shared" si="85"/>
        <v>3.9318256327243257</v>
      </c>
      <c r="AW198">
        <v>300000</v>
      </c>
      <c r="AX198">
        <v>12.611537753638338</v>
      </c>
      <c r="AY198">
        <f>$X$33</f>
        <v>2</v>
      </c>
      <c r="BL198">
        <v>300000</v>
      </c>
      <c r="BM198">
        <v>12.611537753638338</v>
      </c>
      <c r="BN198">
        <f>$X$30</f>
        <v>-2.4</v>
      </c>
    </row>
    <row r="199" spans="1:67" x14ac:dyDescent="0.25">
      <c r="A199" s="4">
        <v>55</v>
      </c>
      <c r="B199" s="2">
        <v>7.3</v>
      </c>
      <c r="C199" s="2">
        <f t="shared" si="85"/>
        <v>4.0073331852324712</v>
      </c>
      <c r="AW199">
        <v>300000</v>
      </c>
      <c r="AX199">
        <v>12.611537753638338</v>
      </c>
      <c r="AY199">
        <f>23</f>
        <v>23</v>
      </c>
      <c r="AZ199">
        <v>300000</v>
      </c>
      <c r="BL199">
        <v>300000</v>
      </c>
      <c r="BM199">
        <v>12.611537753638338</v>
      </c>
      <c r="BN199">
        <v>100000065</v>
      </c>
      <c r="BO199">
        <v>300000</v>
      </c>
    </row>
    <row r="200" spans="1:67" x14ac:dyDescent="0.25">
      <c r="A200" s="4">
        <v>57</v>
      </c>
      <c r="B200" s="2">
        <v>7.7</v>
      </c>
      <c r="C200" s="2">
        <f t="shared" si="85"/>
        <v>4.0430512678345503</v>
      </c>
    </row>
    <row r="201" spans="1:67" x14ac:dyDescent="0.25">
      <c r="A201" s="4">
        <v>57</v>
      </c>
      <c r="B201" s="2">
        <v>7.2</v>
      </c>
      <c r="C201" s="2">
        <f t="shared" si="85"/>
        <v>4.0430512678345503</v>
      </c>
      <c r="AW201">
        <v>400000</v>
      </c>
      <c r="AX201">
        <v>12.899219826090119</v>
      </c>
      <c r="AY201">
        <f>$X$33</f>
        <v>2</v>
      </c>
      <c r="BL201">
        <v>400000</v>
      </c>
      <c r="BM201">
        <v>12.899219826090119</v>
      </c>
      <c r="BN201">
        <f>$X$30</f>
        <v>-2.4</v>
      </c>
    </row>
    <row r="202" spans="1:67" x14ac:dyDescent="0.25">
      <c r="A202" s="4">
        <v>58</v>
      </c>
      <c r="B202" s="2">
        <v>7.2</v>
      </c>
      <c r="C202" s="2">
        <f t="shared" si="85"/>
        <v>4.0604430105464191</v>
      </c>
      <c r="AW202">
        <v>400000</v>
      </c>
      <c r="AX202">
        <v>12.899219826090119</v>
      </c>
      <c r="AY202">
        <f>23</f>
        <v>23</v>
      </c>
      <c r="AZ202">
        <v>400000</v>
      </c>
      <c r="BL202">
        <v>400000</v>
      </c>
      <c r="BM202">
        <v>12.899219826090119</v>
      </c>
      <c r="BN202">
        <v>100000066</v>
      </c>
      <c r="BO202">
        <v>400000</v>
      </c>
    </row>
    <row r="203" spans="1:67" x14ac:dyDescent="0.25">
      <c r="A203" s="4">
        <v>60</v>
      </c>
      <c r="B203" s="2">
        <v>7.2</v>
      </c>
      <c r="C203" s="2">
        <f t="shared" si="85"/>
        <v>4.0943445622221004</v>
      </c>
    </row>
    <row r="204" spans="1:67" x14ac:dyDescent="0.25">
      <c r="A204" s="4">
        <v>60</v>
      </c>
      <c r="B204" s="2">
        <v>7.5</v>
      </c>
      <c r="C204" s="2">
        <f t="shared" si="85"/>
        <v>4.0943445622221004</v>
      </c>
      <c r="AW204">
        <v>500000</v>
      </c>
      <c r="AX204">
        <v>13.122363377404328</v>
      </c>
      <c r="AY204">
        <f>$X$33</f>
        <v>2</v>
      </c>
      <c r="BL204">
        <v>500000</v>
      </c>
      <c r="BM204">
        <v>13.122363377404328</v>
      </c>
      <c r="BN204">
        <f>$X$30</f>
        <v>-2.4</v>
      </c>
    </row>
    <row r="205" spans="1:67" x14ac:dyDescent="0.25">
      <c r="A205" s="4">
        <v>60</v>
      </c>
      <c r="B205" s="2">
        <v>7.4</v>
      </c>
      <c r="C205" s="2">
        <f t="shared" si="85"/>
        <v>4.0943445622221004</v>
      </c>
      <c r="AW205">
        <v>500000</v>
      </c>
      <c r="AX205">
        <v>13.122363377404328</v>
      </c>
      <c r="AY205">
        <f>23</f>
        <v>23</v>
      </c>
      <c r="AZ205">
        <v>500000</v>
      </c>
      <c r="BL205">
        <v>500000</v>
      </c>
      <c r="BM205">
        <v>13.122363377404328</v>
      </c>
      <c r="BN205">
        <v>100000067</v>
      </c>
      <c r="BO205">
        <v>500000</v>
      </c>
    </row>
    <row r="206" spans="1:67" x14ac:dyDescent="0.25">
      <c r="A206" s="4">
        <v>60</v>
      </c>
      <c r="B206" s="2">
        <v>6.9</v>
      </c>
      <c r="C206" s="2">
        <f t="shared" si="85"/>
        <v>4.0943445622221004</v>
      </c>
    </row>
    <row r="207" spans="1:67" x14ac:dyDescent="0.25">
      <c r="A207" s="4">
        <v>61</v>
      </c>
      <c r="B207" s="2">
        <v>7.2</v>
      </c>
      <c r="C207" s="2">
        <f t="shared" si="85"/>
        <v>4.1108738641733114</v>
      </c>
      <c r="AW207">
        <v>600000</v>
      </c>
      <c r="AX207">
        <v>13.304684934198283</v>
      </c>
      <c r="AY207">
        <f>$X$33</f>
        <v>2</v>
      </c>
      <c r="BL207">
        <v>600000</v>
      </c>
      <c r="BM207">
        <v>13.304684934198283</v>
      </c>
      <c r="BN207">
        <f>$X$30</f>
        <v>-2.4</v>
      </c>
    </row>
    <row r="208" spans="1:67" x14ac:dyDescent="0.25">
      <c r="A208" s="4">
        <v>62</v>
      </c>
      <c r="B208" s="2">
        <v>7.6</v>
      </c>
      <c r="C208" s="2">
        <f t="shared" si="85"/>
        <v>4.1271343850450917</v>
      </c>
      <c r="AW208">
        <v>600000</v>
      </c>
      <c r="AX208">
        <v>13.304684934198283</v>
      </c>
      <c r="AY208">
        <f>23</f>
        <v>23</v>
      </c>
      <c r="AZ208">
        <v>600000</v>
      </c>
      <c r="BL208">
        <v>600000</v>
      </c>
      <c r="BM208">
        <v>13.304684934198283</v>
      </c>
      <c r="BN208">
        <v>100000068</v>
      </c>
      <c r="BO208">
        <v>600000</v>
      </c>
    </row>
    <row r="209" spans="1:67" x14ac:dyDescent="0.25">
      <c r="A209" s="4">
        <v>62</v>
      </c>
      <c r="B209" s="2">
        <v>7.6</v>
      </c>
      <c r="C209" s="2">
        <f t="shared" si="85"/>
        <v>4.1271343850450917</v>
      </c>
    </row>
    <row r="210" spans="1:67" x14ac:dyDescent="0.25">
      <c r="A210" s="4">
        <v>63</v>
      </c>
      <c r="B210" s="2">
        <v>7.1</v>
      </c>
      <c r="C210" s="2">
        <f t="shared" si="85"/>
        <v>4.1431347263915326</v>
      </c>
      <c r="AW210">
        <v>700000</v>
      </c>
      <c r="AX210">
        <v>13.458835614025542</v>
      </c>
      <c r="AY210">
        <f>$X$33</f>
        <v>2</v>
      </c>
      <c r="BL210">
        <v>700000</v>
      </c>
      <c r="BM210">
        <v>13.458835614025542</v>
      </c>
      <c r="BN210">
        <f>$X$30</f>
        <v>-2.4</v>
      </c>
    </row>
    <row r="211" spans="1:67" x14ac:dyDescent="0.25">
      <c r="A211" s="4">
        <v>70</v>
      </c>
      <c r="B211" s="2">
        <v>7.2</v>
      </c>
      <c r="C211" s="2">
        <f t="shared" si="85"/>
        <v>4.2484952420493594</v>
      </c>
      <c r="AW211">
        <v>700000</v>
      </c>
      <c r="AX211">
        <v>13.458835614025542</v>
      </c>
      <c r="AY211">
        <f>23</f>
        <v>23</v>
      </c>
      <c r="AZ211">
        <v>700000</v>
      </c>
      <c r="BL211">
        <v>700000</v>
      </c>
      <c r="BM211">
        <v>13.458835614025542</v>
      </c>
      <c r="BN211">
        <v>100000069</v>
      </c>
      <c r="BO211">
        <v>700000</v>
      </c>
    </row>
    <row r="212" spans="1:67" x14ac:dyDescent="0.25">
      <c r="A212" s="4">
        <v>70</v>
      </c>
      <c r="B212" s="2">
        <v>7.9</v>
      </c>
      <c r="C212" s="2">
        <f t="shared" si="85"/>
        <v>4.2484952420493594</v>
      </c>
    </row>
    <row r="213" spans="1:67" x14ac:dyDescent="0.25">
      <c r="A213" s="4">
        <v>75</v>
      </c>
      <c r="B213" s="2">
        <v>7.4</v>
      </c>
      <c r="C213" s="2">
        <f t="shared" si="85"/>
        <v>4.3174881135363101</v>
      </c>
      <c r="AW213">
        <v>800000</v>
      </c>
      <c r="AX213">
        <v>13.592367006650065</v>
      </c>
      <c r="AY213">
        <f>$X$33</f>
        <v>2</v>
      </c>
      <c r="BL213">
        <v>800000</v>
      </c>
      <c r="BM213">
        <v>13.592367006650065</v>
      </c>
      <c r="BN213">
        <f>$X$30</f>
        <v>-2.4</v>
      </c>
    </row>
    <row r="214" spans="1:67" x14ac:dyDescent="0.25">
      <c r="A214" s="4">
        <v>75</v>
      </c>
      <c r="B214" s="2">
        <v>7.5</v>
      </c>
      <c r="C214" s="2">
        <f t="shared" si="85"/>
        <v>4.3174881135363101</v>
      </c>
      <c r="AW214">
        <v>800000</v>
      </c>
      <c r="AX214">
        <v>13.592367006650065</v>
      </c>
      <c r="AY214">
        <f>23</f>
        <v>23</v>
      </c>
      <c r="AZ214">
        <v>800000</v>
      </c>
      <c r="BL214">
        <v>800000</v>
      </c>
      <c r="BM214">
        <v>13.592367006650065</v>
      </c>
      <c r="BN214">
        <v>100000070</v>
      </c>
      <c r="BO214">
        <v>800000</v>
      </c>
    </row>
    <row r="215" spans="1:67" x14ac:dyDescent="0.25">
      <c r="A215" s="4">
        <v>75</v>
      </c>
      <c r="B215" s="2">
        <v>7.1</v>
      </c>
      <c r="C215" s="2">
        <f t="shared" si="85"/>
        <v>4.3174881135363101</v>
      </c>
    </row>
    <row r="216" spans="1:67" x14ac:dyDescent="0.25">
      <c r="A216" s="4">
        <v>75</v>
      </c>
      <c r="B216" s="2">
        <v>7.1</v>
      </c>
      <c r="C216" s="2">
        <f t="shared" si="85"/>
        <v>4.3174881135363101</v>
      </c>
      <c r="AW216">
        <v>900000</v>
      </c>
      <c r="AX216">
        <v>13.710150042306449</v>
      </c>
      <c r="AY216">
        <f>$X$33</f>
        <v>2</v>
      </c>
      <c r="BL216">
        <v>900000</v>
      </c>
      <c r="BM216">
        <v>13.710150042306449</v>
      </c>
      <c r="BN216">
        <f>$X$30</f>
        <v>-2.4</v>
      </c>
    </row>
    <row r="217" spans="1:67" x14ac:dyDescent="0.25">
      <c r="A217" s="4">
        <v>80</v>
      </c>
      <c r="B217" s="2">
        <v>8</v>
      </c>
      <c r="C217" s="2">
        <f t="shared" si="85"/>
        <v>4.3820266346738812</v>
      </c>
      <c r="AW217">
        <v>900000</v>
      </c>
      <c r="AX217">
        <v>13.710150042306449</v>
      </c>
      <c r="AY217">
        <f>23</f>
        <v>23</v>
      </c>
      <c r="AZ217">
        <v>900000</v>
      </c>
      <c r="BL217">
        <v>900000</v>
      </c>
      <c r="BM217">
        <v>13.710150042306449</v>
      </c>
      <c r="BN217">
        <v>100000071</v>
      </c>
      <c r="BO217">
        <v>900000</v>
      </c>
    </row>
    <row r="218" spans="1:67" x14ac:dyDescent="0.25">
      <c r="A218" s="4">
        <v>80</v>
      </c>
      <c r="B218" s="2">
        <v>7.4</v>
      </c>
      <c r="C218" s="2">
        <f t="shared" si="85"/>
        <v>4.3820266346738812</v>
      </c>
    </row>
    <row r="219" spans="1:67" x14ac:dyDescent="0.25">
      <c r="A219" s="4">
        <v>80</v>
      </c>
      <c r="B219" s="2">
        <v>7.1</v>
      </c>
      <c r="C219" s="2">
        <f t="shared" si="85"/>
        <v>4.3820266346738812</v>
      </c>
      <c r="AW219">
        <v>1000000</v>
      </c>
      <c r="AX219">
        <v>13.815510557964274</v>
      </c>
      <c r="AY219">
        <f>$X$33</f>
        <v>2</v>
      </c>
      <c r="BL219">
        <v>1000000</v>
      </c>
      <c r="BM219">
        <v>13.815510557964274</v>
      </c>
      <c r="BN219">
        <f>$X$30</f>
        <v>-2.4</v>
      </c>
    </row>
    <row r="220" spans="1:67" x14ac:dyDescent="0.25">
      <c r="A220" s="4">
        <v>80</v>
      </c>
      <c r="B220" s="2">
        <v>7.4</v>
      </c>
      <c r="C220" s="2">
        <f t="shared" si="85"/>
        <v>4.3820266346738812</v>
      </c>
      <c r="AW220">
        <v>1000000</v>
      </c>
      <c r="AX220">
        <v>13.815510557964274</v>
      </c>
      <c r="AY220">
        <f>23</f>
        <v>23</v>
      </c>
      <c r="AZ220">
        <v>1000000</v>
      </c>
      <c r="BL220">
        <v>1000000</v>
      </c>
      <c r="BM220">
        <v>13.815510557964274</v>
      </c>
      <c r="BN220">
        <v>100000072</v>
      </c>
      <c r="BO220">
        <v>1000000</v>
      </c>
    </row>
    <row r="221" spans="1:67" x14ac:dyDescent="0.25">
      <c r="A221" s="4">
        <v>80</v>
      </c>
      <c r="B221" s="2">
        <v>7.3</v>
      </c>
      <c r="C221" s="2">
        <f t="shared" si="85"/>
        <v>4.3820266346738812</v>
      </c>
    </row>
    <row r="222" spans="1:67" x14ac:dyDescent="0.25">
      <c r="A222" s="4">
        <v>80</v>
      </c>
      <c r="B222" s="2">
        <v>7.7</v>
      </c>
      <c r="C222" s="2">
        <f t="shared" si="85"/>
        <v>4.3820266346738812</v>
      </c>
      <c r="AW222">
        <f>AW219+1000000</f>
        <v>2000000</v>
      </c>
      <c r="AX222">
        <f>LN(AW222)</f>
        <v>14.508657738524219</v>
      </c>
      <c r="AY222">
        <f>$X$33</f>
        <v>2</v>
      </c>
      <c r="BL222">
        <f>BL219+1000000</f>
        <v>2000000</v>
      </c>
      <c r="BM222">
        <f>LN(BL222)</f>
        <v>14.508657738524219</v>
      </c>
      <c r="BN222">
        <f>$X$30</f>
        <v>-2.4</v>
      </c>
    </row>
    <row r="223" spans="1:67" x14ac:dyDescent="0.25">
      <c r="A223" s="4">
        <v>85</v>
      </c>
      <c r="B223" s="2">
        <v>7.5</v>
      </c>
      <c r="C223" s="2">
        <f t="shared" si="85"/>
        <v>4.4426512564903167</v>
      </c>
      <c r="AW223">
        <f>AW222</f>
        <v>2000000</v>
      </c>
      <c r="AX223">
        <f>LN(AW223)</f>
        <v>14.508657738524219</v>
      </c>
      <c r="AY223">
        <f>23</f>
        <v>23</v>
      </c>
      <c r="AZ223">
        <f>AW223</f>
        <v>2000000</v>
      </c>
      <c r="BL223">
        <f>BL222</f>
        <v>2000000</v>
      </c>
      <c r="BM223">
        <f>LN(BL223)</f>
        <v>14.508657738524219</v>
      </c>
      <c r="BN223">
        <v>100000073</v>
      </c>
      <c r="BO223">
        <f>BL223</f>
        <v>2000000</v>
      </c>
    </row>
    <row r="224" spans="1:67" x14ac:dyDescent="0.25">
      <c r="A224" s="4">
        <v>90</v>
      </c>
      <c r="B224" s="2">
        <v>8</v>
      </c>
      <c r="C224" s="2">
        <f t="shared" si="85"/>
        <v>4.499809670330265</v>
      </c>
    </row>
    <row r="225" spans="1:67" x14ac:dyDescent="0.25">
      <c r="A225" s="4">
        <v>90</v>
      </c>
      <c r="B225" s="2">
        <v>7.3</v>
      </c>
      <c r="C225" s="2">
        <f t="shared" si="85"/>
        <v>4.499809670330265</v>
      </c>
      <c r="AW225">
        <f>AW222+1000000</f>
        <v>3000000</v>
      </c>
      <c r="AX225">
        <f>LN(AW225)</f>
        <v>14.914122846632385</v>
      </c>
      <c r="AY225">
        <f>$X$33</f>
        <v>2</v>
      </c>
      <c r="BL225">
        <f>BL222+1000000</f>
        <v>3000000</v>
      </c>
      <c r="BM225">
        <f>LN(BL225)</f>
        <v>14.914122846632385</v>
      </c>
      <c r="BN225">
        <f>$X$30</f>
        <v>-2.4</v>
      </c>
    </row>
    <row r="226" spans="1:67" x14ac:dyDescent="0.25">
      <c r="A226" s="4">
        <v>99</v>
      </c>
      <c r="B226" s="2">
        <v>7.2</v>
      </c>
      <c r="C226" s="2">
        <f t="shared" si="85"/>
        <v>4.5951198501345898</v>
      </c>
      <c r="AW226">
        <f>AW225</f>
        <v>3000000</v>
      </c>
      <c r="AX226">
        <f>LN(AW226)</f>
        <v>14.914122846632385</v>
      </c>
      <c r="AY226">
        <f>23</f>
        <v>23</v>
      </c>
      <c r="AZ226">
        <f>AW226</f>
        <v>3000000</v>
      </c>
      <c r="BL226">
        <f>BL225</f>
        <v>3000000</v>
      </c>
      <c r="BM226">
        <f>LN(BL226)</f>
        <v>14.914122846632385</v>
      </c>
      <c r="BN226">
        <v>100000074</v>
      </c>
      <c r="BO226">
        <f>BL226</f>
        <v>3000000</v>
      </c>
    </row>
    <row r="227" spans="1:67" x14ac:dyDescent="0.25">
      <c r="A227" s="4">
        <v>108</v>
      </c>
      <c r="B227" s="2">
        <v>8</v>
      </c>
      <c r="C227" s="2">
        <f t="shared" si="85"/>
        <v>4.6821312271242199</v>
      </c>
    </row>
    <row r="228" spans="1:67" x14ac:dyDescent="0.25">
      <c r="A228" s="4">
        <v>110</v>
      </c>
      <c r="B228" s="2">
        <v>7.8</v>
      </c>
      <c r="C228" s="2">
        <f t="shared" si="85"/>
        <v>4.7004803657924166</v>
      </c>
      <c r="AW228">
        <f>AW225+1000000</f>
        <v>4000000</v>
      </c>
      <c r="AX228">
        <f>LN(AW228)</f>
        <v>15.201804919084164</v>
      </c>
      <c r="AY228">
        <f>$X$33</f>
        <v>2</v>
      </c>
      <c r="BL228">
        <f>BL225+1000000</f>
        <v>4000000</v>
      </c>
      <c r="BM228">
        <f>LN(BL228)</f>
        <v>15.201804919084164</v>
      </c>
      <c r="BN228">
        <f>$X$30</f>
        <v>-2.4</v>
      </c>
    </row>
    <row r="229" spans="1:67" x14ac:dyDescent="0.25">
      <c r="A229" s="4">
        <v>110</v>
      </c>
      <c r="B229" s="2">
        <v>7.3</v>
      </c>
      <c r="C229" s="2">
        <f t="shared" si="85"/>
        <v>4.7004803657924166</v>
      </c>
      <c r="AW229">
        <f>AW228</f>
        <v>4000000</v>
      </c>
      <c r="AX229">
        <f>LN(AW229)</f>
        <v>15.201804919084164</v>
      </c>
      <c r="AY229">
        <f>23</f>
        <v>23</v>
      </c>
      <c r="AZ229">
        <f>AW229</f>
        <v>4000000</v>
      </c>
      <c r="BL229">
        <f>BL228</f>
        <v>4000000</v>
      </c>
      <c r="BM229">
        <f>LN(BL229)</f>
        <v>15.201804919084164</v>
      </c>
      <c r="BN229">
        <v>100000075</v>
      </c>
      <c r="BO229">
        <f>BL229</f>
        <v>4000000</v>
      </c>
    </row>
    <row r="230" spans="1:67" x14ac:dyDescent="0.25">
      <c r="A230" s="4">
        <v>120</v>
      </c>
      <c r="B230" s="2">
        <v>7.8</v>
      </c>
      <c r="C230" s="2">
        <f t="shared" si="85"/>
        <v>4.7874917427820458</v>
      </c>
    </row>
    <row r="231" spans="1:67" x14ac:dyDescent="0.25">
      <c r="A231" s="4">
        <v>148</v>
      </c>
      <c r="B231" s="2">
        <v>7.7</v>
      </c>
      <c r="C231" s="2">
        <f t="shared" si="85"/>
        <v>4.9972122737641147</v>
      </c>
      <c r="AW231">
        <f>AW228+1000000</f>
        <v>5000000</v>
      </c>
      <c r="AX231">
        <f>LN(AW231)</f>
        <v>15.424948470398375</v>
      </c>
      <c r="AY231">
        <f>$X$33</f>
        <v>2</v>
      </c>
      <c r="BL231">
        <f>BL228+1000000</f>
        <v>5000000</v>
      </c>
      <c r="BM231">
        <f>LN(BL231)</f>
        <v>15.424948470398375</v>
      </c>
      <c r="BN231">
        <f>$X$30</f>
        <v>-2.4</v>
      </c>
    </row>
    <row r="232" spans="1:67" x14ac:dyDescent="0.25">
      <c r="A232" s="4">
        <v>180</v>
      </c>
      <c r="B232" s="2">
        <v>7.9</v>
      </c>
      <c r="C232" s="2">
        <f t="shared" si="85"/>
        <v>5.1929568508902104</v>
      </c>
      <c r="AW232">
        <f>AW231</f>
        <v>5000000</v>
      </c>
      <c r="AX232">
        <f>LN(AW232)</f>
        <v>15.424948470398375</v>
      </c>
      <c r="AY232">
        <f>23</f>
        <v>23</v>
      </c>
      <c r="AZ232">
        <f>AW232</f>
        <v>5000000</v>
      </c>
      <c r="BL232">
        <f>BL231</f>
        <v>5000000</v>
      </c>
      <c r="BM232">
        <f>LN(BL232)</f>
        <v>15.424948470398375</v>
      </c>
      <c r="BN232">
        <v>100000076</v>
      </c>
      <c r="BO232">
        <f>BL232</f>
        <v>5000000</v>
      </c>
    </row>
    <row r="233" spans="1:67" x14ac:dyDescent="0.25">
      <c r="A233" s="4">
        <v>180</v>
      </c>
      <c r="B233" s="2">
        <v>7.5</v>
      </c>
      <c r="C233" s="2">
        <f t="shared" si="85"/>
        <v>5.1929568508902104</v>
      </c>
    </row>
    <row r="234" spans="1:67" x14ac:dyDescent="0.25">
      <c r="A234" s="4">
        <v>180</v>
      </c>
      <c r="B234" s="2">
        <v>7.6</v>
      </c>
      <c r="C234" s="2">
        <f t="shared" si="85"/>
        <v>5.1929568508902104</v>
      </c>
      <c r="AW234">
        <f>AW231+1000000</f>
        <v>6000000</v>
      </c>
      <c r="AX234">
        <f>LN(AW234)</f>
        <v>15.60727002719233</v>
      </c>
      <c r="AY234">
        <f>$X$33</f>
        <v>2</v>
      </c>
      <c r="BL234">
        <f>BL231+1000000</f>
        <v>6000000</v>
      </c>
      <c r="BM234">
        <f>LN(BL234)</f>
        <v>15.60727002719233</v>
      </c>
      <c r="BN234">
        <f>$X$30</f>
        <v>-2.4</v>
      </c>
    </row>
    <row r="235" spans="1:67" x14ac:dyDescent="0.25">
      <c r="A235" s="4">
        <v>220</v>
      </c>
      <c r="B235" s="2">
        <v>8.5</v>
      </c>
      <c r="C235" s="2">
        <f t="shared" si="85"/>
        <v>5.393627546352362</v>
      </c>
      <c r="AW235">
        <f>AW234</f>
        <v>6000000</v>
      </c>
      <c r="AX235">
        <f>LN(AW235)</f>
        <v>15.60727002719233</v>
      </c>
      <c r="AY235">
        <f>23</f>
        <v>23</v>
      </c>
      <c r="AZ235">
        <f t="shared" ref="AZ235" si="86">AW235</f>
        <v>6000000</v>
      </c>
      <c r="BL235">
        <f>BL234</f>
        <v>6000000</v>
      </c>
      <c r="BM235">
        <f>LN(BL235)</f>
        <v>15.60727002719233</v>
      </c>
      <c r="BN235">
        <v>100000077</v>
      </c>
      <c r="BO235">
        <f t="shared" ref="BO235" si="87">BL235</f>
        <v>6000000</v>
      </c>
    </row>
    <row r="236" spans="1:67" x14ac:dyDescent="0.25">
      <c r="A236" s="4">
        <v>236</v>
      </c>
      <c r="B236" s="2">
        <v>7.9</v>
      </c>
      <c r="C236" s="2">
        <f t="shared" si="85"/>
        <v>5.4638318050256105</v>
      </c>
    </row>
    <row r="237" spans="1:67" x14ac:dyDescent="0.25">
      <c r="A237" s="4">
        <v>257</v>
      </c>
      <c r="B237" s="2">
        <v>7.5</v>
      </c>
      <c r="C237" s="2">
        <f t="shared" si="85"/>
        <v>5.5490760848952201</v>
      </c>
      <c r="AW237">
        <f>AW234+1000000</f>
        <v>7000000</v>
      </c>
      <c r="AX237">
        <f>LN(AW237)</f>
        <v>15.761420707019587</v>
      </c>
      <c r="AY237">
        <f>$X$33</f>
        <v>2</v>
      </c>
      <c r="BL237">
        <f>BL234+1000000</f>
        <v>7000000</v>
      </c>
      <c r="BM237">
        <f>LN(BL237)</f>
        <v>15.761420707019587</v>
      </c>
      <c r="BN237">
        <f>$X$30</f>
        <v>-2.4</v>
      </c>
    </row>
    <row r="238" spans="1:67" x14ac:dyDescent="0.25">
      <c r="A238" s="4">
        <v>280</v>
      </c>
      <c r="B238" s="2">
        <v>7.5</v>
      </c>
      <c r="C238" s="2">
        <f t="shared" si="85"/>
        <v>5.6347896031692493</v>
      </c>
      <c r="AW238">
        <f>AW237</f>
        <v>7000000</v>
      </c>
      <c r="AX238">
        <f>LN(AW238)</f>
        <v>15.761420707019587</v>
      </c>
      <c r="AY238">
        <f>23</f>
        <v>23</v>
      </c>
      <c r="AZ238">
        <f t="shared" ref="AZ238" si="88">AW238</f>
        <v>7000000</v>
      </c>
      <c r="BL238">
        <f>BL237</f>
        <v>7000000</v>
      </c>
      <c r="BM238">
        <f>LN(BL238)</f>
        <v>15.761420707019587</v>
      </c>
      <c r="BN238">
        <v>100000078</v>
      </c>
      <c r="BO238">
        <f t="shared" ref="BO238" si="89">BL238</f>
        <v>7000000</v>
      </c>
    </row>
    <row r="239" spans="1:67" x14ac:dyDescent="0.25">
      <c r="A239" s="4">
        <v>297</v>
      </c>
      <c r="B239" s="2">
        <v>8.3000000000000007</v>
      </c>
      <c r="C239" s="2">
        <f t="shared" si="85"/>
        <v>5.6937321388026998</v>
      </c>
    </row>
    <row r="240" spans="1:67" x14ac:dyDescent="0.25">
      <c r="A240" s="4">
        <v>350</v>
      </c>
      <c r="B240" s="2">
        <v>7.9</v>
      </c>
      <c r="C240" s="2">
        <f t="shared" si="85"/>
        <v>5.857933154483459</v>
      </c>
      <c r="AW240">
        <f>AW237+1000000</f>
        <v>8000000</v>
      </c>
      <c r="AX240">
        <f>LN(AW240)</f>
        <v>15.89495209964411</v>
      </c>
      <c r="AY240">
        <f>$X$33</f>
        <v>2</v>
      </c>
      <c r="BL240">
        <f>BL237+1000000</f>
        <v>8000000</v>
      </c>
      <c r="BM240">
        <f>LN(BL240)</f>
        <v>15.89495209964411</v>
      </c>
      <c r="BN240">
        <f>$X$30</f>
        <v>-2.4</v>
      </c>
    </row>
    <row r="241" spans="1:67" x14ac:dyDescent="0.25">
      <c r="A241" s="4">
        <v>360</v>
      </c>
      <c r="B241" s="2">
        <v>7.8</v>
      </c>
      <c r="C241" s="2">
        <f t="shared" si="85"/>
        <v>5.8861040314501558</v>
      </c>
      <c r="AW241">
        <f>AW240</f>
        <v>8000000</v>
      </c>
      <c r="AX241">
        <f>LN(AW241)</f>
        <v>15.89495209964411</v>
      </c>
      <c r="AY241">
        <f>23</f>
        <v>23</v>
      </c>
      <c r="AZ241">
        <f>AW241</f>
        <v>8000000</v>
      </c>
      <c r="BL241">
        <f>BL240</f>
        <v>8000000</v>
      </c>
      <c r="BM241">
        <f>LN(BL241)</f>
        <v>15.89495209964411</v>
      </c>
      <c r="BN241">
        <v>100000079</v>
      </c>
      <c r="BO241">
        <f>BL241</f>
        <v>8000000</v>
      </c>
    </row>
    <row r="242" spans="1:67" x14ac:dyDescent="0.25">
      <c r="A242" s="4">
        <v>432</v>
      </c>
      <c r="B242" s="2">
        <v>7.8</v>
      </c>
      <c r="C242" s="2">
        <f t="shared" si="85"/>
        <v>6.0684255882441107</v>
      </c>
    </row>
    <row r="243" spans="1:67" x14ac:dyDescent="0.25">
      <c r="A243" s="5"/>
      <c r="B243" s="6"/>
      <c r="C243" s="2"/>
      <c r="AW243">
        <f>AW240+1000000</f>
        <v>9000000</v>
      </c>
      <c r="AX243">
        <f>LN(AW243)</f>
        <v>16.012735135300492</v>
      </c>
      <c r="AY243">
        <f>$X$33</f>
        <v>2</v>
      </c>
      <c r="BL243">
        <f>BL240+1000000</f>
        <v>9000000</v>
      </c>
      <c r="BM243">
        <f>LN(BL243)</f>
        <v>16.012735135300492</v>
      </c>
      <c r="BN243">
        <f>$X$30</f>
        <v>-2.4</v>
      </c>
    </row>
    <row r="244" spans="1:67" x14ac:dyDescent="0.25">
      <c r="A244" s="4"/>
      <c r="B244" s="2"/>
      <c r="C244" s="2"/>
      <c r="AW244">
        <f>AW243</f>
        <v>9000000</v>
      </c>
      <c r="AX244">
        <f>LN(AW244)</f>
        <v>16.012735135300492</v>
      </c>
      <c r="AY244">
        <f>23</f>
        <v>23</v>
      </c>
      <c r="AZ244">
        <f t="shared" ref="AZ244:AZ247" si="90">AW244</f>
        <v>9000000</v>
      </c>
      <c r="BL244">
        <f>BL243</f>
        <v>9000000</v>
      </c>
      <c r="BM244">
        <f>LN(BL244)</f>
        <v>16.012735135300492</v>
      </c>
      <c r="BN244">
        <v>100000080</v>
      </c>
      <c r="BO244">
        <f t="shared" ref="BO244" si="91">BL244</f>
        <v>9000000</v>
      </c>
    </row>
    <row r="245" spans="1:67" x14ac:dyDescent="0.25">
      <c r="A245" s="4"/>
      <c r="B245" s="2"/>
      <c r="C245" s="2"/>
    </row>
    <row r="246" spans="1:67" x14ac:dyDescent="0.25">
      <c r="A246" s="4"/>
      <c r="B246" s="2"/>
      <c r="C246" s="2"/>
      <c r="AW246">
        <f>AW243+1000000</f>
        <v>10000000</v>
      </c>
      <c r="AX246">
        <f>LN(AW246)</f>
        <v>16.11809565095832</v>
      </c>
      <c r="AY246">
        <f>$X$33</f>
        <v>2</v>
      </c>
      <c r="BL246">
        <f>BL243+1000000</f>
        <v>10000000</v>
      </c>
      <c r="BM246">
        <f>LN(BL246)</f>
        <v>16.11809565095832</v>
      </c>
      <c r="BN246">
        <f>$X$30</f>
        <v>-2.4</v>
      </c>
    </row>
    <row r="247" spans="1:67" x14ac:dyDescent="0.25">
      <c r="A247" s="4"/>
      <c r="B247" s="2"/>
      <c r="C247" s="2"/>
      <c r="AW247">
        <f>AW246</f>
        <v>10000000</v>
      </c>
      <c r="AX247">
        <f>LN(AW247)</f>
        <v>16.11809565095832</v>
      </c>
      <c r="AY247">
        <f>23</f>
        <v>23</v>
      </c>
      <c r="AZ247">
        <f t="shared" si="90"/>
        <v>10000000</v>
      </c>
      <c r="BL247">
        <f>BL246</f>
        <v>10000000</v>
      </c>
      <c r="BM247">
        <f>LN(BL247)</f>
        <v>16.11809565095832</v>
      </c>
      <c r="BN247">
        <v>100000081</v>
      </c>
      <c r="BO247">
        <f t="shared" ref="BO247" si="92">BL247</f>
        <v>10000000</v>
      </c>
    </row>
    <row r="248" spans="1:67" x14ac:dyDescent="0.25">
      <c r="A248" s="4"/>
      <c r="B248" s="2"/>
      <c r="C248" s="2"/>
    </row>
    <row r="249" spans="1:67" x14ac:dyDescent="0.25">
      <c r="A249" s="4"/>
      <c r="B249" s="2"/>
      <c r="C249" s="2"/>
    </row>
    <row r="250" spans="1:67" x14ac:dyDescent="0.25">
      <c r="A250" s="4"/>
      <c r="B250" s="2"/>
      <c r="C250" s="2"/>
    </row>
    <row r="251" spans="1:67" x14ac:dyDescent="0.25">
      <c r="A251" s="4"/>
      <c r="B251" s="2"/>
      <c r="C251" s="2"/>
    </row>
    <row r="252" spans="1:67" x14ac:dyDescent="0.25">
      <c r="A252" s="4"/>
      <c r="B252" s="2"/>
      <c r="C252" s="2"/>
    </row>
    <row r="253" spans="1:67" x14ac:dyDescent="0.25">
      <c r="A253" s="4"/>
      <c r="B253" s="2"/>
      <c r="C253" s="2"/>
    </row>
    <row r="254" spans="1:67" x14ac:dyDescent="0.25">
      <c r="A254" s="4"/>
      <c r="B254" s="2"/>
      <c r="C254" s="2"/>
    </row>
    <row r="255" spans="1:67" x14ac:dyDescent="0.25">
      <c r="A255" s="4"/>
      <c r="B255" s="2"/>
      <c r="C255" s="2"/>
    </row>
    <row r="256" spans="1:67" x14ac:dyDescent="0.25">
      <c r="A256" s="4"/>
      <c r="B256" s="2"/>
      <c r="C256" s="2"/>
    </row>
    <row r="257" spans="1:3" x14ac:dyDescent="0.25">
      <c r="A257" s="4"/>
      <c r="B257" s="2"/>
      <c r="C257" s="2"/>
    </row>
    <row r="258" spans="1:3" x14ac:dyDescent="0.25">
      <c r="A258" s="4"/>
      <c r="B258" s="2"/>
      <c r="C258" s="2"/>
    </row>
    <row r="259" spans="1:3" x14ac:dyDescent="0.25">
      <c r="A259" s="4"/>
      <c r="B259" s="2"/>
      <c r="C259" s="2"/>
    </row>
    <row r="260" spans="1:3" x14ac:dyDescent="0.25">
      <c r="A260" s="4"/>
      <c r="B260" s="2"/>
      <c r="C260" s="2"/>
    </row>
    <row r="261" spans="1:3" x14ac:dyDescent="0.25">
      <c r="A261" s="4"/>
      <c r="B261" s="2"/>
      <c r="C261" s="2"/>
    </row>
    <row r="262" spans="1:3" x14ac:dyDescent="0.25">
      <c r="A262" s="4"/>
      <c r="B262" s="2"/>
      <c r="C262" s="2"/>
    </row>
    <row r="263" spans="1:3" x14ac:dyDescent="0.25">
      <c r="A263" s="4"/>
      <c r="B263" s="2"/>
      <c r="C263" s="2"/>
    </row>
    <row r="264" spans="1:3" x14ac:dyDescent="0.25">
      <c r="A264" s="4"/>
      <c r="B264" s="2"/>
      <c r="C264" s="2"/>
    </row>
    <row r="265" spans="1:3" x14ac:dyDescent="0.25">
      <c r="A265" s="4"/>
      <c r="B265" s="2"/>
      <c r="C265" s="2"/>
    </row>
    <row r="266" spans="1:3" x14ac:dyDescent="0.25">
      <c r="A266" s="4"/>
      <c r="B266" s="2"/>
      <c r="C266" s="2"/>
    </row>
    <row r="267" spans="1:3" x14ac:dyDescent="0.25">
      <c r="A267" s="4"/>
      <c r="B267" s="2"/>
      <c r="C267" s="2"/>
    </row>
    <row r="268" spans="1:3" x14ac:dyDescent="0.25">
      <c r="A268" s="4"/>
      <c r="B268" s="2"/>
      <c r="C268" s="2"/>
    </row>
    <row r="269" spans="1:3" x14ac:dyDescent="0.25">
      <c r="A269" s="4"/>
      <c r="B269" s="2"/>
      <c r="C269" s="2"/>
    </row>
    <row r="270" spans="1:3" x14ac:dyDescent="0.25">
      <c r="A270" s="4"/>
      <c r="B270" s="2"/>
      <c r="C270" s="2"/>
    </row>
    <row r="271" spans="1:3" x14ac:dyDescent="0.25">
      <c r="A271" s="4"/>
      <c r="B271" s="2"/>
      <c r="C271" s="2"/>
    </row>
    <row r="272" spans="1:3" x14ac:dyDescent="0.25">
      <c r="A272" s="4"/>
      <c r="B272" s="2"/>
      <c r="C272" s="2"/>
    </row>
    <row r="273" spans="1:3" x14ac:dyDescent="0.25">
      <c r="A273" s="4"/>
      <c r="B273" s="2"/>
      <c r="C273" s="2"/>
    </row>
    <row r="274" spans="1:3" x14ac:dyDescent="0.25">
      <c r="A274" s="4"/>
      <c r="B274" s="2"/>
      <c r="C274" s="2"/>
    </row>
    <row r="275" spans="1:3" x14ac:dyDescent="0.25">
      <c r="A275" s="4"/>
      <c r="B275" s="2"/>
      <c r="C275" s="2"/>
    </row>
    <row r="276" spans="1:3" x14ac:dyDescent="0.25">
      <c r="A276" s="4"/>
      <c r="B276" s="2"/>
      <c r="C276" s="2"/>
    </row>
    <row r="277" spans="1:3" x14ac:dyDescent="0.25">
      <c r="A277" s="4"/>
      <c r="B277" s="2"/>
      <c r="C277" s="2"/>
    </row>
    <row r="278" spans="1:3" x14ac:dyDescent="0.25">
      <c r="A278" s="4"/>
      <c r="B278" s="2"/>
      <c r="C278" s="2"/>
    </row>
    <row r="279" spans="1:3" x14ac:dyDescent="0.25">
      <c r="A279" s="4"/>
      <c r="B279" s="2"/>
      <c r="C279" s="2"/>
    </row>
    <row r="280" spans="1:3" x14ac:dyDescent="0.25">
      <c r="A280" s="4"/>
      <c r="B280" s="2"/>
      <c r="C280" s="2"/>
    </row>
    <row r="281" spans="1:3" x14ac:dyDescent="0.25">
      <c r="A281" s="4"/>
      <c r="B281" s="2"/>
      <c r="C281" s="2"/>
    </row>
    <row r="282" spans="1:3" x14ac:dyDescent="0.25">
      <c r="A282" s="4"/>
      <c r="B282" s="2"/>
      <c r="C282" s="2"/>
    </row>
    <row r="283" spans="1:3" x14ac:dyDescent="0.25">
      <c r="A283" s="4"/>
      <c r="B283" s="2"/>
      <c r="C283" s="2"/>
    </row>
    <row r="284" spans="1:3" x14ac:dyDescent="0.25">
      <c r="A284" s="4"/>
      <c r="B284" s="2"/>
      <c r="C284" s="2"/>
    </row>
    <row r="285" spans="1:3" x14ac:dyDescent="0.25">
      <c r="A285" s="4"/>
      <c r="B285" s="2"/>
      <c r="C285" s="2"/>
    </row>
    <row r="286" spans="1:3" x14ac:dyDescent="0.25">
      <c r="A286" s="4"/>
      <c r="B286" s="2"/>
      <c r="C286" s="2"/>
    </row>
    <row r="287" spans="1:3" x14ac:dyDescent="0.25">
      <c r="A287" s="4"/>
      <c r="B287" s="2"/>
      <c r="C287" s="2"/>
    </row>
    <row r="288" spans="1:3" x14ac:dyDescent="0.25">
      <c r="A288" s="4"/>
      <c r="B288" s="2"/>
      <c r="C288" s="2"/>
    </row>
    <row r="289" spans="1:3" x14ac:dyDescent="0.25">
      <c r="A289" s="4"/>
      <c r="B289" s="2"/>
      <c r="C289" s="2"/>
    </row>
    <row r="290" spans="1:3" x14ac:dyDescent="0.25">
      <c r="A290" s="4"/>
      <c r="B290" s="2"/>
      <c r="C290" s="2"/>
    </row>
    <row r="291" spans="1:3" x14ac:dyDescent="0.25">
      <c r="A291" s="4"/>
      <c r="B291" s="2"/>
      <c r="C291" s="2"/>
    </row>
    <row r="292" spans="1:3" x14ac:dyDescent="0.25">
      <c r="A292" s="4"/>
      <c r="B292" s="2"/>
      <c r="C292" s="2"/>
    </row>
    <row r="293" spans="1:3" x14ac:dyDescent="0.25">
      <c r="A293" s="4"/>
      <c r="B293" s="2"/>
      <c r="C293" s="2"/>
    </row>
    <row r="294" spans="1:3" x14ac:dyDescent="0.25">
      <c r="A294" s="4"/>
      <c r="B294" s="2"/>
      <c r="C294" s="2"/>
    </row>
    <row r="295" spans="1:3" x14ac:dyDescent="0.25">
      <c r="A295" s="4"/>
      <c r="B295" s="2"/>
      <c r="C295" s="2"/>
    </row>
  </sheetData>
  <sortState xmlns:xlrd2="http://schemas.microsoft.com/office/spreadsheetml/2017/richdata2" ref="A3:B263">
    <sortCondition ref="A3:A2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EQ_LNXvsY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Dunham</dc:creator>
  <cp:lastModifiedBy>John Dunham</cp:lastModifiedBy>
  <dcterms:created xsi:type="dcterms:W3CDTF">2022-04-26T18:42:18Z</dcterms:created>
  <dcterms:modified xsi:type="dcterms:W3CDTF">2022-08-07T18:20:34Z</dcterms:modified>
</cp:coreProperties>
</file>