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JetDrive/GitHub/series-de-tiempo/"/>
    </mc:Choice>
  </mc:AlternateContent>
  <bookViews>
    <workbookView xWindow="0" yWindow="0" windowWidth="20480" windowHeight="15360" tabRatio="500" activeTab="1"/>
  </bookViews>
  <sheets>
    <sheet name="Modelo1" sheetId="1" r:id="rId1"/>
    <sheet name="Modelo2" sheetId="2" r:id="rId2"/>
  </sheets>
  <definedNames>
    <definedName name="alpha" localSheetId="1">Modelo2!$K$2</definedName>
    <definedName name="alpha">Modelo1!$K$2</definedName>
    <definedName name="beta">Modelo2!$K$3</definedName>
    <definedName name="gamma" localSheetId="1">Modelo2!$K$3</definedName>
    <definedName name="gamma">Modelo1!$K$3</definedName>
    <definedName name="solver_adj" localSheetId="0" hidden="1">Modelo1!$K$2:$K$3</definedName>
    <definedName name="solver_adj" localSheetId="1" hidden="1">Modelo2!$K$2:$K$3,Modelo2!$D$2:$E$2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Modelo1!$D$3</definedName>
    <definedName name="solver_opt" localSheetId="1" hidden="1">Modelo2!$L$4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G3" i="2"/>
  <c r="H3" i="2"/>
  <c r="D3" i="2"/>
  <c r="E3" i="2"/>
  <c r="F4" i="2"/>
  <c r="G4" i="2"/>
  <c r="H4" i="2"/>
  <c r="D4" i="2"/>
  <c r="E4" i="2"/>
  <c r="F5" i="2"/>
  <c r="G5" i="2"/>
  <c r="H5" i="2"/>
  <c r="D5" i="2"/>
  <c r="E5" i="2"/>
  <c r="F6" i="2"/>
  <c r="G6" i="2"/>
  <c r="H6" i="2"/>
  <c r="D6" i="2"/>
  <c r="E6" i="2"/>
  <c r="F7" i="2"/>
  <c r="G7" i="2"/>
  <c r="H7" i="2"/>
  <c r="D7" i="2"/>
  <c r="E7" i="2"/>
  <c r="F8" i="2"/>
  <c r="G8" i="2"/>
  <c r="H8" i="2"/>
  <c r="D8" i="2"/>
  <c r="E8" i="2"/>
  <c r="F9" i="2"/>
  <c r="G9" i="2"/>
  <c r="H9" i="2"/>
  <c r="D9" i="2"/>
  <c r="E9" i="2"/>
  <c r="F10" i="2"/>
  <c r="G10" i="2"/>
  <c r="H10" i="2"/>
  <c r="D10" i="2"/>
  <c r="E10" i="2"/>
  <c r="F11" i="2"/>
  <c r="G11" i="2"/>
  <c r="H11" i="2"/>
  <c r="D11" i="2"/>
  <c r="E11" i="2"/>
  <c r="F12" i="2"/>
  <c r="G12" i="2"/>
  <c r="H12" i="2"/>
  <c r="D12" i="2"/>
  <c r="E12" i="2"/>
  <c r="F13" i="2"/>
  <c r="G13" i="2"/>
  <c r="H13" i="2"/>
  <c r="D13" i="2"/>
  <c r="E13" i="2"/>
  <c r="F14" i="2"/>
  <c r="G14" i="2"/>
  <c r="H14" i="2"/>
  <c r="D14" i="2"/>
  <c r="E14" i="2"/>
  <c r="F15" i="2"/>
  <c r="G15" i="2"/>
  <c r="H15" i="2"/>
  <c r="D15" i="2"/>
  <c r="E15" i="2"/>
  <c r="F16" i="2"/>
  <c r="G16" i="2"/>
  <c r="H16" i="2"/>
  <c r="D16" i="2"/>
  <c r="E16" i="2"/>
  <c r="F17" i="2"/>
  <c r="G17" i="2"/>
  <c r="H17" i="2"/>
  <c r="D17" i="2"/>
  <c r="E17" i="2"/>
  <c r="F18" i="2"/>
  <c r="G18" i="2"/>
  <c r="H18" i="2"/>
  <c r="D18" i="2"/>
  <c r="E18" i="2"/>
  <c r="F19" i="2"/>
  <c r="G19" i="2"/>
  <c r="H19" i="2"/>
  <c r="D19" i="2"/>
  <c r="E19" i="2"/>
  <c r="F20" i="2"/>
  <c r="G20" i="2"/>
  <c r="H20" i="2"/>
  <c r="D20" i="2"/>
  <c r="E20" i="2"/>
  <c r="F21" i="2"/>
  <c r="G21" i="2"/>
  <c r="H21" i="2"/>
  <c r="K5" i="2"/>
  <c r="F3" i="1"/>
  <c r="G3" i="1"/>
  <c r="H3" i="1"/>
  <c r="D3" i="1"/>
  <c r="E3" i="1"/>
  <c r="F4" i="1"/>
  <c r="G4" i="1"/>
  <c r="H4" i="1"/>
  <c r="D4" i="1"/>
  <c r="E4" i="1"/>
  <c r="F5" i="1"/>
  <c r="G5" i="1"/>
  <c r="H5" i="1"/>
  <c r="D5" i="1"/>
  <c r="E5" i="1"/>
  <c r="F6" i="1"/>
  <c r="G6" i="1"/>
  <c r="H6" i="1"/>
  <c r="D6" i="1"/>
  <c r="E6" i="1"/>
  <c r="F7" i="1"/>
  <c r="G7" i="1"/>
  <c r="H7" i="1"/>
  <c r="D7" i="1"/>
  <c r="E7" i="1"/>
  <c r="F8" i="1"/>
  <c r="G8" i="1"/>
  <c r="H8" i="1"/>
  <c r="D8" i="1"/>
  <c r="E8" i="1"/>
  <c r="F9" i="1"/>
  <c r="G9" i="1"/>
  <c r="H9" i="1"/>
  <c r="D9" i="1"/>
  <c r="E9" i="1"/>
  <c r="F10" i="1"/>
  <c r="G10" i="1"/>
  <c r="H10" i="1"/>
  <c r="D10" i="1"/>
  <c r="E10" i="1"/>
  <c r="F11" i="1"/>
  <c r="G11" i="1"/>
  <c r="H11" i="1"/>
  <c r="D11" i="1"/>
  <c r="E11" i="1"/>
  <c r="F12" i="1"/>
  <c r="G12" i="1"/>
  <c r="H12" i="1"/>
  <c r="D12" i="1"/>
  <c r="E12" i="1"/>
  <c r="F13" i="1"/>
  <c r="G13" i="1"/>
  <c r="H13" i="1"/>
  <c r="D13" i="1"/>
  <c r="E13" i="1"/>
  <c r="F14" i="1"/>
  <c r="G14" i="1"/>
  <c r="H14" i="1"/>
  <c r="D14" i="1"/>
  <c r="E14" i="1"/>
  <c r="F15" i="1"/>
  <c r="G15" i="1"/>
  <c r="H15" i="1"/>
  <c r="D15" i="1"/>
  <c r="E15" i="1"/>
  <c r="F16" i="1"/>
  <c r="G16" i="1"/>
  <c r="H16" i="1"/>
  <c r="D16" i="1"/>
  <c r="E16" i="1"/>
  <c r="F17" i="1"/>
  <c r="G17" i="1"/>
  <c r="H17" i="1"/>
  <c r="D17" i="1"/>
  <c r="E17" i="1"/>
  <c r="F18" i="1"/>
  <c r="G18" i="1"/>
  <c r="H18" i="1"/>
  <c r="D18" i="1"/>
  <c r="E18" i="1"/>
  <c r="F19" i="1"/>
  <c r="G19" i="1"/>
  <c r="H19" i="1"/>
  <c r="D19" i="1"/>
  <c r="E19" i="1"/>
  <c r="F20" i="1"/>
  <c r="G20" i="1"/>
  <c r="H20" i="1"/>
  <c r="D20" i="1"/>
  <c r="E20" i="1"/>
  <c r="F21" i="1"/>
  <c r="G21" i="1"/>
  <c r="H21" i="1"/>
  <c r="K5" i="1"/>
  <c r="E21" i="2"/>
  <c r="D21" i="2"/>
  <c r="F22" i="2"/>
  <c r="G22" i="2"/>
  <c r="E22" i="2"/>
  <c r="D22" i="2"/>
  <c r="F23" i="2"/>
  <c r="G23" i="2"/>
  <c r="E23" i="2"/>
  <c r="D23" i="2"/>
  <c r="F24" i="2"/>
  <c r="G24" i="2"/>
  <c r="E24" i="2"/>
  <c r="D24" i="2"/>
  <c r="F25" i="2"/>
  <c r="G25" i="2"/>
  <c r="E25" i="2"/>
  <c r="H25" i="2"/>
  <c r="D25" i="2"/>
  <c r="H24" i="2"/>
  <c r="H23" i="2"/>
  <c r="H22" i="2"/>
  <c r="D21" i="1"/>
  <c r="E21" i="1"/>
  <c r="F22" i="1"/>
  <c r="G22" i="1"/>
  <c r="H22" i="1"/>
  <c r="D22" i="1"/>
  <c r="E22" i="1"/>
  <c r="F23" i="1"/>
  <c r="G23" i="1"/>
  <c r="H23" i="1"/>
  <c r="D23" i="1"/>
  <c r="E23" i="1"/>
  <c r="F24" i="1"/>
  <c r="G24" i="1"/>
  <c r="H24" i="1"/>
  <c r="D24" i="1"/>
  <c r="E24" i="1"/>
  <c r="F25" i="1"/>
  <c r="G25" i="1"/>
  <c r="H25" i="1"/>
  <c r="D25" i="1"/>
  <c r="E25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C1" authorId="0">
      <text>
        <r>
          <rPr>
            <b/>
            <sz val="10"/>
            <color indexed="81"/>
            <rFont val="Calibri"/>
          </rPr>
          <t>Serie Real</t>
        </r>
      </text>
    </comment>
  </commentList>
</comments>
</file>

<file path=xl/sharedStrings.xml><?xml version="1.0" encoding="utf-8"?>
<sst xmlns="http://schemas.openxmlformats.org/spreadsheetml/2006/main" count="73" uniqueCount="37">
  <si>
    <t>yt</t>
  </si>
  <si>
    <t>t</t>
  </si>
  <si>
    <t>Date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</si>
  <si>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</si>
  <si>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</si>
  <si>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</si>
  <si>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</si>
  <si>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</si>
  <si>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</si>
  <si>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</si>
  <si>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</si>
  <si>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</si>
  <si>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</si>
  <si>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</si>
  <si>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</si>
  <si>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</si>
  <si>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</si>
  <si>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</si>
  <si>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</si>
  <si>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</si>
  <si>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</si>
  <si>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</si>
  <si>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</si>
  <si>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</si>
  <si>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</si>
  <si>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</si>
  <si>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</si>
  <si>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Lt</t>
  </si>
  <si>
    <t>Tt</t>
  </si>
  <si>
    <t>alpha=</t>
  </si>
  <si>
    <t>gamma=</t>
  </si>
  <si>
    <t>et</t>
  </si>
  <si>
    <t>Forecast</t>
  </si>
  <si>
    <t>et^2</t>
  </si>
  <si>
    <t>sum et^2 =</t>
  </si>
  <si>
    <t>Este Libro ilusta el proceso de estimación de parámetros de un modelo de suavizado exponencial lineal (Holt)</t>
  </si>
  <si>
    <t>En este libro se implementan las ecuaciones del manual de SAS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</si>
</sst>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2" fontId="0" fillId="5" borderId="0" xfId="0" applyNumberFormat="1" applyFill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Modelo1!$C$1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Modelo1!$C$2:$C$25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Modelo1!$F$1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Modelo1!$F$2:$F$25</c:f>
              <c:numCache>
                <c:formatCode>0.00</c:formatCode>
                <c:ptCount val="24"/>
                <c:pt idx="1">
                  <c:v>0.0</c:v>
                </c:pt>
                <c:pt idx="2">
                  <c:v>15.33670926611053</c:v>
                </c:pt>
                <c:pt idx="3">
                  <c:v>17.19654423342152</c:v>
                </c:pt>
                <c:pt idx="4">
                  <c:v>18.56226767186997</c:v>
                </c:pt>
                <c:pt idx="5">
                  <c:v>18.01648818565615</c:v>
                </c:pt>
                <c:pt idx="6">
                  <c:v>20.37049260497104</c:v>
                </c:pt>
                <c:pt idx="7">
                  <c:v>20.64272217084898</c:v>
                </c:pt>
                <c:pt idx="8">
                  <c:v>23.51608006062876</c:v>
                </c:pt>
                <c:pt idx="9">
                  <c:v>21.83913647000808</c:v>
                </c:pt>
                <c:pt idx="10">
                  <c:v>24.58529644299403</c:v>
                </c:pt>
                <c:pt idx="11">
                  <c:v>24.49805381526112</c:v>
                </c:pt>
                <c:pt idx="12">
                  <c:v>26.15337550464041</c:v>
                </c:pt>
                <c:pt idx="13">
                  <c:v>24.51295214341246</c:v>
                </c:pt>
                <c:pt idx="14">
                  <c:v>25.41328858278323</c:v>
                </c:pt>
                <c:pt idx="15">
                  <c:v>28.10940625066194</c:v>
                </c:pt>
                <c:pt idx="16">
                  <c:v>29.41224594074463</c:v>
                </c:pt>
                <c:pt idx="17">
                  <c:v>30.67053333581184</c:v>
                </c:pt>
                <c:pt idx="18">
                  <c:v>28.57350375526592</c:v>
                </c:pt>
                <c:pt idx="19">
                  <c:v>29.32040627160804</c:v>
                </c:pt>
                <c:pt idx="20">
                  <c:v>31.04705009172387</c:v>
                </c:pt>
                <c:pt idx="21">
                  <c:v>33.98129198645752</c:v>
                </c:pt>
                <c:pt idx="22">
                  <c:v>30.13191604444924</c:v>
                </c:pt>
                <c:pt idx="23">
                  <c:v>35.19665961013988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554544"/>
        <c:axId val="964556592"/>
      </c:scatterChart>
      <c:valAx>
        <c:axId val="964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64556592"/>
        <c:crosses val="autoZero"/>
        <c:crossBetween val="midCat"/>
      </c:valAx>
      <c:valAx>
        <c:axId val="964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9645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Modelo2!$C$1</c:f>
              <c:strCache>
                <c:ptCount val="1"/>
                <c:pt idx="0">
                  <c:v>yt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Modelo2!$C$2:$C$25</c:f>
              <c:numCache>
                <c:formatCode>0.00</c:formatCode>
                <c:ptCount val="24"/>
                <c:pt idx="0">
                  <c:v>13.98</c:v>
                </c:pt>
                <c:pt idx="1">
                  <c:v>16.81</c:v>
                </c:pt>
                <c:pt idx="2">
                  <c:v>16.6</c:v>
                </c:pt>
                <c:pt idx="3">
                  <c:v>17.86</c:v>
                </c:pt>
                <c:pt idx="4">
                  <c:v>17.1</c:v>
                </c:pt>
                <c:pt idx="5">
                  <c:v>19.8</c:v>
                </c:pt>
                <c:pt idx="6">
                  <c:v>19.79</c:v>
                </c:pt>
                <c:pt idx="7">
                  <c:v>22.94</c:v>
                </c:pt>
                <c:pt idx="8">
                  <c:v>20.72</c:v>
                </c:pt>
                <c:pt idx="9">
                  <c:v>24.02</c:v>
                </c:pt>
                <c:pt idx="10">
                  <c:v>23.56</c:v>
                </c:pt>
                <c:pt idx="11">
                  <c:v>25.43</c:v>
                </c:pt>
                <c:pt idx="12">
                  <c:v>23.43</c:v>
                </c:pt>
                <c:pt idx="13">
                  <c:v>24.7</c:v>
                </c:pt>
                <c:pt idx="14">
                  <c:v>27.56</c:v>
                </c:pt>
                <c:pt idx="15">
                  <c:v>28.63</c:v>
                </c:pt>
                <c:pt idx="16">
                  <c:v>29.86</c:v>
                </c:pt>
                <c:pt idx="17">
                  <c:v>27.42</c:v>
                </c:pt>
                <c:pt idx="18">
                  <c:v>28.59</c:v>
                </c:pt>
                <c:pt idx="19">
                  <c:v>30.41</c:v>
                </c:pt>
                <c:pt idx="20">
                  <c:v>33.41</c:v>
                </c:pt>
                <c:pt idx="21">
                  <c:v>28.8</c:v>
                </c:pt>
                <c:pt idx="22">
                  <c:v>34.96</c:v>
                </c:pt>
                <c:pt idx="23">
                  <c:v>34.69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Modelo2!$F$1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Modelo2!$F$2:$F$25</c:f>
              <c:numCache>
                <c:formatCode>0.00</c:formatCode>
                <c:ptCount val="24"/>
                <c:pt idx="1">
                  <c:v>16.94061341838111</c:v>
                </c:pt>
                <c:pt idx="2">
                  <c:v>17.22703110195628</c:v>
                </c:pt>
                <c:pt idx="3">
                  <c:v>17.07930677402332</c:v>
                </c:pt>
                <c:pt idx="4">
                  <c:v>17.94519773640747</c:v>
                </c:pt>
                <c:pt idx="5">
                  <c:v>17.65270312437434</c:v>
                </c:pt>
                <c:pt idx="6">
                  <c:v>19.62127821759044</c:v>
                </c:pt>
                <c:pt idx="7">
                  <c:v>20.44128253648311</c:v>
                </c:pt>
                <c:pt idx="8">
                  <c:v>23.20208858211822</c:v>
                </c:pt>
                <c:pt idx="9">
                  <c:v>22.43761871169821</c:v>
                </c:pt>
                <c:pt idx="10">
                  <c:v>24.4532464259019</c:v>
                </c:pt>
                <c:pt idx="11">
                  <c:v>24.79093318463831</c:v>
                </c:pt>
                <c:pt idx="12">
                  <c:v>26.18599164040201</c:v>
                </c:pt>
                <c:pt idx="13">
                  <c:v>24.94606486391528</c:v>
                </c:pt>
                <c:pt idx="14">
                  <c:v>25.15617526379207</c:v>
                </c:pt>
                <c:pt idx="15">
                  <c:v>27.4780423525069</c:v>
                </c:pt>
                <c:pt idx="16">
                  <c:v>29.30112603725986</c:v>
                </c:pt>
                <c:pt idx="17">
                  <c:v>30.89076827282957</c:v>
                </c:pt>
                <c:pt idx="18">
                  <c:v>29.30937307796967</c:v>
                </c:pt>
                <c:pt idx="19">
                  <c:v>29.2194633307421</c:v>
                </c:pt>
                <c:pt idx="20">
                  <c:v>30.53340370183165</c:v>
                </c:pt>
                <c:pt idx="21">
                  <c:v>33.48476865517413</c:v>
                </c:pt>
                <c:pt idx="22">
                  <c:v>30.88450112089054</c:v>
                </c:pt>
                <c:pt idx="23">
                  <c:v>34.42126368816096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46656"/>
        <c:axId val="1069249136"/>
      </c:scatterChart>
      <c:valAx>
        <c:axId val="10692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9249136"/>
        <c:crosses val="autoZero"/>
        <c:crossBetween val="midCat"/>
      </c:valAx>
      <c:valAx>
        <c:axId val="1069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0692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6</xdr:row>
      <xdr:rowOff>146050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="110" zoomScaleNormal="110" zoomScalePageLayoutView="110" workbookViewId="0">
      <selection activeCell="K5" sqref="K5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8"/>
      <c r="E2" s="8"/>
      <c r="F2" s="6"/>
      <c r="G2" s="6"/>
      <c r="H2" s="6"/>
      <c r="J2" s="1" t="s">
        <v>29</v>
      </c>
      <c r="K2" s="11">
        <v>0.8702823050748264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14.62944554830783</v>
      </c>
      <c r="E3" s="6">
        <f t="shared" ref="E3:E25" si="1">+E2+alpha*gamma*G3</f>
        <v>0.7072637178027037</v>
      </c>
      <c r="F3" s="6">
        <f>+D2+E2</f>
        <v>0</v>
      </c>
      <c r="G3" s="7">
        <f>+C3-F3</f>
        <v>16.809999999999999</v>
      </c>
      <c r="H3" s="6">
        <f>+G3^2</f>
        <v>282.57609999999994</v>
      </c>
      <c r="J3" s="1" t="s">
        <v>30</v>
      </c>
      <c r="K3" s="11">
        <v>4.834521687559868E-2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16.436128837979528</v>
      </c>
      <c r="E4" s="6">
        <f t="shared" si="1"/>
        <v>0.76041539544198811</v>
      </c>
      <c r="F4" s="6">
        <f t="shared" ref="F4:F25" si="2">+D3+E3</f>
        <v>15.336709266110534</v>
      </c>
      <c r="G4" s="7">
        <f t="shared" ref="G4:G25" si="3">+C4-F4</f>
        <v>1.2632907338894679</v>
      </c>
      <c r="H4" s="6">
        <f t="shared" ref="H4:H25" si="4">+G4^2</f>
        <v>1.5959034783309904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17.773938047274626</v>
      </c>
      <c r="E5" s="6">
        <f t="shared" si="1"/>
        <v>0.78832962459534572</v>
      </c>
      <c r="F5" s="6">
        <f t="shared" si="2"/>
        <v>17.196544233421516</v>
      </c>
      <c r="G5" s="7">
        <f t="shared" si="3"/>
        <v>0.66345576657848326</v>
      </c>
      <c r="H5" s="6">
        <f t="shared" si="4"/>
        <v>0.44017355420624288</v>
      </c>
      <c r="J5" s="1" t="s">
        <v>34</v>
      </c>
      <c r="K5" s="6">
        <f>+SUM(H3:H21)</f>
        <v>334.32484727096551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17.289681991758574</v>
      </c>
      <c r="E6" s="6">
        <f t="shared" si="1"/>
        <v>0.72680619389757894</v>
      </c>
      <c r="F6" s="6">
        <f t="shared" si="2"/>
        <v>18.562267671869972</v>
      </c>
      <c r="G6" s="7">
        <f t="shared" si="3"/>
        <v>-1.4622676718699701</v>
      </c>
      <c r="H6" s="6">
        <f t="shared" si="4"/>
        <v>2.1382267441960225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19.568646958571502</v>
      </c>
      <c r="E7" s="6">
        <f>+E6+alpha*gamma*G7</f>
        <v>0.8018456463995346</v>
      </c>
      <c r="F7" s="6">
        <f t="shared" si="2"/>
        <v>18.016488185656154</v>
      </c>
      <c r="G7" s="7">
        <f t="shared" si="3"/>
        <v>1.7835118143438464</v>
      </c>
      <c r="H7" s="6">
        <f t="shared" si="4"/>
        <v>3.180914391904079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19.865300162637951</v>
      </c>
      <c r="E8" s="6">
        <f t="shared" si="1"/>
        <v>0.77742200821102814</v>
      </c>
      <c r="F8" s="6">
        <f t="shared" si="2"/>
        <v>20.370492604971037</v>
      </c>
      <c r="G8" s="7">
        <f t="shared" si="3"/>
        <v>-0.58049260497103816</v>
      </c>
      <c r="H8" s="6">
        <f t="shared" si="4"/>
        <v>0.33697166442606175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22.642002415399823</v>
      </c>
      <c r="E9" s="6">
        <f t="shared" si="1"/>
        <v>0.8740776452289386</v>
      </c>
      <c r="F9" s="6">
        <f t="shared" si="2"/>
        <v>20.64272217084898</v>
      </c>
      <c r="G9" s="7">
        <f t="shared" si="3"/>
        <v>2.297277829151021</v>
      </c>
      <c r="H9" s="6">
        <f t="shared" si="4"/>
        <v>5.2774854243088276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21.082701060291001</v>
      </c>
      <c r="E10" s="6">
        <f t="shared" si="1"/>
        <v>0.75643540971708201</v>
      </c>
      <c r="F10" s="6">
        <f t="shared" si="2"/>
        <v>23.516080060628763</v>
      </c>
      <c r="G10" s="7">
        <f t="shared" si="3"/>
        <v>-2.7960800606287641</v>
      </c>
      <c r="H10" s="6">
        <f t="shared" si="4"/>
        <v>7.8180637054457529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23.737103409943071</v>
      </c>
      <c r="E11" s="6">
        <f t="shared" si="1"/>
        <v>0.84819303305095539</v>
      </c>
      <c r="F11" s="6">
        <f t="shared" si="2"/>
        <v>21.839136470008082</v>
      </c>
      <c r="G11" s="7">
        <f t="shared" si="3"/>
        <v>2.1808635299919175</v>
      </c>
      <c r="H11" s="6">
        <f t="shared" si="4"/>
        <v>4.756165736448807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23.692999091200164</v>
      </c>
      <c r="E12" s="6">
        <f t="shared" si="1"/>
        <v>0.80505472406095879</v>
      </c>
      <c r="F12" s="6">
        <f t="shared" si="2"/>
        <v>24.585296442994025</v>
      </c>
      <c r="G12" s="7">
        <f t="shared" si="3"/>
        <v>-1.0252964429940263</v>
      </c>
      <c r="H12" s="6">
        <f t="shared" si="4"/>
        <v>1.0512327960162027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25.309110089121361</v>
      </c>
      <c r="E13" s="6">
        <f t="shared" si="1"/>
        <v>0.84426541551904699</v>
      </c>
      <c r="F13" s="6">
        <f t="shared" si="2"/>
        <v>24.498053815261123</v>
      </c>
      <c r="G13" s="7">
        <f t="shared" si="3"/>
        <v>0.93194618473887658</v>
      </c>
      <c r="H13" s="6">
        <f t="shared" si="4"/>
        <v>0.86852369124934825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23.783269992877635</v>
      </c>
      <c r="E14" s="6">
        <f t="shared" si="1"/>
        <v>0.72968215053482388</v>
      </c>
      <c r="F14" s="6">
        <f t="shared" si="2"/>
        <v>26.153375504640408</v>
      </c>
      <c r="G14" s="7">
        <f t="shared" si="3"/>
        <v>-2.7233755046404085</v>
      </c>
      <c r="H14" s="6">
        <f t="shared" si="4"/>
        <v>7.4167741392753994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24.67573658320277</v>
      </c>
      <c r="E15" s="6">
        <f t="shared" si="1"/>
        <v>0.73755199958045925</v>
      </c>
      <c r="F15" s="6">
        <f t="shared" si="2"/>
        <v>24.512952143412459</v>
      </c>
      <c r="G15" s="7">
        <f t="shared" si="3"/>
        <v>0.1870478565875402</v>
      </c>
      <c r="H15" s="6">
        <f t="shared" si="4"/>
        <v>3.4986900653993007E-2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27.281533543289086</v>
      </c>
      <c r="E16" s="6">
        <f t="shared" si="1"/>
        <v>0.82787270737285912</v>
      </c>
      <c r="F16" s="6">
        <f t="shared" si="2"/>
        <v>25.413288582783231</v>
      </c>
      <c r="G16" s="7">
        <f t="shared" si="3"/>
        <v>2.1467114172167676</v>
      </c>
      <c r="H16" s="6">
        <f t="shared" si="4"/>
        <v>4.6083699088088226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28.562469778843411</v>
      </c>
      <c r="E17" s="6">
        <f t="shared" si="1"/>
        <v>0.84977616190121608</v>
      </c>
      <c r="F17" s="6">
        <f t="shared" si="2"/>
        <v>28.109406250661944</v>
      </c>
      <c r="G17" s="7">
        <f t="shared" si="3"/>
        <v>0.52059374933805458</v>
      </c>
      <c r="H17" s="6">
        <f t="shared" si="4"/>
        <v>0.27101785184985322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29.801918375540001</v>
      </c>
      <c r="E18" s="6">
        <f t="shared" si="1"/>
        <v>0.86861496027184115</v>
      </c>
      <c r="F18" s="6">
        <f t="shared" si="2"/>
        <v>29.412245940744626</v>
      </c>
      <c r="G18" s="7">
        <f t="shared" si="3"/>
        <v>0.4477540592553737</v>
      </c>
      <c r="H18" s="6">
        <f t="shared" si="4"/>
        <v>0.20048369757966469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27.841651691598948</v>
      </c>
      <c r="E19" s="6">
        <f t="shared" si="1"/>
        <v>0.73185206366696864</v>
      </c>
      <c r="F19" s="6">
        <f t="shared" si="2"/>
        <v>30.670533335811843</v>
      </c>
      <c r="G19" s="7">
        <f t="shared" si="3"/>
        <v>-3.2505333358118413</v>
      </c>
      <c r="H19" s="6">
        <f t="shared" si="4"/>
        <v>10.565966967224057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28.587860145158174</v>
      </c>
      <c r="E20" s="6">
        <f t="shared" si="1"/>
        <v>0.73254612644986039</v>
      </c>
      <c r="F20" s="6">
        <f t="shared" si="2"/>
        <v>28.573503755265918</v>
      </c>
      <c r="G20" s="7">
        <f t="shared" si="3"/>
        <v>1.6496244734081955E-2</v>
      </c>
      <c r="H20" s="6">
        <f t="shared" si="4"/>
        <v>2.7212609032672665E-4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30.268660413148069</v>
      </c>
      <c r="E21" s="6">
        <f t="shared" si="1"/>
        <v>0.77838967857579788</v>
      </c>
      <c r="F21" s="6">
        <f t="shared" si="2"/>
        <v>29.320406271608036</v>
      </c>
      <c r="G21" s="7">
        <f t="shared" si="3"/>
        <v>1.0895937283919643</v>
      </c>
      <c r="H21" s="6">
        <f t="shared" si="4"/>
        <v>1.1872144929511017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33.10348358467477</v>
      </c>
      <c r="E22" s="6">
        <f t="shared" si="1"/>
        <v>0.87780840178275399</v>
      </c>
      <c r="F22" s="6">
        <f t="shared" si="2"/>
        <v>31.047050091723868</v>
      </c>
      <c r="G22" s="6">
        <f t="shared" si="3"/>
        <v>2.3629499082761285</v>
      </c>
      <c r="H22" s="6">
        <f t="shared" si="4"/>
        <v>5.5835322690221645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29.472105253217542</v>
      </c>
      <c r="E23" s="6">
        <f t="shared" si="1"/>
        <v>0.65981079123169506</v>
      </c>
      <c r="F23" s="6">
        <f t="shared" si="2"/>
        <v>33.981291986457521</v>
      </c>
      <c r="G23" s="6">
        <f t="shared" si="3"/>
        <v>-5.18129198645752</v>
      </c>
      <c r="H23" s="6">
        <f t="shared" si="4"/>
        <v>26.845786648928915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34.333712078380742</v>
      </c>
      <c r="E24" s="6">
        <f t="shared" si="1"/>
        <v>0.86294753175914396</v>
      </c>
      <c r="F24" s="6">
        <f t="shared" si="2"/>
        <v>30.131916044449238</v>
      </c>
      <c r="G24" s="6">
        <f t="shared" si="3"/>
        <v>4.8280839555507633</v>
      </c>
      <c r="H24" s="6">
        <f t="shared" si="4"/>
        <v>23.310394681846706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34.755722716739029</v>
      </c>
      <c r="E25" s="6">
        <f t="shared" si="1"/>
        <v>0.84163034201922682</v>
      </c>
      <c r="F25" s="6">
        <f t="shared" si="2"/>
        <v>35.196659610139889</v>
      </c>
      <c r="G25" s="6">
        <f t="shared" si="3"/>
        <v>-0.50665961013989147</v>
      </c>
      <c r="H25" s="6">
        <f t="shared" si="4"/>
        <v>0.25670396054710681</v>
      </c>
    </row>
    <row r="27" spans="1:8" x14ac:dyDescent="0.2">
      <c r="B27" s="13" t="s">
        <v>35</v>
      </c>
      <c r="C27" s="14"/>
      <c r="D27" s="14"/>
      <c r="E27" s="14"/>
      <c r="F27" s="15"/>
    </row>
    <row r="28" spans="1:8" x14ac:dyDescent="0.2">
      <c r="B28" s="16"/>
      <c r="C28" s="17"/>
      <c r="D28" s="17"/>
      <c r="E28" s="17"/>
      <c r="F28" s="18"/>
    </row>
    <row r="29" spans="1:8" x14ac:dyDescent="0.2">
      <c r="B29" s="19"/>
      <c r="C29" s="20"/>
      <c r="D29" s="20"/>
      <c r="E29" s="20"/>
      <c r="F29" s="21"/>
    </row>
    <row r="31" spans="1:8" x14ac:dyDescent="0.2">
      <c r="B31" s="12" t="s">
        <v>36</v>
      </c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5" sqref="K5"/>
    </sheetView>
  </sheetViews>
  <sheetFormatPr baseColWidth="10" defaultRowHeight="16" x14ac:dyDescent="0.2"/>
  <cols>
    <col min="1" max="1" width="4" style="3" customWidth="1"/>
    <col min="2" max="2" width="10.83203125" style="3" customWidth="1"/>
    <col min="11" max="11" width="11.6640625" bestFit="1" customWidth="1"/>
  </cols>
  <sheetData>
    <row r="1" spans="1:11" x14ac:dyDescent="0.2">
      <c r="A1" s="3" t="s">
        <v>1</v>
      </c>
      <c r="B1" s="9" t="s">
        <v>2</v>
      </c>
      <c r="C1" s="10" t="s">
        <v>0</v>
      </c>
      <c r="D1" s="10" t="s">
        <v>27</v>
      </c>
      <c r="E1" s="10" t="s">
        <v>28</v>
      </c>
      <c r="F1" s="10" t="s">
        <v>32</v>
      </c>
      <c r="G1" s="10" t="s">
        <v>31</v>
      </c>
      <c r="H1" s="10" t="s">
        <v>33</v>
      </c>
      <c r="I1" s="2"/>
    </row>
    <row r="2" spans="1:11" x14ac:dyDescent="0.2">
      <c r="A2" s="3">
        <v>1</v>
      </c>
      <c r="B2" s="4" t="s">
        <v>3</v>
      </c>
      <c r="C2" s="6">
        <v>13.98</v>
      </c>
      <c r="D2" s="11">
        <v>16.54746205423524</v>
      </c>
      <c r="E2" s="11">
        <v>0.39315136414587054</v>
      </c>
      <c r="F2" s="6"/>
      <c r="G2" s="6"/>
      <c r="H2" s="6"/>
      <c r="J2" s="1" t="s">
        <v>29</v>
      </c>
      <c r="K2" s="11">
        <v>0.59909999999999997</v>
      </c>
    </row>
    <row r="3" spans="1:11" x14ac:dyDescent="0.2">
      <c r="A3" s="3">
        <v>2</v>
      </c>
      <c r="B3" s="4" t="s">
        <v>4</v>
      </c>
      <c r="C3" s="6">
        <v>16.809999999999999</v>
      </c>
      <c r="D3" s="6">
        <f t="shared" ref="D3:D25" si="0">+D2+E2+alpha*G3</f>
        <v>16.862362919428985</v>
      </c>
      <c r="E3" s="6">
        <f t="shared" ref="E3:E25" si="1">+E2+alpha*beta*G3</f>
        <v>0.3646681825272971</v>
      </c>
      <c r="F3" s="6">
        <f>+D2+E2</f>
        <v>16.940613418381112</v>
      </c>
      <c r="G3" s="7">
        <f>+C3-F3</f>
        <v>-0.13061341838111318</v>
      </c>
      <c r="H3" s="6">
        <f>+G3^2</f>
        <v>1.7059865061199712E-2</v>
      </c>
      <c r="J3" s="1" t="s">
        <v>30</v>
      </c>
      <c r="K3" s="11">
        <v>0.36399999999999999</v>
      </c>
    </row>
    <row r="4" spans="1:11" x14ac:dyDescent="0.2">
      <c r="A4" s="3">
        <v>3</v>
      </c>
      <c r="B4" s="4" t="s">
        <v>5</v>
      </c>
      <c r="C4" s="6">
        <v>16.600000000000001</v>
      </c>
      <c r="D4" s="6">
        <f t="shared" si="0"/>
        <v>16.851376768774273</v>
      </c>
      <c r="E4" s="6">
        <f t="shared" si="1"/>
        <v>0.22793000524904636</v>
      </c>
      <c r="F4" s="6">
        <f t="shared" ref="F4:F25" si="2">+D3+E3</f>
        <v>17.227031101956282</v>
      </c>
      <c r="G4" s="7">
        <f t="shared" ref="G4:G25" si="3">+C4-F4</f>
        <v>-0.62703110195628042</v>
      </c>
      <c r="H4" s="6">
        <f t="shared" ref="H4:H25" si="4">+G4^2</f>
        <v>0.39316800282050735</v>
      </c>
      <c r="K4" s="6"/>
    </row>
    <row r="5" spans="1:11" x14ac:dyDescent="0.2">
      <c r="A5" s="3">
        <v>4</v>
      </c>
      <c r="B5" s="4" t="s">
        <v>6</v>
      </c>
      <c r="C5" s="6">
        <v>17.86</v>
      </c>
      <c r="D5" s="6">
        <f t="shared" si="0"/>
        <v>17.547020085705949</v>
      </c>
      <c r="E5" s="6">
        <f t="shared" si="1"/>
        <v>0.39817765070152333</v>
      </c>
      <c r="F5" s="6">
        <f t="shared" si="2"/>
        <v>17.079306774023319</v>
      </c>
      <c r="G5" s="7">
        <f t="shared" si="3"/>
        <v>0.78069322597668034</v>
      </c>
      <c r="H5" s="6">
        <f t="shared" si="4"/>
        <v>0.60948191308587607</v>
      </c>
      <c r="J5" s="1" t="s">
        <v>34</v>
      </c>
      <c r="K5" s="6">
        <f>+SUM(H3:H21)</f>
        <v>51.54286403125051</v>
      </c>
    </row>
    <row r="6" spans="1:11" x14ac:dyDescent="0.2">
      <c r="A6" s="3">
        <v>5</v>
      </c>
      <c r="B6" s="4" t="s">
        <v>7</v>
      </c>
      <c r="C6" s="6">
        <v>17.100000000000001</v>
      </c>
      <c r="D6" s="6">
        <f t="shared" si="0"/>
        <v>17.438839772525757</v>
      </c>
      <c r="E6" s="6">
        <f t="shared" si="1"/>
        <v>0.21386335184857883</v>
      </c>
      <c r="F6" s="6">
        <f t="shared" si="2"/>
        <v>17.945197736407472</v>
      </c>
      <c r="G6" s="7">
        <f t="shared" si="3"/>
        <v>-0.84519773640747076</v>
      </c>
      <c r="H6" s="6">
        <f t="shared" si="4"/>
        <v>0.71435921362831245</v>
      </c>
    </row>
    <row r="7" spans="1:11" x14ac:dyDescent="0.2">
      <c r="A7" s="3">
        <v>6</v>
      </c>
      <c r="B7" s="4" t="s">
        <v>8</v>
      </c>
      <c r="C7" s="6">
        <v>19.8</v>
      </c>
      <c r="D7" s="6">
        <f t="shared" si="0"/>
        <v>18.939148682561672</v>
      </c>
      <c r="E7" s="6">
        <f t="shared" si="1"/>
        <v>0.68212953502876872</v>
      </c>
      <c r="F7" s="6">
        <f t="shared" si="2"/>
        <v>17.652703124374337</v>
      </c>
      <c r="G7" s="7">
        <f t="shared" si="3"/>
        <v>2.1472968756256634</v>
      </c>
      <c r="H7" s="6">
        <f t="shared" si="4"/>
        <v>4.610883872071736</v>
      </c>
    </row>
    <row r="8" spans="1:11" x14ac:dyDescent="0.2">
      <c r="A8" s="3">
        <v>7</v>
      </c>
      <c r="B8" s="4" t="s">
        <v>9</v>
      </c>
      <c r="C8" s="6">
        <v>19.79</v>
      </c>
      <c r="D8" s="6">
        <f t="shared" si="0"/>
        <v>19.722359437432008</v>
      </c>
      <c r="E8" s="6">
        <f t="shared" si="1"/>
        <v>0.71892309905109908</v>
      </c>
      <c r="F8" s="6">
        <f t="shared" si="2"/>
        <v>19.62127821759044</v>
      </c>
      <c r="G8" s="7">
        <f t="shared" si="3"/>
        <v>0.16872178240955904</v>
      </c>
      <c r="H8" s="6">
        <f t="shared" si="4"/>
        <v>2.8467039859458587E-2</v>
      </c>
    </row>
    <row r="9" spans="1:11" x14ac:dyDescent="0.2">
      <c r="A9" s="3">
        <v>8</v>
      </c>
      <c r="B9" s="4" t="s">
        <v>10</v>
      </c>
      <c r="C9" s="6">
        <v>22.94</v>
      </c>
      <c r="D9" s="6">
        <f t="shared" si="0"/>
        <v>21.938264168876078</v>
      </c>
      <c r="E9" s="6">
        <f t="shared" si="1"/>
        <v>1.2638244132421403</v>
      </c>
      <c r="F9" s="6">
        <f t="shared" si="2"/>
        <v>20.441282536483108</v>
      </c>
      <c r="G9" s="7">
        <f t="shared" si="3"/>
        <v>2.4987174635168934</v>
      </c>
      <c r="H9" s="6">
        <f t="shared" si="4"/>
        <v>6.2435889624842975</v>
      </c>
    </row>
    <row r="10" spans="1:11" x14ac:dyDescent="0.2">
      <c r="A10" s="3">
        <v>9</v>
      </c>
      <c r="B10" s="4" t="s">
        <v>11</v>
      </c>
      <c r="C10" s="6">
        <v>20.72</v>
      </c>
      <c r="D10" s="6">
        <f t="shared" si="0"/>
        <v>21.715069312571192</v>
      </c>
      <c r="E10" s="6">
        <f t="shared" si="1"/>
        <v>0.72254939912702321</v>
      </c>
      <c r="F10" s="6">
        <f t="shared" si="2"/>
        <v>23.202088582118218</v>
      </c>
      <c r="G10" s="7">
        <f t="shared" si="3"/>
        <v>-2.4820885821182195</v>
      </c>
      <c r="H10" s="6">
        <f t="shared" si="4"/>
        <v>6.1607637294816335</v>
      </c>
    </row>
    <row r="11" spans="1:11" x14ac:dyDescent="0.2">
      <c r="A11" s="3">
        <v>10</v>
      </c>
      <c r="B11" s="4" t="s">
        <v>12</v>
      </c>
      <c r="C11" s="6">
        <v>24.02</v>
      </c>
      <c r="D11" s="6">
        <f t="shared" si="0"/>
        <v>23.385623341519814</v>
      </c>
      <c r="E11" s="6">
        <f t="shared" si="1"/>
        <v>1.0676230843820855</v>
      </c>
      <c r="F11" s="6">
        <f t="shared" si="2"/>
        <v>22.437618711698214</v>
      </c>
      <c r="G11" s="7">
        <f t="shared" si="3"/>
        <v>1.5823812883017858</v>
      </c>
      <c r="H11" s="6">
        <f t="shared" si="4"/>
        <v>2.5039305415676192</v>
      </c>
    </row>
    <row r="12" spans="1:11" x14ac:dyDescent="0.2">
      <c r="A12" s="3">
        <v>11</v>
      </c>
      <c r="B12" s="4" t="s">
        <v>13</v>
      </c>
      <c r="C12" s="6">
        <v>23.56</v>
      </c>
      <c r="D12" s="6">
        <f t="shared" si="0"/>
        <v>23.918102492144069</v>
      </c>
      <c r="E12" s="6">
        <f t="shared" si="1"/>
        <v>0.87283069249423606</v>
      </c>
      <c r="F12" s="6">
        <f t="shared" si="2"/>
        <v>24.453246425901899</v>
      </c>
      <c r="G12" s="7">
        <f t="shared" si="3"/>
        <v>-0.89324642590189995</v>
      </c>
      <c r="H12" s="6">
        <f t="shared" si="4"/>
        <v>0.79788917738651843</v>
      </c>
    </row>
    <row r="13" spans="1:11" x14ac:dyDescent="0.2">
      <c r="A13" s="3">
        <v>12</v>
      </c>
      <c r="B13" s="4" t="s">
        <v>14</v>
      </c>
      <c r="C13" s="6">
        <v>25.43</v>
      </c>
      <c r="D13" s="6">
        <f t="shared" si="0"/>
        <v>25.173798113721496</v>
      </c>
      <c r="E13" s="6">
        <f t="shared" si="1"/>
        <v>1.0121935266805175</v>
      </c>
      <c r="F13" s="6">
        <f t="shared" si="2"/>
        <v>24.790933184638305</v>
      </c>
      <c r="G13" s="7">
        <f t="shared" si="3"/>
        <v>0.6390668153616943</v>
      </c>
      <c r="H13" s="6">
        <f t="shared" si="4"/>
        <v>0.40840639449653787</v>
      </c>
    </row>
    <row r="14" spans="1:11" x14ac:dyDescent="0.2">
      <c r="A14" s="3">
        <v>13</v>
      </c>
      <c r="B14" s="4" t="s">
        <v>15</v>
      </c>
      <c r="C14" s="6">
        <v>23.43</v>
      </c>
      <c r="D14" s="6">
        <f t="shared" si="0"/>
        <v>24.534877048637167</v>
      </c>
      <c r="E14" s="6">
        <f t="shared" si="1"/>
        <v>0.41118781527811388</v>
      </c>
      <c r="F14" s="6">
        <f t="shared" si="2"/>
        <v>26.185991640402012</v>
      </c>
      <c r="G14" s="7">
        <f t="shared" si="3"/>
        <v>-2.7559916404020122</v>
      </c>
      <c r="H14" s="6">
        <f t="shared" si="4"/>
        <v>7.5954899219657737</v>
      </c>
    </row>
    <row r="15" spans="1:11" x14ac:dyDescent="0.2">
      <c r="A15" s="3">
        <v>14</v>
      </c>
      <c r="B15" s="4" t="s">
        <v>16</v>
      </c>
      <c r="C15" s="6">
        <v>24.7</v>
      </c>
      <c r="D15" s="6">
        <f t="shared" si="0"/>
        <v>24.798647403943637</v>
      </c>
      <c r="E15" s="6">
        <f t="shared" si="1"/>
        <v>0.35752785984843471</v>
      </c>
      <c r="F15" s="6">
        <f t="shared" si="2"/>
        <v>24.946064863915282</v>
      </c>
      <c r="G15" s="7">
        <f t="shared" si="3"/>
        <v>-0.24606486391528293</v>
      </c>
      <c r="H15" s="6">
        <f t="shared" si="4"/>
        <v>6.0547917253646708E-2</v>
      </c>
    </row>
    <row r="16" spans="1:11" x14ac:dyDescent="0.2">
      <c r="A16" s="3">
        <v>15</v>
      </c>
      <c r="B16" s="4" t="s">
        <v>17</v>
      </c>
      <c r="C16" s="6">
        <v>27.56</v>
      </c>
      <c r="D16" s="6">
        <f t="shared" si="0"/>
        <v>26.596306663254239</v>
      </c>
      <c r="E16" s="6">
        <f t="shared" si="1"/>
        <v>0.8817356892526641</v>
      </c>
      <c r="F16" s="6">
        <f t="shared" si="2"/>
        <v>25.156175263792072</v>
      </c>
      <c r="G16" s="7">
        <f t="shared" si="3"/>
        <v>2.4038247362079268</v>
      </c>
      <c r="H16" s="6">
        <f t="shared" si="4"/>
        <v>5.7783733624051088</v>
      </c>
    </row>
    <row r="17" spans="1:8" x14ac:dyDescent="0.2">
      <c r="A17" s="3">
        <v>16</v>
      </c>
      <c r="B17" s="4" t="s">
        <v>18</v>
      </c>
      <c r="C17" s="6">
        <v>28.63</v>
      </c>
      <c r="D17" s="6">
        <f t="shared" si="0"/>
        <v>28.168180179120018</v>
      </c>
      <c r="E17" s="6">
        <f t="shared" si="1"/>
        <v>1.1329458581398373</v>
      </c>
      <c r="F17" s="6">
        <f t="shared" si="2"/>
        <v>27.478042352506904</v>
      </c>
      <c r="G17" s="7">
        <f t="shared" si="3"/>
        <v>1.151957647493095</v>
      </c>
      <c r="H17" s="6">
        <f t="shared" si="4"/>
        <v>1.3270064216178259</v>
      </c>
    </row>
    <row r="18" spans="1:8" x14ac:dyDescent="0.2">
      <c r="A18" s="3">
        <v>17</v>
      </c>
      <c r="B18" s="4" t="s">
        <v>19</v>
      </c>
      <c r="C18" s="6">
        <v>29.86</v>
      </c>
      <c r="D18" s="6">
        <f t="shared" si="0"/>
        <v>29.635947428337477</v>
      </c>
      <c r="E18" s="6">
        <f t="shared" si="1"/>
        <v>1.254820844492091</v>
      </c>
      <c r="F18" s="6">
        <f t="shared" si="2"/>
        <v>29.301126037259856</v>
      </c>
      <c r="G18" s="7">
        <f t="shared" si="3"/>
        <v>0.55887396274014378</v>
      </c>
      <c r="H18" s="6">
        <f t="shared" si="4"/>
        <v>0.31234010622887159</v>
      </c>
    </row>
    <row r="19" spans="1:8" x14ac:dyDescent="0.2">
      <c r="A19" s="3">
        <v>18</v>
      </c>
      <c r="B19" s="4" t="s">
        <v>20</v>
      </c>
      <c r="C19" s="6">
        <v>27.42</v>
      </c>
      <c r="D19" s="6">
        <f t="shared" si="0"/>
        <v>28.811431000577375</v>
      </c>
      <c r="E19" s="6">
        <f t="shared" si="1"/>
        <v>0.49794207739229268</v>
      </c>
      <c r="F19" s="6">
        <f t="shared" si="2"/>
        <v>30.890768272829568</v>
      </c>
      <c r="G19" s="7">
        <f t="shared" si="3"/>
        <v>-3.4707682728295666</v>
      </c>
      <c r="H19" s="6">
        <f t="shared" si="4"/>
        <v>12.046232403680333</v>
      </c>
    </row>
    <row r="20" spans="1:8" x14ac:dyDescent="0.2">
      <c r="A20" s="3">
        <v>19</v>
      </c>
      <c r="B20" s="4" t="s">
        <v>21</v>
      </c>
      <c r="C20" s="6">
        <v>28.59</v>
      </c>
      <c r="D20" s="6">
        <f t="shared" si="0"/>
        <v>28.878396666958039</v>
      </c>
      <c r="E20" s="6">
        <f t="shared" si="1"/>
        <v>0.34106666378406025</v>
      </c>
      <c r="F20" s="6">
        <f t="shared" si="2"/>
        <v>29.309373077969667</v>
      </c>
      <c r="G20" s="7">
        <f t="shared" si="3"/>
        <v>-0.71937307796966721</v>
      </c>
      <c r="H20" s="6">
        <f t="shared" si="4"/>
        <v>0.51749762530755294</v>
      </c>
    </row>
    <row r="21" spans="1:8" x14ac:dyDescent="0.2">
      <c r="A21" s="3">
        <v>20</v>
      </c>
      <c r="B21" s="4" t="s">
        <v>22</v>
      </c>
      <c r="C21" s="6">
        <v>30.41</v>
      </c>
      <c r="D21" s="6">
        <f t="shared" si="0"/>
        <v>29.932713849294508</v>
      </c>
      <c r="E21" s="6">
        <f t="shared" si="1"/>
        <v>0.60068985253713647</v>
      </c>
      <c r="F21" s="6">
        <f t="shared" si="2"/>
        <v>29.219463330742101</v>
      </c>
      <c r="G21" s="7">
        <f t="shared" si="3"/>
        <v>1.1905366692578987</v>
      </c>
      <c r="H21" s="6">
        <f t="shared" si="4"/>
        <v>1.4173775608476913</v>
      </c>
    </row>
    <row r="22" spans="1:8" x14ac:dyDescent="0.2">
      <c r="A22" s="3">
        <v>21</v>
      </c>
      <c r="B22" s="5" t="s">
        <v>23</v>
      </c>
      <c r="C22" s="7">
        <v>33.409999999999997</v>
      </c>
      <c r="D22" s="6">
        <f t="shared" si="0"/>
        <v>32.256772544064304</v>
      </c>
      <c r="E22" s="6">
        <f t="shared" si="1"/>
        <v>1.2279961111098245</v>
      </c>
      <c r="F22" s="6">
        <f t="shared" si="2"/>
        <v>30.533403701831645</v>
      </c>
      <c r="G22" s="6">
        <f t="shared" si="3"/>
        <v>2.8765962981683515</v>
      </c>
      <c r="H22" s="6">
        <f t="shared" si="4"/>
        <v>8.2748062626358632</v>
      </c>
    </row>
    <row r="23" spans="1:8" x14ac:dyDescent="0.2">
      <c r="A23" s="3">
        <v>22</v>
      </c>
      <c r="B23" s="5" t="s">
        <v>24</v>
      </c>
      <c r="C23" s="7">
        <v>28.8</v>
      </c>
      <c r="D23" s="6">
        <f t="shared" si="0"/>
        <v>30.67812375385931</v>
      </c>
      <c r="E23" s="6">
        <f t="shared" si="1"/>
        <v>0.20637736703123011</v>
      </c>
      <c r="F23" s="6">
        <f t="shared" si="2"/>
        <v>33.484768655174129</v>
      </c>
      <c r="G23" s="6">
        <f t="shared" si="3"/>
        <v>-4.6847686551741283</v>
      </c>
      <c r="H23" s="6">
        <f t="shared" si="4"/>
        <v>21.947057352502011</v>
      </c>
    </row>
    <row r="24" spans="1:8" x14ac:dyDescent="0.2">
      <c r="A24" s="3">
        <v>23</v>
      </c>
      <c r="B24" s="5" t="s">
        <v>25</v>
      </c>
      <c r="C24" s="7">
        <v>34.96</v>
      </c>
      <c r="D24" s="6">
        <f t="shared" si="0"/>
        <v>33.326132499365016</v>
      </c>
      <c r="E24" s="6">
        <f t="shared" si="1"/>
        <v>1.0951311887959398</v>
      </c>
      <c r="F24" s="6">
        <f t="shared" si="2"/>
        <v>30.88450112089054</v>
      </c>
      <c r="G24" s="6">
        <f t="shared" si="3"/>
        <v>4.0754988791094604</v>
      </c>
      <c r="H24" s="6">
        <f t="shared" si="4"/>
        <v>16.609691113622468</v>
      </c>
    </row>
    <row r="25" spans="1:8" x14ac:dyDescent="0.2">
      <c r="A25" s="3">
        <v>24</v>
      </c>
      <c r="B25" s="5" t="s">
        <v>26</v>
      </c>
      <c r="C25" s="7">
        <v>34.69</v>
      </c>
      <c r="D25" s="6">
        <f t="shared" si="0"/>
        <v>34.582263612583723</v>
      </c>
      <c r="E25" s="6">
        <f t="shared" si="1"/>
        <v>1.1537351612858282</v>
      </c>
      <c r="F25" s="6">
        <f t="shared" si="2"/>
        <v>34.421263688160955</v>
      </c>
      <c r="G25" s="6">
        <f t="shared" si="3"/>
        <v>0.26873631183904223</v>
      </c>
      <c r="H25" s="6">
        <f t="shared" si="4"/>
        <v>7.221920530085095E-2</v>
      </c>
    </row>
    <row r="27" spans="1:8" x14ac:dyDescent="0.2">
      <c r="B27" s="13" t="s">
        <v>35</v>
      </c>
      <c r="C27" s="14"/>
      <c r="D27" s="14"/>
      <c r="E27" s="14"/>
      <c r="F27" s="15"/>
    </row>
    <row r="28" spans="1:8" x14ac:dyDescent="0.2">
      <c r="B28" s="16"/>
      <c r="C28" s="17"/>
      <c r="D28" s="17"/>
      <c r="E28" s="17"/>
      <c r="F28" s="18"/>
    </row>
    <row r="29" spans="1:8" x14ac:dyDescent="0.2">
      <c r="B29" s="19"/>
      <c r="C29" s="20"/>
      <c r="D29" s="20"/>
      <c r="E29" s="20"/>
      <c r="F29" s="21"/>
    </row>
  </sheetData>
  <mergeCells count="1">
    <mergeCell ref="B27:F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Modelo1</vt:lpstr>
      <vt:lpstr>Modelo2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2016-10-07T12:57:57Z</dcterms:created>
  <dcterms:modified xsi:type="dcterms:W3CDTF">2016-10-07T19:24:04Z</dcterms:modified>
</cp:coreProperties>
</file>