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arango/Modelo_SimulacionMercado/simulador-mercado/"/>
    </mc:Choice>
  </mc:AlternateContent>
  <xr:revisionPtr revIDLastSave="0" documentId="13_ncr:1_{A6525A45-DBF7-6044-BF5F-F732D6ED5B96}" xr6:coauthVersionLast="46" xr6:coauthVersionMax="46" xr10:uidLastSave="{00000000-0000-0000-0000-000000000000}"/>
  <bookViews>
    <workbookView xWindow="880" yWindow="660" windowWidth="24820" windowHeight="17540" activeTab="4" xr2:uid="{88A22AFD-46F1-4543-A418-31EFFADF8B5B}"/>
  </bookViews>
  <sheets>
    <sheet name="Abril 18" sheetId="1" r:id="rId1"/>
    <sheet name="Oct 19" sheetId="3" r:id="rId2"/>
    <sheet name="oct 18" sheetId="2" r:id="rId3"/>
    <sheet name="Factores" sheetId="4" r:id="rId4"/>
    <sheet name="TasaCompuesta" sheetId="8" r:id="rId5"/>
    <sheet name="TasaFactores" sheetId="9" r:id="rId6"/>
    <sheet name="Hoja1" sheetId="5" r:id="rId7"/>
    <sheet name="Hoja1 (2)" sheetId="7" r:id="rId8"/>
    <sheet name="UPM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0" i="8" l="1"/>
  <c r="N230" i="8"/>
  <c r="O217" i="8"/>
  <c r="P217" i="8"/>
  <c r="N217" i="8"/>
  <c r="K207" i="8"/>
  <c r="K208" i="8"/>
  <c r="M209" i="8" s="1"/>
  <c r="L208" i="8"/>
  <c r="M208" i="8"/>
  <c r="K209" i="8"/>
  <c r="M210" i="8" s="1"/>
  <c r="L209" i="8"/>
  <c r="M206" i="8"/>
  <c r="M207" i="8"/>
  <c r="L207" i="8"/>
  <c r="L206" i="8"/>
  <c r="K206" i="8"/>
  <c r="G230" i="9"/>
  <c r="H230" i="9"/>
  <c r="F230" i="9"/>
  <c r="J229" i="9"/>
  <c r="K229" i="9"/>
  <c r="I229" i="9"/>
  <c r="F219" i="9"/>
  <c r="G219" i="9"/>
  <c r="H219" i="9"/>
  <c r="F220" i="9"/>
  <c r="G220" i="9"/>
  <c r="H220" i="9"/>
  <c r="F221" i="9"/>
  <c r="G221" i="9"/>
  <c r="H221" i="9"/>
  <c r="F222" i="9"/>
  <c r="G222" i="9"/>
  <c r="H222" i="9"/>
  <c r="F223" i="9"/>
  <c r="G223" i="9"/>
  <c r="H223" i="9"/>
  <c r="F224" i="9"/>
  <c r="G224" i="9"/>
  <c r="H224" i="9"/>
  <c r="F225" i="9"/>
  <c r="G225" i="9"/>
  <c r="H225" i="9"/>
  <c r="F226" i="9"/>
  <c r="G226" i="9"/>
  <c r="H226" i="9"/>
  <c r="F227" i="9"/>
  <c r="G227" i="9"/>
  <c r="H227" i="9"/>
  <c r="F228" i="9"/>
  <c r="G228" i="9"/>
  <c r="H228" i="9"/>
  <c r="F229" i="9"/>
  <c r="G229" i="9"/>
  <c r="H229" i="9"/>
  <c r="G218" i="9"/>
  <c r="H218" i="9"/>
  <c r="F218" i="9"/>
  <c r="J217" i="9"/>
  <c r="K217" i="9"/>
  <c r="I217" i="9"/>
  <c r="F207" i="9"/>
  <c r="G207" i="9"/>
  <c r="H207" i="9"/>
  <c r="F208" i="9"/>
  <c r="G208" i="9"/>
  <c r="H208" i="9"/>
  <c r="F209" i="9"/>
  <c r="G209" i="9"/>
  <c r="H209" i="9"/>
  <c r="F210" i="9"/>
  <c r="G210" i="9"/>
  <c r="H210" i="9"/>
  <c r="F211" i="9"/>
  <c r="G211" i="9"/>
  <c r="H211" i="9"/>
  <c r="F212" i="9"/>
  <c r="G212" i="9"/>
  <c r="H212" i="9"/>
  <c r="F213" i="9"/>
  <c r="G213" i="9"/>
  <c r="H213" i="9"/>
  <c r="F214" i="9"/>
  <c r="G214" i="9"/>
  <c r="H214" i="9"/>
  <c r="F215" i="9"/>
  <c r="G215" i="9"/>
  <c r="H215" i="9"/>
  <c r="F216" i="9"/>
  <c r="G216" i="9"/>
  <c r="H216" i="9"/>
  <c r="F217" i="9"/>
  <c r="G217" i="9"/>
  <c r="H217" i="9"/>
  <c r="G206" i="9"/>
  <c r="H206" i="9"/>
  <c r="F206" i="9"/>
  <c r="G205" i="9"/>
  <c r="H205" i="9"/>
  <c r="F205" i="9"/>
  <c r="C229" i="9"/>
  <c r="C241" i="9" s="1"/>
  <c r="C228" i="9"/>
  <c r="C240" i="9" s="1"/>
  <c r="C227" i="9"/>
  <c r="C239" i="9" s="1"/>
  <c r="C226" i="9"/>
  <c r="C238" i="9" s="1"/>
  <c r="C225" i="9"/>
  <c r="C237" i="9" s="1"/>
  <c r="C224" i="9"/>
  <c r="C236" i="9" s="1"/>
  <c r="C223" i="9"/>
  <c r="C235" i="9" s="1"/>
  <c r="C222" i="9"/>
  <c r="C234" i="9" s="1"/>
  <c r="C221" i="9"/>
  <c r="C233" i="9" s="1"/>
  <c r="C220" i="9"/>
  <c r="C232" i="9" s="1"/>
  <c r="C219" i="9"/>
  <c r="C231" i="9" s="1"/>
  <c r="C218" i="9"/>
  <c r="C230" i="9" s="1"/>
  <c r="E205" i="8"/>
  <c r="E209" i="8" s="1"/>
  <c r="E210" i="8" s="1"/>
  <c r="E211" i="8" s="1"/>
  <c r="E212" i="8" s="1"/>
  <c r="E213" i="8" s="1"/>
  <c r="E214" i="8" s="1"/>
  <c r="E215" i="8" s="1"/>
  <c r="E216" i="8" s="1"/>
  <c r="E217" i="8" s="1"/>
  <c r="F205" i="8"/>
  <c r="F209" i="8" s="1"/>
  <c r="G205" i="8"/>
  <c r="G209" i="8" s="1"/>
  <c r="C219" i="8"/>
  <c r="C220" i="8"/>
  <c r="C232" i="8" s="1"/>
  <c r="C221" i="8"/>
  <c r="C233" i="8" s="1"/>
  <c r="C222" i="8"/>
  <c r="C234" i="8" s="1"/>
  <c r="C223" i="8"/>
  <c r="C235" i="8" s="1"/>
  <c r="C224" i="8"/>
  <c r="C225" i="8"/>
  <c r="C237" i="8" s="1"/>
  <c r="C226" i="8"/>
  <c r="C238" i="8" s="1"/>
  <c r="C227" i="8"/>
  <c r="C239" i="8" s="1"/>
  <c r="C228" i="8"/>
  <c r="C229" i="8"/>
  <c r="C241" i="8" s="1"/>
  <c r="C231" i="8"/>
  <c r="C236" i="8"/>
  <c r="C240" i="8"/>
  <c r="C218" i="8"/>
  <c r="C230" i="8" s="1"/>
  <c r="L210" i="8" l="1"/>
  <c r="K210" i="8"/>
  <c r="F210" i="8"/>
  <c r="I209" i="8"/>
  <c r="J209" i="8"/>
  <c r="G210" i="8"/>
  <c r="E207" i="8"/>
  <c r="H209" i="8"/>
  <c r="H210" i="8"/>
  <c r="H211" i="8"/>
  <c r="G39" i="7"/>
  <c r="G38" i="7"/>
  <c r="F38" i="7"/>
  <c r="E38" i="7"/>
  <c r="E37" i="7"/>
  <c r="E30" i="7"/>
  <c r="E31" i="7"/>
  <c r="E32" i="7"/>
  <c r="E33" i="7"/>
  <c r="E34" i="7"/>
  <c r="E35" i="7"/>
  <c r="E36" i="7"/>
  <c r="E27" i="7"/>
  <c r="E28" i="7"/>
  <c r="E29" i="7"/>
  <c r="K211" i="8" l="1"/>
  <c r="L211" i="8"/>
  <c r="M211" i="8"/>
  <c r="G211" i="8"/>
  <c r="J210" i="8"/>
  <c r="F211" i="8"/>
  <c r="I210" i="8"/>
  <c r="H212" i="8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P14" i="7"/>
  <c r="Q14" i="7"/>
  <c r="O14" i="7"/>
  <c r="J16" i="7"/>
  <c r="H18" i="7"/>
  <c r="I19" i="7"/>
  <c r="J20" i="7"/>
  <c r="H22" i="7"/>
  <c r="I23" i="7"/>
  <c r="J24" i="7"/>
  <c r="I15" i="7"/>
  <c r="G25" i="7"/>
  <c r="J25" i="7" s="1"/>
  <c r="F25" i="7"/>
  <c r="I25" i="7" s="1"/>
  <c r="E25" i="7"/>
  <c r="H25" i="7" s="1"/>
  <c r="G24" i="7"/>
  <c r="F24" i="7"/>
  <c r="I24" i="7" s="1"/>
  <c r="E24" i="7"/>
  <c r="H24" i="7" s="1"/>
  <c r="G23" i="7"/>
  <c r="J23" i="7" s="1"/>
  <c r="F23" i="7"/>
  <c r="E23" i="7"/>
  <c r="H23" i="7" s="1"/>
  <c r="G22" i="7"/>
  <c r="J22" i="7" s="1"/>
  <c r="F22" i="7"/>
  <c r="I22" i="7" s="1"/>
  <c r="E22" i="7"/>
  <c r="G21" i="7"/>
  <c r="J21" i="7" s="1"/>
  <c r="F21" i="7"/>
  <c r="I21" i="7" s="1"/>
  <c r="E21" i="7"/>
  <c r="H21" i="7" s="1"/>
  <c r="G20" i="7"/>
  <c r="F20" i="7"/>
  <c r="I20" i="7" s="1"/>
  <c r="E20" i="7"/>
  <c r="H20" i="7" s="1"/>
  <c r="G19" i="7"/>
  <c r="J19" i="7" s="1"/>
  <c r="F19" i="7"/>
  <c r="E19" i="7"/>
  <c r="H19" i="7" s="1"/>
  <c r="G18" i="7"/>
  <c r="J18" i="7" s="1"/>
  <c r="F18" i="7"/>
  <c r="I18" i="7" s="1"/>
  <c r="E18" i="7"/>
  <c r="G17" i="7"/>
  <c r="J17" i="7" s="1"/>
  <c r="F17" i="7"/>
  <c r="I17" i="7" s="1"/>
  <c r="E17" i="7"/>
  <c r="H17" i="7" s="1"/>
  <c r="G16" i="7"/>
  <c r="F16" i="7"/>
  <c r="I16" i="7" s="1"/>
  <c r="E16" i="7"/>
  <c r="H16" i="7" s="1"/>
  <c r="G15" i="7"/>
  <c r="J15" i="7" s="1"/>
  <c r="F15" i="7"/>
  <c r="E15" i="7"/>
  <c r="H15" i="7" s="1"/>
  <c r="N14" i="7"/>
  <c r="G14" i="7"/>
  <c r="J14" i="7" s="1"/>
  <c r="F14" i="7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E14" i="7"/>
  <c r="H14" i="7" s="1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L15" i="5"/>
  <c r="M15" i="5"/>
  <c r="K15" i="5"/>
  <c r="L14" i="5"/>
  <c r="M14" i="5"/>
  <c r="K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I14" i="5"/>
  <c r="J14" i="5"/>
  <c r="H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F14" i="5"/>
  <c r="G14" i="5"/>
  <c r="E14" i="5"/>
  <c r="I24" i="4"/>
  <c r="L24" i="4"/>
  <c r="M24" i="4"/>
  <c r="P24" i="4"/>
  <c r="Q24" i="4"/>
  <c r="R24" i="4"/>
  <c r="F24" i="4" s="1"/>
  <c r="G25" i="4"/>
  <c r="H25" i="4"/>
  <c r="I25" i="4"/>
  <c r="K25" i="4"/>
  <c r="L25" i="4"/>
  <c r="M25" i="4"/>
  <c r="O25" i="4"/>
  <c r="P25" i="4"/>
  <c r="Q25" i="4"/>
  <c r="R25" i="4"/>
  <c r="F25" i="4" s="1"/>
  <c r="G26" i="4"/>
  <c r="K26" i="4"/>
  <c r="O26" i="4"/>
  <c r="R26" i="4"/>
  <c r="H26" i="4" s="1"/>
  <c r="R27" i="4"/>
  <c r="G27" i="4" s="1"/>
  <c r="H28" i="4"/>
  <c r="I28" i="4"/>
  <c r="L28" i="4"/>
  <c r="M28" i="4"/>
  <c r="P28" i="4"/>
  <c r="Q28" i="4"/>
  <c r="R28" i="4"/>
  <c r="F28" i="4" s="1"/>
  <c r="G29" i="4"/>
  <c r="H29" i="4"/>
  <c r="K29" i="4"/>
  <c r="L29" i="4"/>
  <c r="O29" i="4"/>
  <c r="P29" i="4"/>
  <c r="R29" i="4"/>
  <c r="I29" i="4" s="1"/>
  <c r="G30" i="4"/>
  <c r="K30" i="4"/>
  <c r="O30" i="4"/>
  <c r="R30" i="4"/>
  <c r="H30" i="4" s="1"/>
  <c r="R31" i="4"/>
  <c r="G31" i="4" s="1"/>
  <c r="G32" i="4"/>
  <c r="H32" i="4"/>
  <c r="I32" i="4"/>
  <c r="K32" i="4"/>
  <c r="L32" i="4"/>
  <c r="M32" i="4"/>
  <c r="O32" i="4"/>
  <c r="P32" i="4"/>
  <c r="Q32" i="4"/>
  <c r="R32" i="4"/>
  <c r="F32" i="4" s="1"/>
  <c r="G33" i="4"/>
  <c r="H33" i="4"/>
  <c r="K33" i="4"/>
  <c r="L33" i="4"/>
  <c r="O33" i="4"/>
  <c r="P33" i="4"/>
  <c r="R33" i="4"/>
  <c r="I33" i="4" s="1"/>
  <c r="G34" i="4"/>
  <c r="K34" i="4"/>
  <c r="O34" i="4"/>
  <c r="R34" i="4"/>
  <c r="H34" i="4" s="1"/>
  <c r="R35" i="4"/>
  <c r="G35" i="4" s="1"/>
  <c r="G36" i="4"/>
  <c r="H36" i="4"/>
  <c r="I36" i="4"/>
  <c r="K36" i="4"/>
  <c r="L36" i="4"/>
  <c r="M36" i="4"/>
  <c r="O36" i="4"/>
  <c r="P36" i="4"/>
  <c r="Q36" i="4"/>
  <c r="R36" i="4"/>
  <c r="F36" i="4" s="1"/>
  <c r="G37" i="4"/>
  <c r="H37" i="4"/>
  <c r="K37" i="4"/>
  <c r="L37" i="4"/>
  <c r="O37" i="4"/>
  <c r="P37" i="4"/>
  <c r="R37" i="4"/>
  <c r="I37" i="4" s="1"/>
  <c r="G38" i="4"/>
  <c r="K38" i="4"/>
  <c r="O38" i="4"/>
  <c r="R38" i="4"/>
  <c r="H38" i="4" s="1"/>
  <c r="R39" i="4"/>
  <c r="G39" i="4" s="1"/>
  <c r="G40" i="4"/>
  <c r="H40" i="4"/>
  <c r="I40" i="4"/>
  <c r="K40" i="4"/>
  <c r="L40" i="4"/>
  <c r="M40" i="4"/>
  <c r="O40" i="4"/>
  <c r="P40" i="4"/>
  <c r="Q40" i="4"/>
  <c r="R40" i="4"/>
  <c r="F40" i="4" s="1"/>
  <c r="G41" i="4"/>
  <c r="H41" i="4"/>
  <c r="K41" i="4"/>
  <c r="L41" i="4"/>
  <c r="O41" i="4"/>
  <c r="P41" i="4"/>
  <c r="R41" i="4"/>
  <c r="I41" i="4" s="1"/>
  <c r="G42" i="4"/>
  <c r="K42" i="4"/>
  <c r="O42" i="4"/>
  <c r="R42" i="4"/>
  <c r="H42" i="4" s="1"/>
  <c r="R43" i="4"/>
  <c r="G43" i="4" s="1"/>
  <c r="K212" i="8" l="1"/>
  <c r="L212" i="8"/>
  <c r="M212" i="8"/>
  <c r="F212" i="8"/>
  <c r="I211" i="8"/>
  <c r="J211" i="8"/>
  <c r="G212" i="8"/>
  <c r="H213" i="8"/>
  <c r="N15" i="7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I14" i="7"/>
  <c r="L14" i="7"/>
  <c r="L15" i="7" s="1"/>
  <c r="L16" i="7" s="1"/>
  <c r="L17" i="7" s="1"/>
  <c r="J43" i="4"/>
  <c r="J39" i="4"/>
  <c r="N35" i="4"/>
  <c r="F31" i="4"/>
  <c r="N27" i="4"/>
  <c r="F27" i="4"/>
  <c r="Q43" i="4"/>
  <c r="M43" i="4"/>
  <c r="I43" i="4"/>
  <c r="N42" i="4"/>
  <c r="J42" i="4"/>
  <c r="F42" i="4"/>
  <c r="Q39" i="4"/>
  <c r="M39" i="4"/>
  <c r="I39" i="4"/>
  <c r="N38" i="4"/>
  <c r="J38" i="4"/>
  <c r="F38" i="4"/>
  <c r="Q35" i="4"/>
  <c r="M35" i="4"/>
  <c r="I35" i="4"/>
  <c r="N34" i="4"/>
  <c r="J34" i="4"/>
  <c r="F34" i="4"/>
  <c r="Q31" i="4"/>
  <c r="M31" i="4"/>
  <c r="I31" i="4"/>
  <c r="N30" i="4"/>
  <c r="J30" i="4"/>
  <c r="F30" i="4"/>
  <c r="Q27" i="4"/>
  <c r="M27" i="4"/>
  <c r="I27" i="4"/>
  <c r="N26" i="4"/>
  <c r="J26" i="4"/>
  <c r="F26" i="4"/>
  <c r="F45" i="4" s="1"/>
  <c r="H24" i="4"/>
  <c r="J35" i="4"/>
  <c r="J31" i="4"/>
  <c r="J27" i="4"/>
  <c r="P43" i="4"/>
  <c r="L43" i="4"/>
  <c r="H43" i="4"/>
  <c r="Q42" i="4"/>
  <c r="M42" i="4"/>
  <c r="I42" i="4"/>
  <c r="N41" i="4"/>
  <c r="J41" i="4"/>
  <c r="F41" i="4"/>
  <c r="P39" i="4"/>
  <c r="L39" i="4"/>
  <c r="H39" i="4"/>
  <c r="Q38" i="4"/>
  <c r="M38" i="4"/>
  <c r="I38" i="4"/>
  <c r="N37" i="4"/>
  <c r="J37" i="4"/>
  <c r="F37" i="4"/>
  <c r="P35" i="4"/>
  <c r="L35" i="4"/>
  <c r="H35" i="4"/>
  <c r="Q34" i="4"/>
  <c r="M34" i="4"/>
  <c r="I34" i="4"/>
  <c r="N33" i="4"/>
  <c r="J33" i="4"/>
  <c r="F33" i="4"/>
  <c r="P31" i="4"/>
  <c r="L31" i="4"/>
  <c r="H31" i="4"/>
  <c r="Q30" i="4"/>
  <c r="M30" i="4"/>
  <c r="I30" i="4"/>
  <c r="N29" i="4"/>
  <c r="J29" i="4"/>
  <c r="F29" i="4"/>
  <c r="O28" i="4"/>
  <c r="K28" i="4"/>
  <c r="G28" i="4"/>
  <c r="P27" i="4"/>
  <c r="L27" i="4"/>
  <c r="H27" i="4"/>
  <c r="Q26" i="4"/>
  <c r="M26" i="4"/>
  <c r="I26" i="4"/>
  <c r="I45" i="4" s="1"/>
  <c r="N25" i="4"/>
  <c r="J25" i="4"/>
  <c r="O24" i="4"/>
  <c r="K24" i="4"/>
  <c r="K45" i="4" s="1"/>
  <c r="G24" i="4"/>
  <c r="N43" i="4"/>
  <c r="F43" i="4"/>
  <c r="N39" i="4"/>
  <c r="F39" i="4"/>
  <c r="F35" i="4"/>
  <c r="N31" i="4"/>
  <c r="O43" i="4"/>
  <c r="K43" i="4"/>
  <c r="P42" i="4"/>
  <c r="L42" i="4"/>
  <c r="Q41" i="4"/>
  <c r="M41" i="4"/>
  <c r="N40" i="4"/>
  <c r="J40" i="4"/>
  <c r="O39" i="4"/>
  <c r="K39" i="4"/>
  <c r="P38" i="4"/>
  <c r="L38" i="4"/>
  <c r="Q37" i="4"/>
  <c r="M37" i="4"/>
  <c r="N36" i="4"/>
  <c r="J36" i="4"/>
  <c r="O35" i="4"/>
  <c r="K35" i="4"/>
  <c r="P34" i="4"/>
  <c r="L34" i="4"/>
  <c r="Q33" i="4"/>
  <c r="M33" i="4"/>
  <c r="N32" i="4"/>
  <c r="J32" i="4"/>
  <c r="O31" i="4"/>
  <c r="K31" i="4"/>
  <c r="P30" i="4"/>
  <c r="L30" i="4"/>
  <c r="Q29" i="4"/>
  <c r="M29" i="4"/>
  <c r="N28" i="4"/>
  <c r="J28" i="4"/>
  <c r="O27" i="4"/>
  <c r="K27" i="4"/>
  <c r="P26" i="4"/>
  <c r="P45" i="4" s="1"/>
  <c r="L26" i="4"/>
  <c r="L45" i="4" s="1"/>
  <c r="N24" i="4"/>
  <c r="N45" i="4" s="1"/>
  <c r="J24" i="4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G32" i="3"/>
  <c r="H32" i="3"/>
  <c r="F32" i="3"/>
  <c r="G31" i="3"/>
  <c r="H31" i="3"/>
  <c r="F31" i="3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G31" i="2"/>
  <c r="H31" i="2"/>
  <c r="F31" i="2"/>
  <c r="G30" i="2"/>
  <c r="H30" i="2"/>
  <c r="F30" i="2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31" i="1"/>
  <c r="H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1" i="1"/>
  <c r="G30" i="1"/>
  <c r="H30" i="1"/>
  <c r="F30" i="1"/>
  <c r="L213" i="8" l="1"/>
  <c r="M213" i="8"/>
  <c r="K213" i="8"/>
  <c r="G213" i="8"/>
  <c r="J212" i="8"/>
  <c r="F213" i="8"/>
  <c r="I212" i="8"/>
  <c r="H214" i="8"/>
  <c r="L18" i="7"/>
  <c r="O45" i="4"/>
  <c r="M45" i="4"/>
  <c r="Q45" i="4"/>
  <c r="H45" i="4"/>
  <c r="J45" i="4"/>
  <c r="G45" i="4"/>
  <c r="M214" i="8" l="1"/>
  <c r="K214" i="8"/>
  <c r="L214" i="8"/>
  <c r="F214" i="8"/>
  <c r="I213" i="8"/>
  <c r="G214" i="8"/>
  <c r="J213" i="8"/>
  <c r="H215" i="8"/>
  <c r="L19" i="7"/>
  <c r="H46" i="4"/>
  <c r="M46" i="4"/>
  <c r="J46" i="4"/>
  <c r="G46" i="4"/>
  <c r="Q46" i="4"/>
  <c r="R45" i="4"/>
  <c r="K215" i="8" l="1"/>
  <c r="M215" i="8"/>
  <c r="L215" i="8"/>
  <c r="G215" i="8"/>
  <c r="J214" i="8"/>
  <c r="F215" i="8"/>
  <c r="I214" i="8"/>
  <c r="H217" i="8"/>
  <c r="H216" i="8"/>
  <c r="L20" i="7"/>
  <c r="N46" i="4"/>
  <c r="F46" i="4"/>
  <c r="R46" i="4" s="1"/>
  <c r="I46" i="4"/>
  <c r="K46" i="4"/>
  <c r="P46" i="4"/>
  <c r="L46" i="4"/>
  <c r="O46" i="4"/>
  <c r="K216" i="8" l="1"/>
  <c r="L216" i="8"/>
  <c r="M216" i="8"/>
  <c r="F216" i="8"/>
  <c r="I215" i="8"/>
  <c r="G216" i="8"/>
  <c r="J215" i="8"/>
  <c r="L21" i="7"/>
  <c r="L217" i="8" l="1"/>
  <c r="M217" i="8"/>
  <c r="K217" i="8"/>
  <c r="G217" i="8"/>
  <c r="J217" i="8" s="1"/>
  <c r="J216" i="8"/>
  <c r="F217" i="8"/>
  <c r="I217" i="8" s="1"/>
  <c r="I216" i="8"/>
  <c r="L22" i="7"/>
  <c r="L23" i="7" l="1"/>
  <c r="L219" i="8" l="1"/>
  <c r="L223" i="8"/>
  <c r="L227" i="8"/>
  <c r="L218" i="8"/>
  <c r="L230" i="8"/>
  <c r="L222" i="8"/>
  <c r="L226" i="8"/>
  <c r="L221" i="8"/>
  <c r="L225" i="8"/>
  <c r="L229" i="8"/>
  <c r="L220" i="8"/>
  <c r="L224" i="8"/>
  <c r="L228" i="8"/>
  <c r="M220" i="8"/>
  <c r="M224" i="8"/>
  <c r="M228" i="8"/>
  <c r="M219" i="8"/>
  <c r="M223" i="8"/>
  <c r="M227" i="8"/>
  <c r="M218" i="8"/>
  <c r="M230" i="8"/>
  <c r="M222" i="8"/>
  <c r="M226" i="8"/>
  <c r="M221" i="8"/>
  <c r="M225" i="8"/>
  <c r="M229" i="8"/>
  <c r="K222" i="8"/>
  <c r="K226" i="8"/>
  <c r="K221" i="8"/>
  <c r="K225" i="8"/>
  <c r="K229" i="8"/>
  <c r="K220" i="8"/>
  <c r="K224" i="8"/>
  <c r="K228" i="8"/>
  <c r="K218" i="8"/>
  <c r="K219" i="8"/>
  <c r="K223" i="8"/>
  <c r="K227" i="8"/>
  <c r="L24" i="7"/>
  <c r="L25" i="7" l="1"/>
</calcChain>
</file>

<file path=xl/sharedStrings.xml><?xml version="1.0" encoding="utf-8"?>
<sst xmlns="http://schemas.openxmlformats.org/spreadsheetml/2006/main" count="97" uniqueCount="28">
  <si>
    <t>Histórico DEE (GWh)</t>
  </si>
  <si>
    <t>Proyección Demanda EE (GWh)</t>
  </si>
  <si>
    <t>Volver al inicio</t>
  </si>
  <si>
    <t>Esc. Medio</t>
  </si>
  <si>
    <t>Esc. Alto</t>
  </si>
  <si>
    <t>Esc. Bajo</t>
  </si>
  <si>
    <t>Fuente: UPME, Base de Datos XM (16 de Enero), ONU, DANE e IDEAM, 2018.</t>
  </si>
  <si>
    <t>Fuente: UPME, Base de Datos XM (22 de Octubre), ONU, DANE e IDEAM, 2018.</t>
  </si>
  <si>
    <t>C</t>
  </si>
  <si>
    <t>Fuente: UPME, Base de Datos XM (21 de Octubre), ONU, DANE e IDEAM, 2019.</t>
  </si>
  <si>
    <t>Ano</t>
  </si>
  <si>
    <t>Demanda_Energia_SIN_GWh</t>
  </si>
  <si>
    <t>Mes</t>
  </si>
  <si>
    <t>Año</t>
  </si>
  <si>
    <t>Demanda</t>
  </si>
  <si>
    <t>Factores</t>
  </si>
  <si>
    <t>Alto</t>
  </si>
  <si>
    <t>Medio</t>
  </si>
  <si>
    <t>Bajo</t>
  </si>
  <si>
    <t>BAJO</t>
  </si>
  <si>
    <t>MEDIO</t>
  </si>
  <si>
    <t>ALTO</t>
  </si>
  <si>
    <t>PROYECCIÓN</t>
  </si>
  <si>
    <t>ERROR</t>
  </si>
  <si>
    <t>DEMANDA REAL</t>
  </si>
  <si>
    <t>DEMANDA PROYECTADA</t>
  </si>
  <si>
    <t>Tasa diaria</t>
  </si>
  <si>
    <t>Dias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</si>
</sst>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0"/>
    <numFmt numFmtId="166" formatCode="0.0000"/>
    <numFmt numFmtId="167" formatCode="0.000000"/>
    <numFmt numFmtId="168" formatCode="0.00000000"/>
    <numFmt numFmtId="169" formatCode="0.000"/>
    <numFmt numFmtId="170" formatCode="0.000%"/>
    <numFmt numFmtId="171" formatCode="0.00000%"/>
    <numFmt numFmtId="172" formatCode="0.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170" fontId="0" fillId="0" borderId="0" xfId="1" applyNumberFormat="1" applyFont="1"/>
    <xf numFmtId="0" fontId="3" fillId="0" borderId="0" xfId="0" applyFont="1"/>
    <xf numFmtId="0" fontId="0" fillId="2" borderId="0" xfId="0" applyFill="1"/>
    <xf numFmtId="171" fontId="0" fillId="0" borderId="0" xfId="1" applyNumberFormat="1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Hoja1!$C$14:$C$25</c:f>
              <c:numCache>
                <c:formatCode>General</c:formatCode>
                <c:ptCount val="12"/>
                <c:pt idx="0">
                  <c:v>5618.579084</c:v>
                </c:pt>
                <c:pt idx="1">
                  <c:v>5239.200237</c:v>
                </c:pt>
                <c:pt idx="2">
                  <c:v>5790.2463010000001</c:v>
                </c:pt>
                <c:pt idx="3">
                  <c:v>5607.304873</c:v>
                </c:pt>
                <c:pt idx="4">
                  <c:v>5799.1163720000004</c:v>
                </c:pt>
                <c:pt idx="5">
                  <c:v>5696.940184</c:v>
                </c:pt>
                <c:pt idx="6">
                  <c:v>5918.2463690000004</c:v>
                </c:pt>
                <c:pt idx="7">
                  <c:v>6018.7783680000002</c:v>
                </c:pt>
                <c:pt idx="8">
                  <c:v>5813.1962830000002</c:v>
                </c:pt>
                <c:pt idx="9">
                  <c:v>5933.6956909999999</c:v>
                </c:pt>
                <c:pt idx="10">
                  <c:v>5819.2536639999998</c:v>
                </c:pt>
                <c:pt idx="11">
                  <c:v>5871.0971929999996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2A4F-B6B9-A5DD4D828A4E}"/>
            </c:ext>
          </c:extLst>
        </c:ser>
        <c:ser>
          <c:idx val="1"/>
          <c:order val="1"/>
          <c:tx>
            <c:v>baja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Hoja1!$K$14:$K$25</c:f>
              <c:numCache>
                <c:formatCode>General</c:formatCode>
                <c:ptCount val="12"/>
                <c:pt idx="0">
                  <c:v>5665.8963447479227</c:v>
                </c:pt>
                <c:pt idx="1">
                  <c:v>5381.2121499527766</c:v>
                </c:pt>
                <c:pt idx="2">
                  <c:v>5839.4814890896114</c:v>
                </c:pt>
                <c:pt idx="3">
                  <c:v>5638.121626332545</c:v>
                </c:pt>
                <c:pt idx="4">
                  <c:v>5874.2008747966838</c:v>
                </c:pt>
                <c:pt idx="5">
                  <c:v>5658.9517489922691</c:v>
                </c:pt>
                <c:pt idx="6">
                  <c:v>5881.1454440883872</c:v>
                </c:pt>
                <c:pt idx="7">
                  <c:v>5957.5239208123194</c:v>
                </c:pt>
                <c:pt idx="8">
                  <c:v>5825.5977407891578</c:v>
                </c:pt>
                <c:pt idx="9">
                  <c:v>5950.579672309721</c:v>
                </c:pt>
                <c:pt idx="10">
                  <c:v>5797.822606149457</c:v>
                </c:pt>
                <c:pt idx="11">
                  <c:v>5957.5236904787962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9-2A4F-B6B9-A5DD4D828A4E}"/>
            </c:ext>
          </c:extLst>
        </c:ser>
        <c:ser>
          <c:idx val="2"/>
          <c:order val="2"/>
          <c:tx>
            <c:v>media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Hoja1!$L$14:$L$25</c:f>
              <c:numCache>
                <c:formatCode>General</c:formatCode>
                <c:ptCount val="12"/>
                <c:pt idx="0">
                  <c:v>5633.1454988245241</c:v>
                </c:pt>
                <c:pt idx="1">
                  <c:v>5350.107343615231</c:v>
                </c:pt>
                <c:pt idx="2">
                  <c:v>5805.727776110728</c:v>
                </c:pt>
                <c:pt idx="3">
                  <c:v>5605.5318164172268</c:v>
                </c:pt>
                <c:pt idx="4">
                  <c:v>5840.2464638847723</c:v>
                </c:pt>
                <c:pt idx="5">
                  <c:v>5626.2415377090865</c:v>
                </c:pt>
                <c:pt idx="6">
                  <c:v>5847.1508856112587</c:v>
                </c:pt>
                <c:pt idx="7">
                  <c:v>5923.0878749724052</c:v>
                </c:pt>
                <c:pt idx="8">
                  <c:v>5791.9242608054001</c:v>
                </c:pt>
                <c:pt idx="9">
                  <c:v>5916.1837703371984</c:v>
                </c:pt>
                <c:pt idx="10">
                  <c:v>5764.3096802017726</c:v>
                </c:pt>
                <c:pt idx="11">
                  <c:v>5923.0876472940017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9-2A4F-B6B9-A5DD4D828A4E}"/>
            </c:ext>
          </c:extLst>
        </c:ser>
        <c:ser>
          <c:idx val="3"/>
          <c:order val="3"/>
          <c:tx>
            <c:v>alta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Hoja1!$M$14:$M$25</c:f>
              <c:numCache>
                <c:formatCode>General</c:formatCode>
                <c:ptCount val="12"/>
                <c:pt idx="0">
                  <c:v>5600.3946529011255</c:v>
                </c:pt>
                <c:pt idx="1">
                  <c:v>5319.0025318566886</c:v>
                </c:pt>
                <c:pt idx="2">
                  <c:v>5771.9740571401971</c:v>
                </c:pt>
                <c:pt idx="3">
                  <c:v>5572.9420008216439</c:v>
                </c:pt>
                <c:pt idx="4">
                  <c:v>5806.2920470724002</c:v>
                </c:pt>
                <c:pt idx="5">
                  <c:v>5593.5313206995288</c:v>
                </c:pt>
                <c:pt idx="6">
                  <c:v>5813.1563212981619</c:v>
                </c:pt>
                <c:pt idx="7">
                  <c:v>5888.6518232183562</c:v>
                </c:pt>
                <c:pt idx="8">
                  <c:v>5758.2507750612176</c:v>
                </c:pt>
                <c:pt idx="9">
                  <c:v>5881.7878624074847</c:v>
                </c:pt>
                <c:pt idx="10">
                  <c:v>5730.7967484457004</c:v>
                </c:pt>
                <c:pt idx="11">
                  <c:v>5888.6515981796801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9-2A4F-B6B9-A5DD4D82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31039"/>
        <c:axId val="829323247"/>
      </c:lineChart>
      <c:catAx>
        <c:axId val="86883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323247"/>
        <c:crosses val="autoZero"/>
        <c:auto val="1"/>
        <c:lblAlgn val="ctr"/>
        <c:lblOffset val="100"/>
        <c:noMultiLvlLbl val="0"/>
      </c:catAx>
      <c:valAx>
        <c:axId val="829323247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88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'Hoja1 (2)'!$C$14:$C$25</c:f>
              <c:numCache>
                <c:formatCode>General</c:formatCode>
                <c:ptCount val="12"/>
                <c:pt idx="0">
                  <c:v>5618.579084</c:v>
                </c:pt>
                <c:pt idx="1">
                  <c:v>5239.200237</c:v>
                </c:pt>
                <c:pt idx="2">
                  <c:v>5790.2463010000001</c:v>
                </c:pt>
                <c:pt idx="3">
                  <c:v>5607.304873</c:v>
                </c:pt>
                <c:pt idx="4">
                  <c:v>5799.1163720000004</c:v>
                </c:pt>
                <c:pt idx="5">
                  <c:v>5696.940184</c:v>
                </c:pt>
                <c:pt idx="6">
                  <c:v>5918.2463690000004</c:v>
                </c:pt>
                <c:pt idx="7">
                  <c:v>6018.7783680000002</c:v>
                </c:pt>
                <c:pt idx="8">
                  <c:v>5813.1962830000002</c:v>
                </c:pt>
                <c:pt idx="9">
                  <c:v>5933.6956909999999</c:v>
                </c:pt>
                <c:pt idx="10">
                  <c:v>5819.2536639999998</c:v>
                </c:pt>
                <c:pt idx="11">
                  <c:v>5871.0971929999996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A-1C49-BF1C-ABCE1484BE86}"/>
            </c:ext>
          </c:extLst>
        </c:ser>
        <c:ser>
          <c:idx val="1"/>
          <c:order val="1"/>
          <c:tx>
            <c:v>baja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'Hoja1 (2)'!$L$14:$L$25</c:f>
              <c:numCache>
                <c:formatCode>General</c:formatCode>
                <c:ptCount val="12"/>
                <c:pt idx="0">
                  <c:v>5665.8963447479227</c:v>
                </c:pt>
                <c:pt idx="1">
                  <c:v>5227.6343076892545</c:v>
                </c:pt>
                <c:pt idx="2">
                  <c:v>5795.0304910216473</c:v>
                </c:pt>
                <c:pt idx="3">
                  <c:v>5606.2731422945144</c:v>
                </c:pt>
                <c:pt idx="4">
                  <c:v>5801.6132405162407</c:v>
                </c:pt>
                <c:pt idx="5">
                  <c:v>5697.6381465595914</c:v>
                </c:pt>
                <c:pt idx="6">
                  <c:v>5916.8633751340076</c:v>
                </c:pt>
                <c:pt idx="7">
                  <c:v>6017.7411469781218</c:v>
                </c:pt>
                <c:pt idx="8">
                  <c:v>5812.7599527816337</c:v>
                </c:pt>
                <c:pt idx="9">
                  <c:v>5934.0398103817251</c:v>
                </c:pt>
                <c:pt idx="10">
                  <c:v>5819.6763917888848</c:v>
                </c:pt>
                <c:pt idx="11">
                  <c:v>5871.854138888445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A-1C49-BF1C-ABCE1484BE86}"/>
            </c:ext>
          </c:extLst>
        </c:ser>
        <c:ser>
          <c:idx val="2"/>
          <c:order val="2"/>
          <c:tx>
            <c:v>media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'Hoja1 (2)'!$M$14:$M$25</c:f>
              <c:numCache>
                <c:formatCode>General</c:formatCode>
                <c:ptCount val="12"/>
                <c:pt idx="0">
                  <c:v>5633.1454988245241</c:v>
                </c:pt>
                <c:pt idx="1">
                  <c:v>5230.8609086936676</c:v>
                </c:pt>
                <c:pt idx="2">
                  <c:v>5791.7421162581231</c:v>
                </c:pt>
                <c:pt idx="3">
                  <c:v>5607.3631855667372</c:v>
                </c:pt>
                <c:pt idx="4">
                  <c:v>5800.476375900289</c:v>
                </c:pt>
                <c:pt idx="5">
                  <c:v>5698.2250503686528</c:v>
                </c:pt>
                <c:pt idx="6">
                  <c:v>5915.6032278233233</c:v>
                </c:pt>
                <c:pt idx="7">
                  <c:v>6017.13800359774</c:v>
                </c:pt>
                <c:pt idx="8">
                  <c:v>5813.9426079719051</c:v>
                </c:pt>
                <c:pt idx="9">
                  <c:v>5933.3422611382375</c:v>
                </c:pt>
                <c:pt idx="10">
                  <c:v>5820.3308658904525</c:v>
                </c:pt>
                <c:pt idx="11">
                  <c:v>5871.5467379283718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A-1C49-BF1C-ABCE1484BE86}"/>
            </c:ext>
          </c:extLst>
        </c:ser>
        <c:ser>
          <c:idx val="3"/>
          <c:order val="3"/>
          <c:tx>
            <c:v>alta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'Hoja1 (2)'!$N$14:$N$25</c:f>
              <c:numCache>
                <c:formatCode>General</c:formatCode>
                <c:ptCount val="12"/>
                <c:pt idx="0">
                  <c:v>5600.3946529011255</c:v>
                </c:pt>
                <c:pt idx="1">
                  <c:v>5233.6986243451156</c:v>
                </c:pt>
                <c:pt idx="2">
                  <c:v>5788.4901333221715</c:v>
                </c:pt>
                <c:pt idx="3">
                  <c:v>5608.4152270315863</c:v>
                </c:pt>
                <c:pt idx="4">
                  <c:v>5799.3523231215786</c:v>
                </c:pt>
                <c:pt idx="5">
                  <c:v>5698.7991314274077</c:v>
                </c:pt>
                <c:pt idx="6">
                  <c:v>5914.3495952960402</c:v>
                </c:pt>
                <c:pt idx="7">
                  <c:v>6016.5205811572005</c:v>
                </c:pt>
                <c:pt idx="8">
                  <c:v>5815.1181405639945</c:v>
                </c:pt>
                <c:pt idx="9">
                  <c:v>5932.6583608039746</c:v>
                </c:pt>
                <c:pt idx="10">
                  <c:v>5820.9775130122844</c:v>
                </c:pt>
                <c:pt idx="11">
                  <c:v>5871.2470379222887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A-1C49-BF1C-ABCE1484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31039"/>
        <c:axId val="829323247"/>
      </c:lineChart>
      <c:catAx>
        <c:axId val="86883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323247"/>
        <c:crosses val="autoZero"/>
        <c:auto val="1"/>
        <c:lblAlgn val="ctr"/>
        <c:lblOffset val="100"/>
        <c:noMultiLvlLbl val="0"/>
      </c:catAx>
      <c:valAx>
        <c:axId val="829323247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88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722921</xdr:colOff>
      <xdr:row>13</xdr:row>
      <xdr:rowOff>5861</xdr:rowOff>
    </xdr:from>
    <xdr:to>
      <xdr:col>20</xdr:col>
      <xdr:colOff>312614</xdr:colOff>
      <xdr:row>26</xdr:row>
      <xdr:rowOff>82061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4FD852-64FE-5D49-A00F-03358CEF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185613</xdr:colOff>
      <xdr:row>4</xdr:row>
      <xdr:rowOff>142630</xdr:rowOff>
    </xdr:from>
    <xdr:to>
      <xdr:col>22</xdr:col>
      <xdr:colOff>605690</xdr:colOff>
      <xdr:row>18</xdr:row>
      <xdr:rowOff>13676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4E71C-ED3A-6A49-BFEF-0A0D93C5E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3848-D5C6-6240-89DA-8CC497207889}">
  <dimension ref="A1:H45"/>
  <sheetViews>
    <sheetView topLeftCell="A18" zoomScale="200" workbookViewId="0">
      <selection activeCell="D36" sqref="D3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65241.351438619997</v>
      </c>
    </row>
    <row r="29" spans="1:8" x14ac:dyDescent="0.2">
      <c r="A29">
        <v>2017</v>
      </c>
      <c r="B29">
        <v>65755.055466700011</v>
      </c>
      <c r="F29" t="s">
        <v>3</v>
      </c>
      <c r="G29" t="s">
        <v>4</v>
      </c>
      <c r="H29" t="s">
        <v>5</v>
      </c>
    </row>
    <row r="30" spans="1:8" x14ac:dyDescent="0.2">
      <c r="A30">
        <v>2018</v>
      </c>
      <c r="C30">
        <v>67825.78524024901</v>
      </c>
      <c r="D30">
        <v>69479.652839423754</v>
      </c>
      <c r="E30">
        <v>66191.096401605828</v>
      </c>
      <c r="F30" s="1">
        <f>C30/$B$29-1</f>
        <v>3.1491567589014835E-2</v>
      </c>
      <c r="G30" s="1">
        <f t="shared" ref="G30:H30" si="0">D30/$B$29-1</f>
        <v>5.6643513510683086E-2</v>
      </c>
      <c r="H30" s="1">
        <f t="shared" si="0"/>
        <v>6.6312914164696757E-3</v>
      </c>
    </row>
    <row r="31" spans="1:8" x14ac:dyDescent="0.2">
      <c r="A31">
        <v>2019</v>
      </c>
      <c r="C31">
        <v>69701.409819016233</v>
      </c>
      <c r="D31">
        <v>71400.613003898106</v>
      </c>
      <c r="E31">
        <v>68021.936308759774</v>
      </c>
      <c r="F31" s="1">
        <f>C31/C30-1</f>
        <v>2.7653562315916869E-2</v>
      </c>
      <c r="G31" s="1">
        <f t="shared" ref="G31:H31" si="1">D31/D30-1</f>
        <v>2.7647808904772919E-2</v>
      </c>
      <c r="H31" s="1">
        <f t="shared" si="1"/>
        <v>2.7659912083123128E-2</v>
      </c>
    </row>
    <row r="32" spans="1:8" x14ac:dyDescent="0.2">
      <c r="A32">
        <v>2020</v>
      </c>
      <c r="C32">
        <v>71640.849607406839</v>
      </c>
      <c r="D32">
        <v>73386.919462340506</v>
      </c>
      <c r="E32">
        <v>69915.053746941601</v>
      </c>
      <c r="F32" s="1">
        <f t="shared" ref="F32:F45" si="2">C32/C31-1</f>
        <v>2.7824972169522511E-2</v>
      </c>
      <c r="G32" s="1">
        <f t="shared" ref="G32:G45" si="3">D32/D31-1</f>
        <v>2.7819179344215961E-2</v>
      </c>
      <c r="H32" s="1">
        <f t="shared" ref="H32:H45" si="4">E32/E31-1</f>
        <v>2.7830984251738133E-2</v>
      </c>
    </row>
    <row r="33" spans="1:8" x14ac:dyDescent="0.2">
      <c r="A33">
        <v>2021</v>
      </c>
      <c r="C33">
        <v>73708.195806493604</v>
      </c>
      <c r="D33">
        <v>75504.589159819487</v>
      </c>
      <c r="E33">
        <v>71932.651783461813</v>
      </c>
      <c r="F33" s="2">
        <f t="shared" si="2"/>
        <v>2.8857086570243995E-2</v>
      </c>
      <c r="G33" s="2">
        <f t="shared" si="3"/>
        <v>2.8856228235137893E-2</v>
      </c>
      <c r="H33" s="2">
        <f t="shared" si="4"/>
        <v>2.8857848609012526E-2</v>
      </c>
    </row>
    <row r="34" spans="1:8" x14ac:dyDescent="0.2">
      <c r="A34">
        <v>2022</v>
      </c>
      <c r="C34">
        <v>75821.441070259345</v>
      </c>
      <c r="D34">
        <v>77669.245110023578</v>
      </c>
      <c r="E34">
        <v>73995.056511067887</v>
      </c>
      <c r="F34" s="2">
        <f t="shared" si="2"/>
        <v>2.8670424511727965E-2</v>
      </c>
      <c r="G34" s="2">
        <f t="shared" si="3"/>
        <v>2.8669197121544476E-2</v>
      </c>
      <c r="H34" s="2">
        <f t="shared" si="4"/>
        <v>2.8671329034476667E-2</v>
      </c>
    </row>
    <row r="35" spans="1:8" x14ac:dyDescent="0.2">
      <c r="A35">
        <v>2023</v>
      </c>
      <c r="C35">
        <v>77895.623875314457</v>
      </c>
      <c r="D35">
        <v>79794.287437012623</v>
      </c>
      <c r="E35">
        <v>76018.926084692357</v>
      </c>
      <c r="F35" s="2">
        <f t="shared" si="2"/>
        <v>2.7356151185956579E-2</v>
      </c>
      <c r="G35" s="2">
        <f t="shared" si="3"/>
        <v>2.7360151678811562E-2</v>
      </c>
      <c r="H35" s="2">
        <f t="shared" si="4"/>
        <v>2.7351416014146146E-2</v>
      </c>
    </row>
    <row r="36" spans="1:8" x14ac:dyDescent="0.2">
      <c r="A36">
        <v>2024</v>
      </c>
      <c r="C36">
        <v>80115.753996761516</v>
      </c>
      <c r="D36">
        <v>82068.264675808372</v>
      </c>
      <c r="E36">
        <v>78185.8011070676</v>
      </c>
      <c r="F36" s="2">
        <f t="shared" si="2"/>
        <v>2.8501345916437604E-2</v>
      </c>
      <c r="G36" s="2">
        <f t="shared" si="3"/>
        <v>2.8497995430948109E-2</v>
      </c>
      <c r="H36" s="2">
        <f t="shared" si="4"/>
        <v>2.8504415071072486E-2</v>
      </c>
    </row>
    <row r="37" spans="1:8" x14ac:dyDescent="0.2">
      <c r="A37">
        <v>2025</v>
      </c>
      <c r="C37">
        <v>82495.3160644686</v>
      </c>
      <c r="D37">
        <v>84505.931479124512</v>
      </c>
      <c r="E37">
        <v>80507.90993923106</v>
      </c>
      <c r="F37" s="2">
        <f t="shared" si="2"/>
        <v>2.9701549932404925E-2</v>
      </c>
      <c r="G37" s="2">
        <f t="shared" si="3"/>
        <v>2.9702916382423616E-2</v>
      </c>
      <c r="H37" s="2">
        <f t="shared" si="4"/>
        <v>2.9699878997000662E-2</v>
      </c>
    </row>
    <row r="38" spans="1:8" x14ac:dyDescent="0.2">
      <c r="A38">
        <v>2026</v>
      </c>
      <c r="C38">
        <v>84912.320435424219</v>
      </c>
      <c r="D38">
        <v>86981.776174227751</v>
      </c>
      <c r="E38">
        <v>82866.71726573116</v>
      </c>
      <c r="F38" s="2">
        <f t="shared" si="2"/>
        <v>2.9298686110454719E-2</v>
      </c>
      <c r="G38" s="2">
        <f t="shared" si="3"/>
        <v>2.9297880654860942E-2</v>
      </c>
      <c r="H38" s="2">
        <f t="shared" si="4"/>
        <v>2.9299075435948785E-2</v>
      </c>
    </row>
    <row r="39" spans="1:8" x14ac:dyDescent="0.2">
      <c r="A39">
        <v>2027</v>
      </c>
      <c r="C39">
        <v>87462.248938503762</v>
      </c>
      <c r="D39">
        <v>89593.79052269517</v>
      </c>
      <c r="E39">
        <v>85355.243393617551</v>
      </c>
      <c r="F39" s="2">
        <f t="shared" si="2"/>
        <v>3.0030135674113057E-2</v>
      </c>
      <c r="G39" s="2">
        <f t="shared" si="3"/>
        <v>3.0029443676057532E-2</v>
      </c>
      <c r="H39" s="2">
        <f t="shared" si="4"/>
        <v>3.0030465909568482E-2</v>
      </c>
    </row>
    <row r="40" spans="1:8" x14ac:dyDescent="0.2">
      <c r="A40">
        <v>2028</v>
      </c>
      <c r="C40">
        <v>90083.304158848274</v>
      </c>
      <c r="D40">
        <v>92278.812213081983</v>
      </c>
      <c r="E40">
        <v>87913.02352527756</v>
      </c>
      <c r="F40" s="2">
        <f t="shared" si="2"/>
        <v>2.996784615254322E-2</v>
      </c>
      <c r="G40" s="2">
        <f t="shared" si="3"/>
        <v>2.996883684373941E-2</v>
      </c>
      <c r="H40" s="2">
        <f t="shared" si="4"/>
        <v>2.9966291817185242E-2</v>
      </c>
    </row>
    <row r="41" spans="1:8" x14ac:dyDescent="0.2">
      <c r="A41">
        <v>2029</v>
      </c>
      <c r="C41">
        <v>92739.039671306455</v>
      </c>
      <c r="D41">
        <v>94999.505613505331</v>
      </c>
      <c r="E41">
        <v>90504.485419840843</v>
      </c>
      <c r="F41" s="2">
        <f t="shared" si="2"/>
        <v>2.9480884801640794E-2</v>
      </c>
      <c r="G41" s="2">
        <f t="shared" si="3"/>
        <v>2.9483402908795142E-2</v>
      </c>
      <c r="H41" s="2">
        <f t="shared" si="4"/>
        <v>2.9477565332719502E-2</v>
      </c>
    </row>
    <row r="42" spans="1:8" x14ac:dyDescent="0.2">
      <c r="A42">
        <v>2030</v>
      </c>
      <c r="C42">
        <v>95514.122037544308</v>
      </c>
      <c r="D42">
        <v>97842.238942162599</v>
      </c>
      <c r="E42">
        <v>93212.635634569146</v>
      </c>
      <c r="F42" s="2">
        <f t="shared" si="2"/>
        <v>2.9923561599015214E-2</v>
      </c>
      <c r="G42" s="2">
        <f t="shared" si="3"/>
        <v>2.9923664447503606E-2</v>
      </c>
      <c r="H42" s="2">
        <f t="shared" si="4"/>
        <v>2.9922828710261973E-2</v>
      </c>
    </row>
    <row r="43" spans="1:8" x14ac:dyDescent="0.2">
      <c r="A43">
        <v>2031</v>
      </c>
      <c r="C43">
        <v>98519.696369671758</v>
      </c>
      <c r="D43">
        <v>100921.03458978156</v>
      </c>
      <c r="E43">
        <v>96145.787376177876</v>
      </c>
      <c r="F43" s="2">
        <f t="shared" si="2"/>
        <v>3.1467329312266923E-2</v>
      </c>
      <c r="G43" s="2">
        <f t="shared" si="3"/>
        <v>3.1466937806267081E-2</v>
      </c>
      <c r="H43" s="2">
        <f t="shared" si="4"/>
        <v>3.1467319013570805E-2</v>
      </c>
    </row>
    <row r="44" spans="1:8" x14ac:dyDescent="0.2">
      <c r="A44">
        <v>2032</v>
      </c>
      <c r="C44">
        <v>101536.83201032356</v>
      </c>
      <c r="D44">
        <v>104012.01118043819</v>
      </c>
      <c r="E44">
        <v>99089.866192221816</v>
      </c>
      <c r="F44" s="2">
        <f t="shared" si="2"/>
        <v>3.0624694876552505E-2</v>
      </c>
      <c r="G44" s="2">
        <f t="shared" si="3"/>
        <v>3.0627674431010998E-2</v>
      </c>
      <c r="H44" s="2">
        <f t="shared" si="4"/>
        <v>3.0620986071131728E-2</v>
      </c>
    </row>
    <row r="45" spans="1:8" x14ac:dyDescent="0.2">
      <c r="A45" t="s">
        <v>6</v>
      </c>
      <c r="F45" s="1">
        <f t="shared" si="2"/>
        <v>-1</v>
      </c>
      <c r="G45" s="1">
        <f t="shared" si="3"/>
        <v>-1</v>
      </c>
      <c r="H45" s="1">
        <f t="shared" si="4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1A0-D0BC-CC4F-9901-71FA0AC24A52}">
  <dimension ref="A1:H46"/>
  <sheetViews>
    <sheetView topLeftCell="A23" zoomScale="119" workbookViewId="0">
      <selection activeCell="I41" sqref="I4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A2" t="s">
        <v>8</v>
      </c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65242.392558620006</v>
      </c>
    </row>
    <row r="29" spans="1:8" x14ac:dyDescent="0.2">
      <c r="A29">
        <v>2017</v>
      </c>
      <c r="B29">
        <v>65756.330454070019</v>
      </c>
    </row>
    <row r="30" spans="1:8" x14ac:dyDescent="0.2">
      <c r="A30">
        <v>2018</v>
      </c>
      <c r="B30">
        <v>67941.325944680008</v>
      </c>
      <c r="F30" t="s">
        <v>3</v>
      </c>
      <c r="G30" t="s">
        <v>4</v>
      </c>
      <c r="H30" t="s">
        <v>5</v>
      </c>
    </row>
    <row r="31" spans="1:8" x14ac:dyDescent="0.2">
      <c r="A31">
        <v>2019</v>
      </c>
      <c r="C31">
        <v>70770.867317083903</v>
      </c>
      <c r="D31">
        <v>71177.305297664992</v>
      </c>
      <c r="E31">
        <v>70367.210030172617</v>
      </c>
      <c r="F31" s="2">
        <f>C31/$B$30-1</f>
        <v>4.1646837665602732E-2</v>
      </c>
      <c r="G31" s="2">
        <f t="shared" ref="G31:H31" si="0">D31/$B$30-1</f>
        <v>4.7629028547659269E-2</v>
      </c>
      <c r="H31" s="2">
        <f t="shared" si="0"/>
        <v>3.5705574652279193E-2</v>
      </c>
    </row>
    <row r="32" spans="1:8" x14ac:dyDescent="0.2">
      <c r="A32">
        <v>2020</v>
      </c>
      <c r="C32">
        <v>72612.464736051668</v>
      </c>
      <c r="D32">
        <v>74237.100760766101</v>
      </c>
      <c r="E32">
        <v>70998.852560587067</v>
      </c>
      <c r="F32" s="2">
        <f>C32/C31-1</f>
        <v>2.6021970463024235E-2</v>
      </c>
      <c r="G32" s="2">
        <f t="shared" ref="G32:H32" si="1">D32/D31-1</f>
        <v>4.298835773994214E-2</v>
      </c>
      <c r="H32" s="2">
        <f t="shared" si="1"/>
        <v>8.9763759305450108E-3</v>
      </c>
    </row>
    <row r="33" spans="1:8" x14ac:dyDescent="0.2">
      <c r="A33">
        <v>2021</v>
      </c>
      <c r="C33">
        <v>74369.790063753389</v>
      </c>
      <c r="D33">
        <v>76032.894061481144</v>
      </c>
      <c r="E33">
        <v>72717.883006862088</v>
      </c>
      <c r="F33" s="2">
        <f t="shared" ref="F33:F46" si="2">C33/C32-1</f>
        <v>2.4201427869025682E-2</v>
      </c>
      <c r="G33" s="2">
        <f t="shared" ref="G33:G46" si="3">D33/D32-1</f>
        <v>2.4189970813947914E-2</v>
      </c>
      <c r="H33" s="2">
        <f t="shared" ref="H33:H46" si="4">E33/E32-1</f>
        <v>2.4212087720827391E-2</v>
      </c>
    </row>
    <row r="34" spans="1:8" x14ac:dyDescent="0.2">
      <c r="A34">
        <v>2022</v>
      </c>
      <c r="C34">
        <v>76153.327909162108</v>
      </c>
      <c r="D34">
        <v>77857.114043103706</v>
      </c>
      <c r="E34">
        <v>74460.96852616148</v>
      </c>
      <c r="F34" s="2">
        <f t="shared" si="2"/>
        <v>2.3982020708674723E-2</v>
      </c>
      <c r="G34" s="2">
        <f t="shared" si="3"/>
        <v>2.3992510138407752E-2</v>
      </c>
      <c r="H34" s="2">
        <f t="shared" si="4"/>
        <v>2.3970520692068398E-2</v>
      </c>
    </row>
    <row r="35" spans="1:8" x14ac:dyDescent="0.2">
      <c r="A35">
        <v>2023</v>
      </c>
      <c r="C35">
        <v>77688.128520259168</v>
      </c>
      <c r="D35">
        <v>79427.682172417495</v>
      </c>
      <c r="E35">
        <v>75960.17808344675</v>
      </c>
      <c r="F35" s="2">
        <f t="shared" si="2"/>
        <v>2.0154084571692099E-2</v>
      </c>
      <c r="G35" s="2">
        <f t="shared" si="3"/>
        <v>2.0172442154024361E-2</v>
      </c>
      <c r="H35" s="2">
        <f t="shared" si="4"/>
        <v>2.0134166758232874E-2</v>
      </c>
    </row>
    <row r="36" spans="1:8" x14ac:dyDescent="0.2">
      <c r="A36">
        <v>2024</v>
      </c>
      <c r="C36">
        <v>79277.337282274602</v>
      </c>
      <c r="D36">
        <v>81050.835449024758</v>
      </c>
      <c r="E36">
        <v>77515.596065382095</v>
      </c>
      <c r="F36" s="2">
        <f t="shared" si="2"/>
        <v>2.0456262652806867E-2</v>
      </c>
      <c r="G36" s="2">
        <f t="shared" si="3"/>
        <v>2.0435611769254569E-2</v>
      </c>
      <c r="H36" s="2">
        <f t="shared" si="4"/>
        <v>2.0476755336547914E-2</v>
      </c>
    </row>
    <row r="37" spans="1:8" x14ac:dyDescent="0.2">
      <c r="A37">
        <v>2025</v>
      </c>
      <c r="C37">
        <v>81002.034326302208</v>
      </c>
      <c r="D37">
        <v>82815.542619824104</v>
      </c>
      <c r="E37">
        <v>79200.487525112345</v>
      </c>
      <c r="F37" s="2">
        <f t="shared" si="2"/>
        <v>2.1755234259277056E-2</v>
      </c>
      <c r="G37" s="2">
        <f t="shared" si="3"/>
        <v>2.1772843685358589E-2</v>
      </c>
      <c r="H37" s="2">
        <f t="shared" si="4"/>
        <v>2.1736160788973224E-2</v>
      </c>
    </row>
    <row r="38" spans="1:8" x14ac:dyDescent="0.2">
      <c r="A38">
        <v>2026</v>
      </c>
      <c r="C38">
        <v>82680.621794962266</v>
      </c>
      <c r="D38">
        <v>84530.638735279237</v>
      </c>
      <c r="E38">
        <v>80842.731199109752</v>
      </c>
      <c r="F38" s="2">
        <f t="shared" si="2"/>
        <v>2.072278162667085E-2</v>
      </c>
      <c r="G38" s="2">
        <f t="shared" si="3"/>
        <v>2.0709833700281566E-2</v>
      </c>
      <c r="H38" s="2">
        <f t="shared" si="4"/>
        <v>2.0735272285750783E-2</v>
      </c>
    </row>
    <row r="39" spans="1:8" x14ac:dyDescent="0.2">
      <c r="A39">
        <v>2027</v>
      </c>
      <c r="C39">
        <v>84490.514956994724</v>
      </c>
      <c r="D39">
        <v>86380.539780947161</v>
      </c>
      <c r="E39">
        <v>82612.802608576836</v>
      </c>
      <c r="F39" s="2">
        <f t="shared" si="2"/>
        <v>2.1890173570788596E-2</v>
      </c>
      <c r="G39" s="2">
        <f t="shared" si="3"/>
        <v>2.188438503891077E-2</v>
      </c>
      <c r="H39" s="2">
        <f t="shared" si="4"/>
        <v>2.1895245041975819E-2</v>
      </c>
    </row>
    <row r="40" spans="1:8" x14ac:dyDescent="0.2">
      <c r="A40">
        <v>2028</v>
      </c>
      <c r="C40">
        <v>86313.871451094034</v>
      </c>
      <c r="D40">
        <v>88245.437904606544</v>
      </c>
      <c r="E40">
        <v>84394.808979088149</v>
      </c>
      <c r="F40" s="2">
        <f t="shared" si="2"/>
        <v>2.1580605764178307E-2</v>
      </c>
      <c r="G40" s="2">
        <f t="shared" si="3"/>
        <v>2.1589331675729184E-2</v>
      </c>
      <c r="H40" s="2">
        <f t="shared" si="4"/>
        <v>2.1570583665519116E-2</v>
      </c>
    </row>
    <row r="41" spans="1:8" x14ac:dyDescent="0.2">
      <c r="A41">
        <v>2029</v>
      </c>
      <c r="C41">
        <v>88024.418985718046</v>
      </c>
      <c r="D41">
        <v>89995.04936943356</v>
      </c>
      <c r="E41">
        <v>86066.459250567656</v>
      </c>
      <c r="F41" s="2">
        <f t="shared" si="2"/>
        <v>1.9817759368993437E-2</v>
      </c>
      <c r="G41" s="2">
        <f t="shared" si="3"/>
        <v>1.9826650605081042E-2</v>
      </c>
      <c r="H41" s="2">
        <f t="shared" si="4"/>
        <v>1.9807501097534486E-2</v>
      </c>
    </row>
    <row r="42" spans="1:8" x14ac:dyDescent="0.2">
      <c r="A42">
        <v>2030</v>
      </c>
      <c r="C42">
        <v>89747.095646520029</v>
      </c>
      <c r="D42">
        <v>91755.880861756654</v>
      </c>
      <c r="E42">
        <v>87751.150264265831</v>
      </c>
      <c r="F42" s="2">
        <f t="shared" si="2"/>
        <v>1.9570440573785319E-2</v>
      </c>
      <c r="G42" s="2">
        <f t="shared" si="3"/>
        <v>1.9565870619113745E-2</v>
      </c>
      <c r="H42" s="2">
        <f t="shared" si="4"/>
        <v>1.9574303722585951E-2</v>
      </c>
    </row>
    <row r="43" spans="1:8" x14ac:dyDescent="0.2">
      <c r="A43">
        <v>2031</v>
      </c>
      <c r="C43">
        <v>91668.653300528211</v>
      </c>
      <c r="D43">
        <v>93719.906052244492</v>
      </c>
      <c r="E43">
        <v>89630.443422950193</v>
      </c>
      <c r="F43" s="2">
        <f t="shared" si="2"/>
        <v>2.1410806000636162E-2</v>
      </c>
      <c r="G43" s="2">
        <f t="shared" si="3"/>
        <v>2.1404897125307132E-2</v>
      </c>
      <c r="H43" s="2">
        <f t="shared" si="4"/>
        <v>2.1416165520620645E-2</v>
      </c>
    </row>
    <row r="44" spans="1:8" x14ac:dyDescent="0.2">
      <c r="A44">
        <v>2032</v>
      </c>
      <c r="C44">
        <v>93520.370978949373</v>
      </c>
      <c r="D44">
        <v>95614.484525620574</v>
      </c>
      <c r="E44">
        <v>91439.488997302557</v>
      </c>
      <c r="F44" s="2">
        <f t="shared" si="2"/>
        <v>2.0200118707432768E-2</v>
      </c>
      <c r="G44" s="2">
        <f t="shared" si="3"/>
        <v>2.0215326211700857E-2</v>
      </c>
      <c r="H44" s="2">
        <f t="shared" si="4"/>
        <v>2.0183383070145E-2</v>
      </c>
    </row>
    <row r="45" spans="1:8" x14ac:dyDescent="0.2">
      <c r="A45">
        <v>2033</v>
      </c>
      <c r="C45">
        <v>95342.060075588059</v>
      </c>
      <c r="D45">
        <v>97476.170510159282</v>
      </c>
      <c r="E45">
        <v>93221.352379988864</v>
      </c>
      <c r="F45" s="2">
        <f t="shared" si="2"/>
        <v>1.9479061915277596E-2</v>
      </c>
      <c r="G45" s="2">
        <f t="shared" si="3"/>
        <v>1.9470752718850459E-2</v>
      </c>
      <c r="H45" s="2">
        <f t="shared" si="4"/>
        <v>1.9486803811194386E-2</v>
      </c>
    </row>
    <row r="46" spans="1:8" x14ac:dyDescent="0.2">
      <c r="A46" t="s">
        <v>9</v>
      </c>
      <c r="F46" s="2">
        <f t="shared" si="2"/>
        <v>-1</v>
      </c>
      <c r="G46" s="2">
        <f t="shared" si="3"/>
        <v>-1</v>
      </c>
      <c r="H46" s="2">
        <f t="shared" si="4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3FB3-F3F4-8F44-827F-1297C7CAF1B7}">
  <dimension ref="A1:H45"/>
  <sheetViews>
    <sheetView zoomScale="186" workbookViewId="0">
      <selection activeCell="F42" sqref="F4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65242.392558620006</v>
      </c>
    </row>
    <row r="29" spans="1:8" x14ac:dyDescent="0.2">
      <c r="A29">
        <v>2017</v>
      </c>
      <c r="B29">
        <v>65756.330454070005</v>
      </c>
      <c r="F29" t="s">
        <v>3</v>
      </c>
      <c r="G29" t="s">
        <v>4</v>
      </c>
      <c r="H29" t="s">
        <v>5</v>
      </c>
    </row>
    <row r="30" spans="1:8" x14ac:dyDescent="0.2">
      <c r="A30">
        <v>2018</v>
      </c>
      <c r="C30">
        <v>68099.027574727515</v>
      </c>
      <c r="D30">
        <v>68495.984428720374</v>
      </c>
      <c r="E30">
        <v>67705.152829688348</v>
      </c>
      <c r="F30" s="1">
        <f>C30/$B$29-1</f>
        <v>3.5626944272595162E-2</v>
      </c>
      <c r="G30" s="1">
        <f t="shared" ref="G30:H30" si="0">D30/$B$29-1</f>
        <v>4.1663729647504866E-2</v>
      </c>
      <c r="H30" s="1">
        <f t="shared" si="0"/>
        <v>2.963703056665512E-2</v>
      </c>
    </row>
    <row r="31" spans="1:8" x14ac:dyDescent="0.2">
      <c r="A31">
        <v>2019</v>
      </c>
      <c r="C31">
        <v>70097.502346659094</v>
      </c>
      <c r="D31">
        <v>71684.786207293713</v>
      </c>
      <c r="E31">
        <v>68522.458687366059</v>
      </c>
      <c r="F31" s="1">
        <f>C31/C30-1</f>
        <v>2.9346597787150097E-2</v>
      </c>
      <c r="G31" s="1">
        <f t="shared" ref="G31:H31" si="1">D31/D30-1</f>
        <v>4.6554579880397684E-2</v>
      </c>
      <c r="H31" s="1">
        <f t="shared" si="1"/>
        <v>1.2071545864960065E-2</v>
      </c>
    </row>
    <row r="32" spans="1:8" x14ac:dyDescent="0.2">
      <c r="A32">
        <v>2020</v>
      </c>
      <c r="C32">
        <v>71921.436474624483</v>
      </c>
      <c r="D32">
        <v>73549.52380493372</v>
      </c>
      <c r="E32">
        <v>70305.757846551613</v>
      </c>
      <c r="F32" s="1">
        <f t="shared" ref="F32:F45" si="2">C32/C31-1</f>
        <v>2.6019958870222348E-2</v>
      </c>
      <c r="G32" s="1">
        <f t="shared" ref="G32:G45" si="3">D32/D31-1</f>
        <v>2.6013017493665469E-2</v>
      </c>
      <c r="H32" s="1">
        <f t="shared" ref="H32:H45" si="4">E32/E31-1</f>
        <v>2.6025031695401601E-2</v>
      </c>
    </row>
    <row r="33" spans="1:8" x14ac:dyDescent="0.2">
      <c r="A33">
        <v>2021</v>
      </c>
      <c r="C33">
        <v>73962.336697983672</v>
      </c>
      <c r="D33">
        <v>75636.6113333713</v>
      </c>
      <c r="E33">
        <v>72300.717485357993</v>
      </c>
      <c r="F33" s="2">
        <f t="shared" si="2"/>
        <v>2.837680006682386E-2</v>
      </c>
      <c r="G33" s="2">
        <f t="shared" si="3"/>
        <v>2.8376628704937623E-2</v>
      </c>
      <c r="H33" s="2">
        <f t="shared" si="4"/>
        <v>2.8375480186993318E-2</v>
      </c>
    </row>
    <row r="34" spans="1:8" x14ac:dyDescent="0.2">
      <c r="A34">
        <v>2022</v>
      </c>
      <c r="C34">
        <v>75981.536496673274</v>
      </c>
      <c r="D34">
        <v>77701.25047134448</v>
      </c>
      <c r="E34">
        <v>74274.706915191113</v>
      </c>
      <c r="F34" s="2">
        <f t="shared" si="2"/>
        <v>2.7300378663464464E-2</v>
      </c>
      <c r="G34" s="2">
        <f t="shared" si="3"/>
        <v>2.729682228720165E-2</v>
      </c>
      <c r="H34" s="2">
        <f t="shared" si="4"/>
        <v>2.7302487423211064E-2</v>
      </c>
    </row>
    <row r="35" spans="1:8" x14ac:dyDescent="0.2">
      <c r="A35">
        <v>2023</v>
      </c>
      <c r="C35">
        <v>77881.470495454792</v>
      </c>
      <c r="D35">
        <v>79645.046051182726</v>
      </c>
      <c r="E35">
        <v>76130.983124486011</v>
      </c>
      <c r="F35" s="2">
        <f t="shared" si="2"/>
        <v>2.5005206348580611E-2</v>
      </c>
      <c r="G35" s="2">
        <f t="shared" si="3"/>
        <v>2.5016271527767753E-2</v>
      </c>
      <c r="H35" s="2">
        <f t="shared" si="4"/>
        <v>2.4992036810248752E-2</v>
      </c>
    </row>
    <row r="36" spans="1:8" x14ac:dyDescent="0.2">
      <c r="A36">
        <v>2024</v>
      </c>
      <c r="C36">
        <v>79934.380214679695</v>
      </c>
      <c r="D36">
        <v>81742.369040090984</v>
      </c>
      <c r="E36">
        <v>78139.684123436789</v>
      </c>
      <c r="F36" s="2">
        <f t="shared" si="2"/>
        <v>2.6359411374297537E-2</v>
      </c>
      <c r="G36" s="2">
        <f t="shared" si="3"/>
        <v>2.6333376561304744E-2</v>
      </c>
      <c r="H36" s="2">
        <f t="shared" si="4"/>
        <v>2.6384803092142306E-2</v>
      </c>
    </row>
    <row r="37" spans="1:8" x14ac:dyDescent="0.2">
      <c r="A37">
        <v>2025</v>
      </c>
      <c r="C37">
        <v>82155.187767250696</v>
      </c>
      <c r="D37">
        <v>84014.587384334023</v>
      </c>
      <c r="E37">
        <v>80309.339603203407</v>
      </c>
      <c r="F37" s="2">
        <f t="shared" si="2"/>
        <v>2.7782883242561951E-2</v>
      </c>
      <c r="G37" s="2">
        <f t="shared" si="3"/>
        <v>2.7797314549675267E-2</v>
      </c>
      <c r="H37" s="2">
        <f t="shared" si="4"/>
        <v>2.7766371263278078E-2</v>
      </c>
    </row>
    <row r="38" spans="1:8" x14ac:dyDescent="0.2">
      <c r="A38">
        <v>2026</v>
      </c>
      <c r="C38">
        <v>84370.754319180211</v>
      </c>
      <c r="D38">
        <v>86279.098762654306</v>
      </c>
      <c r="E38">
        <v>82476.180335468336</v>
      </c>
      <c r="F38" s="2">
        <f t="shared" si="2"/>
        <v>2.6968066316229722E-2</v>
      </c>
      <c r="G38" s="2">
        <f t="shared" si="3"/>
        <v>2.6953788012562985E-2</v>
      </c>
      <c r="H38" s="2">
        <f t="shared" si="4"/>
        <v>2.6981179810106282E-2</v>
      </c>
    </row>
    <row r="39" spans="1:8" x14ac:dyDescent="0.2">
      <c r="A39">
        <v>2027</v>
      </c>
      <c r="C39">
        <v>86769.700158355685</v>
      </c>
      <c r="D39">
        <v>88731.331780771987</v>
      </c>
      <c r="E39">
        <v>84822.085132214619</v>
      </c>
      <c r="F39" s="2">
        <f t="shared" si="2"/>
        <v>2.8433381430964744E-2</v>
      </c>
      <c r="G39" s="2">
        <f t="shared" si="3"/>
        <v>2.8422098205540314E-2</v>
      </c>
      <c r="H39" s="2">
        <f t="shared" si="4"/>
        <v>2.844342193351368E-2</v>
      </c>
    </row>
    <row r="40" spans="1:8" x14ac:dyDescent="0.2">
      <c r="A40">
        <v>2028</v>
      </c>
      <c r="C40">
        <v>89233.705342132016</v>
      </c>
      <c r="D40">
        <v>91251.516084398303</v>
      </c>
      <c r="E40">
        <v>87230.164138306776</v>
      </c>
      <c r="F40" s="2">
        <f t="shared" si="2"/>
        <v>2.8397069245133855E-2</v>
      </c>
      <c r="G40" s="2">
        <f t="shared" si="3"/>
        <v>2.8402417196362162E-2</v>
      </c>
      <c r="H40" s="2">
        <f t="shared" si="4"/>
        <v>2.8389764320679189E-2</v>
      </c>
    </row>
    <row r="41" spans="1:8" x14ac:dyDescent="0.2">
      <c r="A41">
        <v>2029</v>
      </c>
      <c r="C41">
        <v>91663.157181755436</v>
      </c>
      <c r="D41">
        <v>93736.029937457206</v>
      </c>
      <c r="E41">
        <v>89604.78119921399</v>
      </c>
      <c r="F41" s="2">
        <f t="shared" si="2"/>
        <v>2.7225719590020736E-2</v>
      </c>
      <c r="G41" s="2">
        <f t="shared" si="3"/>
        <v>2.7227096706656129E-2</v>
      </c>
      <c r="H41" s="2">
        <f t="shared" si="4"/>
        <v>2.7222430272424658E-2</v>
      </c>
    </row>
    <row r="42" spans="1:8" x14ac:dyDescent="0.2">
      <c r="A42">
        <v>2030</v>
      </c>
      <c r="C42">
        <v>94190.55896668075</v>
      </c>
      <c r="D42">
        <v>96319.649109139646</v>
      </c>
      <c r="E42">
        <v>92076.196853063724</v>
      </c>
      <c r="F42" s="2">
        <f t="shared" si="2"/>
        <v>2.7572711464801669E-2</v>
      </c>
      <c r="G42" s="2">
        <f t="shared" si="3"/>
        <v>2.7562711727884048E-2</v>
      </c>
      <c r="H42" s="2">
        <f t="shared" si="4"/>
        <v>2.7581292212021102E-2</v>
      </c>
    </row>
    <row r="43" spans="1:8" x14ac:dyDescent="0.2">
      <c r="A43">
        <v>2031</v>
      </c>
      <c r="C43">
        <v>97013.768552697482</v>
      </c>
      <c r="D43">
        <v>99205.500085904321</v>
      </c>
      <c r="E43">
        <v>94837.03702916998</v>
      </c>
      <c r="F43" s="2">
        <f t="shared" si="2"/>
        <v>2.9973381801624344E-2</v>
      </c>
      <c r="G43" s="2">
        <f t="shared" si="3"/>
        <v>2.9961186564277487E-2</v>
      </c>
      <c r="H43" s="2">
        <f t="shared" si="4"/>
        <v>2.998429855342577E-2</v>
      </c>
    </row>
    <row r="44" spans="1:8" x14ac:dyDescent="0.2">
      <c r="A44">
        <v>2032</v>
      </c>
      <c r="C44">
        <v>99820.827473614234</v>
      </c>
      <c r="D44">
        <v>102076.10324781178</v>
      </c>
      <c r="E44">
        <v>97580.809319448847</v>
      </c>
      <c r="F44" s="2">
        <f t="shared" si="2"/>
        <v>2.8934644667390375E-2</v>
      </c>
      <c r="G44" s="2">
        <f t="shared" si="3"/>
        <v>2.8935927538510819E-2</v>
      </c>
      <c r="H44" s="2">
        <f t="shared" si="4"/>
        <v>2.8931442569583243E-2</v>
      </c>
    </row>
    <row r="45" spans="1:8" x14ac:dyDescent="0.2">
      <c r="A45" t="s">
        <v>7</v>
      </c>
      <c r="F45" s="1">
        <f t="shared" si="2"/>
        <v>-1</v>
      </c>
      <c r="G45" s="1">
        <f t="shared" si="3"/>
        <v>-1</v>
      </c>
      <c r="H45" s="1">
        <f t="shared" si="4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55DF-000E-D141-B53B-8776D962EB38}">
  <dimension ref="A1:R241"/>
  <sheetViews>
    <sheetView topLeftCell="F18" zoomScale="125" workbookViewId="0">
      <selection activeCell="F46" sqref="F46:Q46"/>
    </sheetView>
  </sheetViews>
  <sheetFormatPr baseColWidth="10" defaultRowHeight="16" x14ac:dyDescent="0.2"/>
  <cols>
    <col min="3" max="3" width="25.5" bestFit="1" customWidth="1"/>
    <col min="5" max="5" width="25.5" bestFit="1" customWidth="1"/>
    <col min="18" max="18" width="12.6640625" bestFit="1" customWidth="1"/>
  </cols>
  <sheetData>
    <row r="1" spans="1:17" x14ac:dyDescent="0.2">
      <c r="A1" t="s">
        <v>10</v>
      </c>
      <c r="B1" t="s">
        <v>12</v>
      </c>
      <c r="C1" t="s">
        <v>11</v>
      </c>
    </row>
    <row r="2" spans="1:17" x14ac:dyDescent="0.2">
      <c r="A2">
        <v>2000</v>
      </c>
      <c r="B2">
        <v>1</v>
      </c>
      <c r="C2">
        <v>3354.237365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</row>
    <row r="3" spans="1:17" x14ac:dyDescent="0.2">
      <c r="A3">
        <v>2000</v>
      </c>
      <c r="B3">
        <v>2</v>
      </c>
      <c r="C3">
        <v>3278.266736</v>
      </c>
      <c r="E3">
        <v>2000</v>
      </c>
      <c r="F3">
        <v>3354.237365</v>
      </c>
      <c r="G3">
        <v>3278.266736</v>
      </c>
      <c r="H3">
        <v>3495.2031980000002</v>
      </c>
      <c r="I3">
        <v>3298.3857309999999</v>
      </c>
      <c r="J3">
        <v>3502.1271240000001</v>
      </c>
      <c r="K3">
        <v>3367.885957</v>
      </c>
      <c r="L3">
        <v>3459.3627369999999</v>
      </c>
      <c r="M3">
        <v>3518.5190720000001</v>
      </c>
      <c r="N3">
        <v>3456.2032599999998</v>
      </c>
      <c r="O3">
        <v>3576.0676480000002</v>
      </c>
      <c r="P3">
        <v>3527.6262459999998</v>
      </c>
      <c r="Q3">
        <v>3644.9586559999998</v>
      </c>
    </row>
    <row r="4" spans="1:17" x14ac:dyDescent="0.2">
      <c r="A4">
        <v>2000</v>
      </c>
      <c r="B4">
        <v>3</v>
      </c>
      <c r="C4">
        <v>3495.2031980000002</v>
      </c>
      <c r="E4">
        <v>2001</v>
      </c>
      <c r="F4">
        <v>3512.7539660000002</v>
      </c>
      <c r="G4">
        <v>3300.2853369999998</v>
      </c>
      <c r="H4">
        <v>3669.3758579999999</v>
      </c>
      <c r="I4">
        <v>3498.8792149999999</v>
      </c>
      <c r="J4">
        <v>3666.3526959999999</v>
      </c>
      <c r="K4">
        <v>3451.9355810000002</v>
      </c>
      <c r="L4">
        <v>3607.6113409999998</v>
      </c>
      <c r="M4">
        <v>3730.5105039999999</v>
      </c>
      <c r="N4">
        <v>3594.7730929999998</v>
      </c>
      <c r="O4">
        <v>3746.3550190000001</v>
      </c>
      <c r="P4">
        <v>3613.553128</v>
      </c>
      <c r="Q4">
        <v>3757.2144109999999</v>
      </c>
    </row>
    <row r="5" spans="1:17" x14ac:dyDescent="0.2">
      <c r="A5">
        <v>2000</v>
      </c>
      <c r="B5">
        <v>4</v>
      </c>
      <c r="C5">
        <v>3298.3857309999999</v>
      </c>
      <c r="E5">
        <v>2002</v>
      </c>
      <c r="F5">
        <v>3671.5911110000002</v>
      </c>
      <c r="G5">
        <v>3462.6619409999998</v>
      </c>
      <c r="H5">
        <v>3701.0134779999998</v>
      </c>
      <c r="I5">
        <v>3680.2241079999999</v>
      </c>
      <c r="J5">
        <v>3813.0211789999998</v>
      </c>
      <c r="K5">
        <v>3602.0309149999998</v>
      </c>
      <c r="L5">
        <v>3766.4371540000002</v>
      </c>
      <c r="M5">
        <v>3832.3094000000001</v>
      </c>
      <c r="N5">
        <v>3767.7941340000002</v>
      </c>
      <c r="O5">
        <v>3886.198879</v>
      </c>
      <c r="P5">
        <v>3753.654329</v>
      </c>
      <c r="Q5">
        <v>3904.1648260000002</v>
      </c>
    </row>
    <row r="6" spans="1:17" x14ac:dyDescent="0.2">
      <c r="A6">
        <v>2000</v>
      </c>
      <c r="B6">
        <v>5</v>
      </c>
      <c r="C6">
        <v>3502.1271240000001</v>
      </c>
      <c r="E6">
        <v>2003</v>
      </c>
      <c r="F6">
        <v>3810.9420540000001</v>
      </c>
      <c r="G6">
        <v>3550.1474950000002</v>
      </c>
      <c r="H6">
        <v>3890.9730629999999</v>
      </c>
      <c r="I6">
        <v>3693.822013</v>
      </c>
      <c r="J6">
        <v>3887.2120479999999</v>
      </c>
      <c r="K6">
        <v>3642.107712</v>
      </c>
      <c r="L6">
        <v>3902.8970629999999</v>
      </c>
      <c r="M6">
        <v>3886.8927079999999</v>
      </c>
      <c r="N6">
        <v>3836.0332149999999</v>
      </c>
      <c r="O6">
        <v>3941.7011630000002</v>
      </c>
      <c r="P6">
        <v>3809.5017600000001</v>
      </c>
      <c r="Q6">
        <v>3963.9686649999999</v>
      </c>
    </row>
    <row r="7" spans="1:17" x14ac:dyDescent="0.2">
      <c r="A7">
        <v>2000</v>
      </c>
      <c r="B7">
        <v>6</v>
      </c>
      <c r="C7">
        <v>3367.885957</v>
      </c>
      <c r="E7">
        <v>2004</v>
      </c>
      <c r="F7">
        <v>3810.3605080000002</v>
      </c>
      <c r="G7">
        <v>3743.7341500000002</v>
      </c>
      <c r="H7">
        <v>4027.5064179999999</v>
      </c>
      <c r="I7">
        <v>3790.6067619999999</v>
      </c>
      <c r="J7">
        <v>3931.0971639999998</v>
      </c>
      <c r="K7">
        <v>3835.5930400000002</v>
      </c>
      <c r="L7">
        <v>3937.4501529999998</v>
      </c>
      <c r="M7">
        <v>4027.2172129999999</v>
      </c>
      <c r="N7">
        <v>3900.0541899999998</v>
      </c>
      <c r="O7">
        <v>3999.4952199999998</v>
      </c>
      <c r="P7">
        <v>3920.8758389999998</v>
      </c>
      <c r="Q7">
        <v>4087.1054800000002</v>
      </c>
    </row>
    <row r="8" spans="1:17" x14ac:dyDescent="0.2">
      <c r="A8">
        <v>2000</v>
      </c>
      <c r="B8">
        <v>7</v>
      </c>
      <c r="C8">
        <v>3459.3627369999999</v>
      </c>
      <c r="E8">
        <v>2005</v>
      </c>
      <c r="F8">
        <v>3946.7898660000001</v>
      </c>
      <c r="G8">
        <v>3708.6804980000002</v>
      </c>
      <c r="H8">
        <v>4089.009192</v>
      </c>
      <c r="I8">
        <v>4056.0197880000001</v>
      </c>
      <c r="J8">
        <v>4110.8094199999996</v>
      </c>
      <c r="K8">
        <v>4003.626119</v>
      </c>
      <c r="L8">
        <v>4090.4487549999999</v>
      </c>
      <c r="M8">
        <v>4195.6597890000003</v>
      </c>
      <c r="N8">
        <v>4136.0348690000001</v>
      </c>
      <c r="O8">
        <v>4167.134857</v>
      </c>
      <c r="P8">
        <v>4083.8971969999998</v>
      </c>
      <c r="Q8">
        <v>4240.8199269999996</v>
      </c>
    </row>
    <row r="9" spans="1:17" x14ac:dyDescent="0.2">
      <c r="A9">
        <v>2000</v>
      </c>
      <c r="B9">
        <v>8</v>
      </c>
      <c r="C9">
        <v>3518.5190720000001</v>
      </c>
      <c r="E9">
        <v>2006</v>
      </c>
      <c r="F9">
        <v>4096.5840150000004</v>
      </c>
      <c r="G9">
        <v>3880.8495859999998</v>
      </c>
      <c r="H9">
        <v>4268.5271750000002</v>
      </c>
      <c r="I9">
        <v>4039.5671980000002</v>
      </c>
      <c r="J9">
        <v>4287.4939469999999</v>
      </c>
      <c r="K9">
        <v>4152.4279130000004</v>
      </c>
      <c r="L9">
        <v>4324.5034480000004</v>
      </c>
      <c r="M9">
        <v>4369.1386069999999</v>
      </c>
      <c r="N9">
        <v>4281.9340089999996</v>
      </c>
      <c r="O9">
        <v>4428.2196180000001</v>
      </c>
      <c r="P9">
        <v>4272.2224910000004</v>
      </c>
      <c r="Q9">
        <v>4413.1673049999999</v>
      </c>
    </row>
    <row r="10" spans="1:17" x14ac:dyDescent="0.2">
      <c r="A10">
        <v>2000</v>
      </c>
      <c r="B10">
        <v>9</v>
      </c>
      <c r="C10">
        <v>3456.2032599999998</v>
      </c>
      <c r="E10">
        <v>2007</v>
      </c>
      <c r="F10">
        <v>4309.4887989999997</v>
      </c>
      <c r="G10">
        <v>4066.9464240000002</v>
      </c>
      <c r="H10">
        <v>4511.3180560000001</v>
      </c>
      <c r="I10">
        <v>4242.6867970000003</v>
      </c>
      <c r="J10">
        <v>4474.7452949999997</v>
      </c>
      <c r="K10">
        <v>4314.7482909999999</v>
      </c>
      <c r="L10">
        <v>4468.4349099999999</v>
      </c>
      <c r="M10">
        <v>4507.8183630000003</v>
      </c>
      <c r="N10">
        <v>4414.6575659999999</v>
      </c>
      <c r="O10">
        <v>4541.849228</v>
      </c>
      <c r="P10">
        <v>4453.575382</v>
      </c>
      <c r="Q10">
        <v>4546.9710160000004</v>
      </c>
    </row>
    <row r="11" spans="1:17" x14ac:dyDescent="0.2">
      <c r="A11">
        <v>2000</v>
      </c>
      <c r="B11">
        <v>10</v>
      </c>
      <c r="C11">
        <v>3576.0676480000002</v>
      </c>
      <c r="E11">
        <v>2008</v>
      </c>
      <c r="F11">
        <v>4418.4616939999996</v>
      </c>
      <c r="G11">
        <v>4314.8437009999998</v>
      </c>
      <c r="H11">
        <v>4363.5113979999996</v>
      </c>
      <c r="I11">
        <v>4471.2185010000003</v>
      </c>
      <c r="J11">
        <v>4513.135835</v>
      </c>
      <c r="K11">
        <v>4377.9005010000001</v>
      </c>
      <c r="L11">
        <v>4595.3696769999997</v>
      </c>
      <c r="M11">
        <v>4546.6160630000004</v>
      </c>
      <c r="N11">
        <v>4543.9853549999998</v>
      </c>
      <c r="O11">
        <v>4682.5050170000004</v>
      </c>
      <c r="P11">
        <v>4459.5483020000001</v>
      </c>
      <c r="Q11">
        <v>4583.5006389999999</v>
      </c>
    </row>
    <row r="12" spans="1:17" x14ac:dyDescent="0.2">
      <c r="A12">
        <v>2000</v>
      </c>
      <c r="B12">
        <v>11</v>
      </c>
      <c r="C12">
        <v>3527.6262459999998</v>
      </c>
      <c r="E12">
        <v>2009</v>
      </c>
      <c r="F12">
        <v>4464.7324289999997</v>
      </c>
      <c r="G12">
        <v>4177.199533</v>
      </c>
      <c r="H12">
        <v>4560.0861340000001</v>
      </c>
      <c r="I12">
        <v>4406.1197849999999</v>
      </c>
      <c r="J12">
        <v>4586.6400000000003</v>
      </c>
      <c r="K12">
        <v>4414.2652170000001</v>
      </c>
      <c r="L12">
        <v>4653.4159680000002</v>
      </c>
      <c r="M12">
        <v>4649.4321030000001</v>
      </c>
      <c r="N12">
        <v>4680.9455049999997</v>
      </c>
      <c r="O12">
        <v>4737.3056770000003</v>
      </c>
      <c r="P12">
        <v>4607.5535369999998</v>
      </c>
      <c r="Q12">
        <v>4741.1721960000004</v>
      </c>
    </row>
    <row r="13" spans="1:17" x14ac:dyDescent="0.2">
      <c r="A13">
        <v>2000</v>
      </c>
      <c r="B13">
        <v>12</v>
      </c>
      <c r="C13">
        <v>3644.9586559999998</v>
      </c>
      <c r="E13">
        <v>2010</v>
      </c>
      <c r="F13">
        <v>4576.9405159999997</v>
      </c>
      <c r="G13">
        <v>4409.4595810000001</v>
      </c>
      <c r="H13">
        <v>4890.1213690000004</v>
      </c>
      <c r="I13">
        <v>4610.7545270000001</v>
      </c>
      <c r="J13">
        <v>4785.909138</v>
      </c>
      <c r="K13">
        <v>4587.0741790000002</v>
      </c>
      <c r="L13">
        <v>4706.7512420000003</v>
      </c>
      <c r="M13">
        <v>4771.8102159999999</v>
      </c>
      <c r="N13">
        <v>4664.8451969999996</v>
      </c>
      <c r="O13">
        <v>4818.6964660000003</v>
      </c>
      <c r="P13">
        <v>4615.7352540000002</v>
      </c>
      <c r="Q13">
        <v>4707.231941</v>
      </c>
    </row>
    <row r="14" spans="1:17" x14ac:dyDescent="0.2">
      <c r="A14">
        <v>2001</v>
      </c>
      <c r="B14">
        <v>1</v>
      </c>
      <c r="C14">
        <v>3512.7539660000002</v>
      </c>
      <c r="E14">
        <v>2011</v>
      </c>
      <c r="F14">
        <v>4666.6299230000004</v>
      </c>
      <c r="G14">
        <v>4359.0004369999997</v>
      </c>
      <c r="H14">
        <v>4801.2053599999999</v>
      </c>
      <c r="I14">
        <v>4587.4527850000004</v>
      </c>
      <c r="J14">
        <v>4855.4771199999996</v>
      </c>
      <c r="K14">
        <v>4693.7269500000002</v>
      </c>
      <c r="L14">
        <v>4817.0438190000004</v>
      </c>
      <c r="M14">
        <v>4978.716136</v>
      </c>
      <c r="N14">
        <v>4601.6943039999996</v>
      </c>
      <c r="O14">
        <v>4573.200468</v>
      </c>
      <c r="P14">
        <v>4790.8238629999996</v>
      </c>
      <c r="Q14">
        <v>5013.8114569999998</v>
      </c>
    </row>
    <row r="15" spans="1:17" x14ac:dyDescent="0.2">
      <c r="A15">
        <v>2001</v>
      </c>
      <c r="B15">
        <v>2</v>
      </c>
      <c r="C15">
        <v>3300.2853369999998</v>
      </c>
      <c r="E15">
        <v>2012</v>
      </c>
      <c r="F15">
        <v>4806.9142890000003</v>
      </c>
      <c r="G15">
        <v>4631.6994969999996</v>
      </c>
      <c r="H15">
        <v>5033.8623440000001</v>
      </c>
      <c r="I15">
        <v>4724.6903480000001</v>
      </c>
      <c r="J15">
        <v>5032.7087430000001</v>
      </c>
      <c r="K15">
        <v>4893.7003789999999</v>
      </c>
      <c r="L15">
        <v>5033.978349</v>
      </c>
      <c r="M15">
        <v>5104.3110040000001</v>
      </c>
      <c r="N15">
        <v>5024.614399</v>
      </c>
      <c r="O15">
        <v>5069.5251850000004</v>
      </c>
      <c r="P15">
        <v>4979.6174579999997</v>
      </c>
      <c r="Q15">
        <v>5034.2743890000002</v>
      </c>
    </row>
    <row r="16" spans="1:17" x14ac:dyDescent="0.2">
      <c r="A16">
        <v>2001</v>
      </c>
      <c r="B16">
        <v>3</v>
      </c>
      <c r="C16">
        <v>3669.3758579999999</v>
      </c>
      <c r="E16">
        <v>2013</v>
      </c>
      <c r="F16">
        <v>5025.2024510000001</v>
      </c>
      <c r="G16">
        <v>4609.6858030000003</v>
      </c>
      <c r="H16">
        <v>5033.0368159999998</v>
      </c>
      <c r="I16">
        <v>5106.2210450000002</v>
      </c>
      <c r="J16">
        <v>5163.347702</v>
      </c>
      <c r="K16">
        <v>4955.0127940000002</v>
      </c>
      <c r="L16">
        <v>5205.5003669999996</v>
      </c>
      <c r="M16">
        <v>5196.476103</v>
      </c>
      <c r="N16">
        <v>5084.604754</v>
      </c>
      <c r="O16">
        <v>5249.0490339999997</v>
      </c>
      <c r="P16">
        <v>5085.6992909999999</v>
      </c>
      <c r="Q16">
        <v>5176.4405779999997</v>
      </c>
    </row>
    <row r="17" spans="1:18" x14ac:dyDescent="0.2">
      <c r="A17">
        <v>2001</v>
      </c>
      <c r="B17">
        <v>4</v>
      </c>
      <c r="C17">
        <v>3498.8792149999999</v>
      </c>
      <c r="E17">
        <v>2014</v>
      </c>
      <c r="F17">
        <v>5166.8898300000001</v>
      </c>
      <c r="G17">
        <v>4902.0781200000001</v>
      </c>
      <c r="H17">
        <v>5316.7299970000004</v>
      </c>
      <c r="I17">
        <v>5168.9900820000003</v>
      </c>
      <c r="J17">
        <v>5410.8747640000001</v>
      </c>
      <c r="K17">
        <v>5218.074439</v>
      </c>
      <c r="L17">
        <v>5513.5905279999997</v>
      </c>
      <c r="M17">
        <v>5418.8811470000001</v>
      </c>
      <c r="N17">
        <v>5345.7743529999998</v>
      </c>
      <c r="O17">
        <v>5461.2802659999998</v>
      </c>
      <c r="P17">
        <v>5250.6955209999996</v>
      </c>
      <c r="Q17">
        <v>5397.3888150000002</v>
      </c>
    </row>
    <row r="18" spans="1:18" x14ac:dyDescent="0.2">
      <c r="A18">
        <v>2001</v>
      </c>
      <c r="B18">
        <v>5</v>
      </c>
      <c r="C18">
        <v>3666.3526959999999</v>
      </c>
      <c r="E18">
        <v>2015</v>
      </c>
      <c r="F18">
        <v>5309.6560950000003</v>
      </c>
      <c r="G18">
        <v>5048.3137210000004</v>
      </c>
      <c r="H18">
        <v>5533.3288839999996</v>
      </c>
      <c r="I18">
        <v>5278.0672439999998</v>
      </c>
      <c r="J18">
        <v>5622.903456</v>
      </c>
      <c r="K18">
        <v>5413.9255400000002</v>
      </c>
      <c r="L18">
        <v>5669.2284689999997</v>
      </c>
      <c r="M18">
        <v>5691.3539019999998</v>
      </c>
      <c r="N18">
        <v>5701.0752089999996</v>
      </c>
      <c r="O18">
        <v>5762.7268009999998</v>
      </c>
      <c r="P18">
        <v>5441.1928189999999</v>
      </c>
      <c r="Q18">
        <v>5534.7573899999998</v>
      </c>
    </row>
    <row r="19" spans="1:18" x14ac:dyDescent="0.2">
      <c r="A19">
        <v>2001</v>
      </c>
      <c r="B19">
        <v>6</v>
      </c>
      <c r="C19">
        <v>3451.9355810000002</v>
      </c>
      <c r="E19">
        <v>2016</v>
      </c>
      <c r="F19">
        <v>5583.7338650000002</v>
      </c>
      <c r="G19">
        <v>5464.9239539999999</v>
      </c>
      <c r="H19">
        <v>5567.0538660000002</v>
      </c>
      <c r="I19">
        <v>5396.9405139999999</v>
      </c>
      <c r="J19">
        <v>5550.0042649999996</v>
      </c>
      <c r="K19">
        <v>5400.6429429999998</v>
      </c>
      <c r="L19">
        <v>5488.2927069999996</v>
      </c>
      <c r="M19">
        <v>5762.1913459999996</v>
      </c>
      <c r="N19">
        <v>5541.8675480000002</v>
      </c>
      <c r="O19">
        <v>5587.3533209999996</v>
      </c>
      <c r="P19">
        <v>5428.4883579999996</v>
      </c>
      <c r="Q19">
        <v>5547.9809919999998</v>
      </c>
    </row>
    <row r="20" spans="1:18" x14ac:dyDescent="0.2">
      <c r="A20">
        <v>2001</v>
      </c>
      <c r="B20">
        <v>7</v>
      </c>
      <c r="C20">
        <v>3607.6113409999998</v>
      </c>
      <c r="E20">
        <v>2017</v>
      </c>
      <c r="F20">
        <v>5428.1326349999999</v>
      </c>
      <c r="G20">
        <v>5188.5698579999998</v>
      </c>
      <c r="H20">
        <v>5607.7562029999999</v>
      </c>
      <c r="I20">
        <v>5451.2320849999996</v>
      </c>
      <c r="J20">
        <v>5681.9111350000003</v>
      </c>
      <c r="K20">
        <v>5492.8670519999996</v>
      </c>
      <c r="L20">
        <v>5665.0409989999998</v>
      </c>
      <c r="M20">
        <v>5769.3194640000002</v>
      </c>
      <c r="N20">
        <v>5623.5790239999997</v>
      </c>
      <c r="O20">
        <v>5740.345421</v>
      </c>
      <c r="P20">
        <v>5572.7472809999999</v>
      </c>
      <c r="Q20">
        <v>5671.5664969999998</v>
      </c>
    </row>
    <row r="21" spans="1:18" x14ac:dyDescent="0.2">
      <c r="A21">
        <v>2001</v>
      </c>
      <c r="B21">
        <v>8</v>
      </c>
      <c r="C21">
        <v>3730.5105039999999</v>
      </c>
      <c r="E21">
        <v>2018</v>
      </c>
      <c r="F21">
        <v>5618.579084</v>
      </c>
      <c r="G21">
        <v>5239.200237</v>
      </c>
      <c r="H21">
        <v>5790.2463010000001</v>
      </c>
      <c r="I21">
        <v>5607.304873</v>
      </c>
      <c r="J21">
        <v>5799.1163720000004</v>
      </c>
      <c r="K21">
        <v>5696.940184</v>
      </c>
      <c r="L21">
        <v>5918.2463690000004</v>
      </c>
      <c r="M21">
        <v>6018.7783680000002</v>
      </c>
      <c r="N21">
        <v>5813.1962830000002</v>
      </c>
      <c r="O21">
        <v>5933.6956909999999</v>
      </c>
      <c r="P21">
        <v>5819.2536639999998</v>
      </c>
      <c r="Q21">
        <v>5871.0971929999996</v>
      </c>
    </row>
    <row r="22" spans="1:18" x14ac:dyDescent="0.2">
      <c r="A22">
        <v>2001</v>
      </c>
      <c r="B22">
        <v>9</v>
      </c>
      <c r="C22">
        <v>3594.7730929999998</v>
      </c>
      <c r="E22">
        <v>2019</v>
      </c>
      <c r="F22">
        <v>5832.4261200000001</v>
      </c>
      <c r="G22">
        <v>5509.1337750000002</v>
      </c>
      <c r="H22">
        <v>6021.8828059999996</v>
      </c>
      <c r="I22">
        <v>5834.6984140000004</v>
      </c>
      <c r="J22">
        <v>6104.0705829999997</v>
      </c>
      <c r="K22">
        <v>5882.7662929999997</v>
      </c>
      <c r="L22">
        <v>6146.8170689999997</v>
      </c>
      <c r="M22">
        <v>6256.7983649999996</v>
      </c>
      <c r="N22">
        <v>6050.1472860000003</v>
      </c>
      <c r="O22">
        <v>6092.4388769999996</v>
      </c>
      <c r="P22">
        <v>5979.3437459999996</v>
      </c>
      <c r="Q22">
        <v>6157.7721959999999</v>
      </c>
    </row>
    <row r="23" spans="1:18" x14ac:dyDescent="0.2">
      <c r="A23">
        <v>2001</v>
      </c>
      <c r="B23">
        <v>10</v>
      </c>
      <c r="C23">
        <v>3746.3550190000001</v>
      </c>
    </row>
    <row r="24" spans="1:18" x14ac:dyDescent="0.2">
      <c r="A24">
        <v>2001</v>
      </c>
      <c r="B24">
        <v>11</v>
      </c>
      <c r="C24">
        <v>3613.553128</v>
      </c>
      <c r="E24">
        <v>2000</v>
      </c>
      <c r="F24" s="7">
        <f t="shared" ref="F24:Q24" si="0">F3/$R24</f>
        <v>8.0866221508822181E-2</v>
      </c>
      <c r="G24" s="7">
        <f t="shared" si="0"/>
        <v>7.9034670236696108E-2</v>
      </c>
      <c r="H24" s="7">
        <f t="shared" si="0"/>
        <v>8.4264721088935721E-2</v>
      </c>
      <c r="I24" s="7">
        <f t="shared" si="0"/>
        <v>7.9519712566491055E-2</v>
      </c>
      <c r="J24" s="7">
        <f t="shared" si="0"/>
        <v>8.4431647776793031E-2</v>
      </c>
      <c r="K24" s="7">
        <f t="shared" si="0"/>
        <v>8.1195270989777898E-2</v>
      </c>
      <c r="L24" s="7">
        <f t="shared" si="0"/>
        <v>8.3400655030747159E-2</v>
      </c>
      <c r="M24" s="7">
        <f t="shared" si="0"/>
        <v>8.4826835938418291E-2</v>
      </c>
      <c r="N24" s="7">
        <f t="shared" si="0"/>
        <v>8.332448422375538E-2</v>
      </c>
      <c r="O24" s="7">
        <f t="shared" si="0"/>
        <v>8.6214255905440601E-2</v>
      </c>
      <c r="P24" s="7">
        <f t="shared" si="0"/>
        <v>8.5046397844706745E-2</v>
      </c>
      <c r="Q24" s="7">
        <f t="shared" si="0"/>
        <v>8.7875126889415817E-2</v>
      </c>
      <c r="R24">
        <f t="shared" ref="R24:R43" si="1">SUM(F3:Q3)</f>
        <v>41478.843730000001</v>
      </c>
    </row>
    <row r="25" spans="1:18" x14ac:dyDescent="0.2">
      <c r="A25">
        <v>2001</v>
      </c>
      <c r="B25">
        <v>12</v>
      </c>
      <c r="C25">
        <v>3757.2144109999999</v>
      </c>
      <c r="E25">
        <v>2001</v>
      </c>
      <c r="F25" s="7">
        <f t="shared" ref="F25:Q25" si="2">F4/$R25</f>
        <v>8.1408725778920318E-2</v>
      </c>
      <c r="G25" s="7">
        <f t="shared" si="2"/>
        <v>7.6484725828368641E-2</v>
      </c>
      <c r="H25" s="7">
        <f t="shared" si="2"/>
        <v>8.5038467224012926E-2</v>
      </c>
      <c r="I25" s="7">
        <f t="shared" si="2"/>
        <v>8.1087175846775189E-2</v>
      </c>
      <c r="J25" s="7">
        <f t="shared" si="2"/>
        <v>8.4968404883004889E-2</v>
      </c>
      <c r="K25" s="7">
        <f t="shared" si="2"/>
        <v>7.9999248407403828E-2</v>
      </c>
      <c r="L25" s="7">
        <f t="shared" si="2"/>
        <v>8.3607063067619336E-2</v>
      </c>
      <c r="M25" s="7">
        <f t="shared" si="2"/>
        <v>8.6455274002960963E-2</v>
      </c>
      <c r="N25" s="7">
        <f t="shared" si="2"/>
        <v>8.3309534285065892E-2</v>
      </c>
      <c r="O25" s="7">
        <f t="shared" si="2"/>
        <v>8.6822473581758625E-2</v>
      </c>
      <c r="P25" s="7">
        <f t="shared" si="2"/>
        <v>8.3744765085239037E-2</v>
      </c>
      <c r="Q25" s="7">
        <f t="shared" si="2"/>
        <v>8.707414200887037E-2</v>
      </c>
      <c r="R25">
        <f t="shared" si="1"/>
        <v>43149.600148999998</v>
      </c>
    </row>
    <row r="26" spans="1:18" x14ac:dyDescent="0.2">
      <c r="A26">
        <v>2002</v>
      </c>
      <c r="B26">
        <v>1</v>
      </c>
      <c r="C26">
        <v>3671.5911110000002</v>
      </c>
      <c r="E26">
        <v>2002</v>
      </c>
      <c r="F26" s="7">
        <f t="shared" ref="F26:Q26" si="3">F5/$R26</f>
        <v>8.1880038445676484E-2</v>
      </c>
      <c r="G26" s="7">
        <f t="shared" si="3"/>
        <v>7.7220715564985679E-2</v>
      </c>
      <c r="H26" s="7">
        <f t="shared" si="3"/>
        <v>8.2536185731223927E-2</v>
      </c>
      <c r="I26" s="7">
        <f t="shared" si="3"/>
        <v>8.2072562641560834E-2</v>
      </c>
      <c r="J26" s="7">
        <f t="shared" si="3"/>
        <v>8.5034065965385944E-2</v>
      </c>
      <c r="K26" s="7">
        <f t="shared" si="3"/>
        <v>8.0328778691913336E-2</v>
      </c>
      <c r="L26" s="7">
        <f t="shared" si="3"/>
        <v>8.3995197081940087E-2</v>
      </c>
      <c r="M26" s="7">
        <f t="shared" si="3"/>
        <v>8.5464211978185989E-2</v>
      </c>
      <c r="N26" s="7">
        <f t="shared" si="3"/>
        <v>8.402545905044663E-2</v>
      </c>
      <c r="O26" s="7">
        <f t="shared" si="3"/>
        <v>8.6665999562625273E-2</v>
      </c>
      <c r="P26" s="7">
        <f t="shared" si="3"/>
        <v>8.3710127701717263E-2</v>
      </c>
      <c r="Q26" s="7">
        <f t="shared" si="3"/>
        <v>8.7066657584338472E-2</v>
      </c>
      <c r="R26">
        <f t="shared" si="1"/>
        <v>44841.101454000003</v>
      </c>
    </row>
    <row r="27" spans="1:18" x14ac:dyDescent="0.2">
      <c r="A27">
        <v>2002</v>
      </c>
      <c r="B27">
        <v>2</v>
      </c>
      <c r="C27">
        <v>3462.6619409999998</v>
      </c>
      <c r="E27">
        <v>2003</v>
      </c>
      <c r="F27" s="7">
        <f t="shared" ref="F27:Q27" si="4">F6/$R27</f>
        <v>8.3178922315453013E-2</v>
      </c>
      <c r="G27" s="7">
        <f t="shared" si="4"/>
        <v>7.7486731236193471E-2</v>
      </c>
      <c r="H27" s="7">
        <f t="shared" si="4"/>
        <v>8.4925706440247342E-2</v>
      </c>
      <c r="I27" s="7">
        <f t="shared" si="4"/>
        <v>8.0622620316135943E-2</v>
      </c>
      <c r="J27" s="7">
        <f t="shared" si="4"/>
        <v>8.4843617242857453E-2</v>
      </c>
      <c r="K27" s="7">
        <f t="shared" si="4"/>
        <v>7.9493886327393709E-2</v>
      </c>
      <c r="L27" s="7">
        <f t="shared" si="4"/>
        <v>8.5185963735067247E-2</v>
      </c>
      <c r="M27" s="7">
        <f t="shared" si="4"/>
        <v>8.483664721899567E-2</v>
      </c>
      <c r="N27" s="7">
        <f t="shared" si="4"/>
        <v>8.3726570561490479E-2</v>
      </c>
      <c r="O27" s="7">
        <f t="shared" si="4"/>
        <v>8.6032915269277352E-2</v>
      </c>
      <c r="P27" s="7">
        <f t="shared" si="4"/>
        <v>8.3147485966896709E-2</v>
      </c>
      <c r="Q27" s="7">
        <f t="shared" si="4"/>
        <v>8.6518933369991599E-2</v>
      </c>
      <c r="R27">
        <f t="shared" si="1"/>
        <v>45816.198959000001</v>
      </c>
    </row>
    <row r="28" spans="1:18" x14ac:dyDescent="0.2">
      <c r="A28">
        <v>2002</v>
      </c>
      <c r="B28">
        <v>3</v>
      </c>
      <c r="C28">
        <v>3701.0134779999998</v>
      </c>
      <c r="E28">
        <v>2004</v>
      </c>
      <c r="F28" s="7">
        <f t="shared" ref="F28:Q28" si="5">F7/$R28</f>
        <v>8.1052364677816208E-2</v>
      </c>
      <c r="G28" s="7">
        <f t="shared" si="5"/>
        <v>7.9635117187865381E-2</v>
      </c>
      <c r="H28" s="7">
        <f t="shared" si="5"/>
        <v>8.5671399923605673E-2</v>
      </c>
      <c r="I28" s="7">
        <f t="shared" si="5"/>
        <v>8.0632171412327702E-2</v>
      </c>
      <c r="J28" s="7">
        <f t="shared" si="5"/>
        <v>8.3620623363981447E-2</v>
      </c>
      <c r="K28" s="7">
        <f t="shared" si="5"/>
        <v>8.1589100343933574E-2</v>
      </c>
      <c r="L28" s="7">
        <f t="shared" si="5"/>
        <v>8.3755761438224302E-2</v>
      </c>
      <c r="M28" s="7">
        <f t="shared" si="5"/>
        <v>8.5665248078110351E-2</v>
      </c>
      <c r="N28" s="7">
        <f t="shared" si="5"/>
        <v>8.2960290452161356E-2</v>
      </c>
      <c r="O28" s="7">
        <f t="shared" si="5"/>
        <v>8.5075557658656778E-2</v>
      </c>
      <c r="P28" s="7">
        <f t="shared" si="5"/>
        <v>8.3403199695105221E-2</v>
      </c>
      <c r="Q28" s="7">
        <f t="shared" si="5"/>
        <v>8.6939165768212145E-2</v>
      </c>
      <c r="R28">
        <f t="shared" si="1"/>
        <v>47011.096136999993</v>
      </c>
    </row>
    <row r="29" spans="1:18" x14ac:dyDescent="0.2">
      <c r="A29">
        <v>2002</v>
      </c>
      <c r="B29">
        <v>4</v>
      </c>
      <c r="C29">
        <v>3680.2241079999999</v>
      </c>
      <c r="E29">
        <v>2005</v>
      </c>
      <c r="F29" s="7">
        <f t="shared" ref="F29:Q29" si="6">F8/$R29</f>
        <v>8.082892341917769E-2</v>
      </c>
      <c r="G29" s="7">
        <f t="shared" si="6"/>
        <v>7.5952523984472955E-2</v>
      </c>
      <c r="H29" s="7">
        <f t="shared" si="6"/>
        <v>8.3741527180783953E-2</v>
      </c>
      <c r="I29" s="7">
        <f t="shared" si="6"/>
        <v>8.3065915329103901E-2</v>
      </c>
      <c r="J29" s="7">
        <f t="shared" si="6"/>
        <v>8.4187988487151505E-2</v>
      </c>
      <c r="K29" s="7">
        <f t="shared" si="6"/>
        <v>8.1992910684054801E-2</v>
      </c>
      <c r="L29" s="7">
        <f t="shared" si="6"/>
        <v>8.3771008944808545E-2</v>
      </c>
      <c r="M29" s="7">
        <f t="shared" si="6"/>
        <v>8.5925695385882558E-2</v>
      </c>
      <c r="N29" s="7">
        <f t="shared" si="6"/>
        <v>8.4704597162723549E-2</v>
      </c>
      <c r="O29" s="7">
        <f t="shared" si="6"/>
        <v>8.5341514412877781E-2</v>
      </c>
      <c r="P29" s="7">
        <f t="shared" si="6"/>
        <v>8.3636835249770919E-2</v>
      </c>
      <c r="Q29" s="7">
        <f t="shared" si="6"/>
        <v>8.6850559759191828E-2</v>
      </c>
      <c r="R29">
        <f t="shared" si="1"/>
        <v>48828.930276999999</v>
      </c>
    </row>
    <row r="30" spans="1:18" x14ac:dyDescent="0.2">
      <c r="A30">
        <v>2002</v>
      </c>
      <c r="B30">
        <v>5</v>
      </c>
      <c r="C30">
        <v>3813.0211789999998</v>
      </c>
      <c r="E30">
        <v>2006</v>
      </c>
      <c r="F30" s="7">
        <f t="shared" ref="F30:Q30" si="7">F9/$R30</f>
        <v>8.0618191783668719E-2</v>
      </c>
      <c r="G30" s="7">
        <f t="shared" si="7"/>
        <v>7.6372674174905036E-2</v>
      </c>
      <c r="H30" s="7">
        <f t="shared" si="7"/>
        <v>8.4001924815388318E-2</v>
      </c>
      <c r="I30" s="7">
        <f t="shared" si="7"/>
        <v>7.94961367566097E-2</v>
      </c>
      <c r="J30" s="7">
        <f t="shared" si="7"/>
        <v>8.4375178935653952E-2</v>
      </c>
      <c r="K30" s="7">
        <f t="shared" si="7"/>
        <v>8.1717164503971054E-2</v>
      </c>
      <c r="L30" s="7">
        <f t="shared" si="7"/>
        <v>8.5103502592269092E-2</v>
      </c>
      <c r="M30" s="7">
        <f t="shared" si="7"/>
        <v>8.5981894392701014E-2</v>
      </c>
      <c r="N30" s="7">
        <f t="shared" si="7"/>
        <v>8.426576285963841E-2</v>
      </c>
      <c r="O30" s="7">
        <f t="shared" si="7"/>
        <v>8.714457145684297E-2</v>
      </c>
      <c r="P30" s="7">
        <f t="shared" si="7"/>
        <v>8.4074646305512396E-2</v>
      </c>
      <c r="Q30" s="7">
        <f t="shared" si="7"/>
        <v>8.6848351422839393E-2</v>
      </c>
      <c r="R30">
        <f t="shared" si="1"/>
        <v>50814.635311999999</v>
      </c>
    </row>
    <row r="31" spans="1:18" x14ac:dyDescent="0.2">
      <c r="A31">
        <v>2002</v>
      </c>
      <c r="B31">
        <v>6</v>
      </c>
      <c r="C31">
        <v>3602.0309149999998</v>
      </c>
      <c r="E31">
        <v>2007</v>
      </c>
      <c r="F31" s="7">
        <f t="shared" ref="F31:Q31" si="8">F10/$R31</f>
        <v>8.1536889481984731E-2</v>
      </c>
      <c r="G31" s="7">
        <f t="shared" si="8"/>
        <v>7.6947911125743951E-2</v>
      </c>
      <c r="H31" s="7">
        <f t="shared" si="8"/>
        <v>8.5355562784038275E-2</v>
      </c>
      <c r="I31" s="7">
        <f t="shared" si="8"/>
        <v>8.0272974500812666E-2</v>
      </c>
      <c r="J31" s="7">
        <f t="shared" si="8"/>
        <v>8.4663594592265731E-2</v>
      </c>
      <c r="K31" s="7">
        <f t="shared" si="8"/>
        <v>8.1636400732143885E-2</v>
      </c>
      <c r="L31" s="7">
        <f t="shared" si="8"/>
        <v>8.4544200114560361E-2</v>
      </c>
      <c r="M31" s="7">
        <f t="shared" si="8"/>
        <v>8.5289347486894901E-2</v>
      </c>
      <c r="N31" s="7">
        <f t="shared" si="8"/>
        <v>8.3526715777350768E-2</v>
      </c>
      <c r="O31" s="7">
        <f t="shared" si="8"/>
        <v>8.5933222203340431E-2</v>
      </c>
      <c r="P31" s="7">
        <f t="shared" si="8"/>
        <v>8.4263053150546524E-2</v>
      </c>
      <c r="Q31" s="7">
        <f t="shared" si="8"/>
        <v>8.6030128050317706E-2</v>
      </c>
      <c r="R31">
        <f t="shared" si="1"/>
        <v>52853.240127000005</v>
      </c>
    </row>
    <row r="32" spans="1:18" x14ac:dyDescent="0.2">
      <c r="A32">
        <v>2002</v>
      </c>
      <c r="B32">
        <v>7</v>
      </c>
      <c r="C32">
        <v>3766.4371540000002</v>
      </c>
      <c r="E32">
        <v>2008</v>
      </c>
      <c r="F32" s="7">
        <f t="shared" ref="F32:Q32" si="9">F11/$R32</f>
        <v>8.2019913757412272E-2</v>
      </c>
      <c r="G32" s="7">
        <f t="shared" si="9"/>
        <v>8.0096452734514448E-2</v>
      </c>
      <c r="H32" s="7">
        <f t="shared" si="9"/>
        <v>8.0999871296710504E-2</v>
      </c>
      <c r="I32" s="7">
        <f t="shared" si="9"/>
        <v>8.299923847717447E-2</v>
      </c>
      <c r="J32" s="7">
        <f t="shared" si="9"/>
        <v>8.3777350036744913E-2</v>
      </c>
      <c r="K32" s="7">
        <f t="shared" si="9"/>
        <v>8.1266976246088973E-2</v>
      </c>
      <c r="L32" s="7">
        <f t="shared" si="9"/>
        <v>8.5303857019466897E-2</v>
      </c>
      <c r="M32" s="7">
        <f t="shared" si="9"/>
        <v>8.4398843579818403E-2</v>
      </c>
      <c r="N32" s="7">
        <f t="shared" si="9"/>
        <v>8.4350009741658391E-2</v>
      </c>
      <c r="O32" s="7">
        <f t="shared" si="9"/>
        <v>8.6921350519914772E-2</v>
      </c>
      <c r="P32" s="7">
        <f t="shared" si="9"/>
        <v>8.2782604548490263E-2</v>
      </c>
      <c r="Q32" s="7">
        <f t="shared" si="9"/>
        <v>8.5083532042005763E-2</v>
      </c>
      <c r="R32">
        <f t="shared" si="1"/>
        <v>53870.596682999996</v>
      </c>
    </row>
    <row r="33" spans="1:18" x14ac:dyDescent="0.2">
      <c r="A33">
        <v>2002</v>
      </c>
      <c r="B33">
        <v>8</v>
      </c>
      <c r="C33">
        <v>3832.3094000000001</v>
      </c>
      <c r="E33">
        <v>2009</v>
      </c>
      <c r="F33" s="7">
        <f t="shared" ref="F33:Q33" si="10">F12/$R33</f>
        <v>8.1653709841635488E-2</v>
      </c>
      <c r="G33" s="7">
        <f t="shared" si="10"/>
        <v>7.6395135440309569E-2</v>
      </c>
      <c r="H33" s="7">
        <f t="shared" si="10"/>
        <v>8.3397595703601654E-2</v>
      </c>
      <c r="I33" s="7">
        <f t="shared" si="10"/>
        <v>8.0581766583593714E-2</v>
      </c>
      <c r="J33" s="7">
        <f t="shared" si="10"/>
        <v>8.388322876314501E-2</v>
      </c>
      <c r="K33" s="7">
        <f t="shared" si="10"/>
        <v>8.0730735139187923E-2</v>
      </c>
      <c r="L33" s="7">
        <f t="shared" si="10"/>
        <v>8.5104467796429592E-2</v>
      </c>
      <c r="M33" s="7">
        <f t="shared" si="10"/>
        <v>8.5031608479117463E-2</v>
      </c>
      <c r="N33" s="7">
        <f t="shared" si="10"/>
        <v>8.5607944513572079E-2</v>
      </c>
      <c r="O33" s="7">
        <f t="shared" si="10"/>
        <v>8.6638693210004822E-2</v>
      </c>
      <c r="P33" s="7">
        <f t="shared" si="10"/>
        <v>8.4265708096255401E-2</v>
      </c>
      <c r="Q33" s="7">
        <f t="shared" si="10"/>
        <v>8.6709406433147271E-2</v>
      </c>
      <c r="R33">
        <f t="shared" si="1"/>
        <v>54678.868084000002</v>
      </c>
    </row>
    <row r="34" spans="1:18" x14ac:dyDescent="0.2">
      <c r="A34">
        <v>2002</v>
      </c>
      <c r="B34">
        <v>9</v>
      </c>
      <c r="C34">
        <v>3767.7941340000002</v>
      </c>
      <c r="E34">
        <v>2010</v>
      </c>
      <c r="F34" s="7">
        <f t="shared" ref="F34:Q34" si="11">F13/$R34</f>
        <v>8.1519523466836899E-2</v>
      </c>
      <c r="G34" s="7">
        <f t="shared" si="11"/>
        <v>7.8536533855490101E-2</v>
      </c>
      <c r="H34" s="7">
        <f t="shared" si="11"/>
        <v>8.7097562728271238E-2</v>
      </c>
      <c r="I34" s="7">
        <f t="shared" si="11"/>
        <v>8.2121782127089579E-2</v>
      </c>
      <c r="J34" s="7">
        <f t="shared" si="11"/>
        <v>8.5241446971285079E-2</v>
      </c>
      <c r="K34" s="7">
        <f t="shared" si="11"/>
        <v>8.1700013332467819E-2</v>
      </c>
      <c r="L34" s="7">
        <f t="shared" si="11"/>
        <v>8.3831571982086642E-2</v>
      </c>
      <c r="M34" s="7">
        <f t="shared" si="11"/>
        <v>8.4990332193013815E-2</v>
      </c>
      <c r="N34" s="7">
        <f t="shared" si="11"/>
        <v>8.3085186747924714E-2</v>
      </c>
      <c r="O34" s="7">
        <f t="shared" si="11"/>
        <v>8.582541946229022E-2</v>
      </c>
      <c r="P34" s="7">
        <f t="shared" si="11"/>
        <v>8.2210493459504555E-2</v>
      </c>
      <c r="Q34" s="7">
        <f t="shared" si="11"/>
        <v>8.3840133673739381E-2</v>
      </c>
      <c r="R34">
        <f t="shared" si="1"/>
        <v>56145.329625999999</v>
      </c>
    </row>
    <row r="35" spans="1:18" x14ac:dyDescent="0.2">
      <c r="A35">
        <v>2002</v>
      </c>
      <c r="B35">
        <v>10</v>
      </c>
      <c r="C35">
        <v>3886.198879</v>
      </c>
      <c r="E35">
        <v>2011</v>
      </c>
      <c r="F35" s="7">
        <f t="shared" ref="F35:Q35" si="12">F14/$R35</f>
        <v>8.2247621597551737E-2</v>
      </c>
      <c r="G35" s="7">
        <f t="shared" si="12"/>
        <v>7.6825766002773438E-2</v>
      </c>
      <c r="H35" s="7">
        <f t="shared" si="12"/>
        <v>8.4619463762311525E-2</v>
      </c>
      <c r="I35" s="7">
        <f t="shared" si="12"/>
        <v>8.0852153906122992E-2</v>
      </c>
      <c r="J35" s="7">
        <f t="shared" si="12"/>
        <v>8.557598340358695E-2</v>
      </c>
      <c r="K35" s="7">
        <f t="shared" si="12"/>
        <v>8.2725196648474553E-2</v>
      </c>
      <c r="L35" s="7">
        <f t="shared" si="12"/>
        <v>8.4898610727897977E-2</v>
      </c>
      <c r="M35" s="7">
        <f t="shared" si="12"/>
        <v>8.7748025352760092E-2</v>
      </c>
      <c r="N35" s="7">
        <f t="shared" si="12"/>
        <v>8.1103155396494708E-2</v>
      </c>
      <c r="O35" s="7">
        <f t="shared" si="12"/>
        <v>8.0600962105006085E-2</v>
      </c>
      <c r="P35" s="7">
        <f t="shared" si="12"/>
        <v>8.4436493728055367E-2</v>
      </c>
      <c r="Q35" s="7">
        <f t="shared" si="12"/>
        <v>8.8366567368964588E-2</v>
      </c>
      <c r="R35">
        <f t="shared" si="1"/>
        <v>56738.782621999999</v>
      </c>
    </row>
    <row r="36" spans="1:18" x14ac:dyDescent="0.2">
      <c r="A36">
        <v>2002</v>
      </c>
      <c r="B36">
        <v>11</v>
      </c>
      <c r="C36">
        <v>3753.654329</v>
      </c>
      <c r="E36">
        <v>2012</v>
      </c>
      <c r="F36" s="7">
        <f t="shared" ref="F36:Q36" si="13">F15/$R36</f>
        <v>8.0965515888881512E-2</v>
      </c>
      <c r="G36" s="7">
        <f t="shared" si="13"/>
        <v>7.8014276242668809E-2</v>
      </c>
      <c r="H36" s="7">
        <f t="shared" si="13"/>
        <v>8.4788127495479523E-2</v>
      </c>
      <c r="I36" s="7">
        <f t="shared" si="13"/>
        <v>7.9580572575721889E-2</v>
      </c>
      <c r="J36" s="7">
        <f t="shared" si="13"/>
        <v>8.4768696755824213E-2</v>
      </c>
      <c r="K36" s="7">
        <f t="shared" si="13"/>
        <v>8.242730200079712E-2</v>
      </c>
      <c r="L36" s="7">
        <f t="shared" si="13"/>
        <v>8.4790081431852418E-2</v>
      </c>
      <c r="M36" s="7">
        <f t="shared" si="13"/>
        <v>8.5974733238301501E-2</v>
      </c>
      <c r="N36" s="7">
        <f t="shared" si="13"/>
        <v>8.4632359243162134E-2</v>
      </c>
      <c r="O36" s="7">
        <f t="shared" si="13"/>
        <v>8.5388816450187074E-2</v>
      </c>
      <c r="P36" s="7">
        <f t="shared" si="13"/>
        <v>8.387445087982319E-2</v>
      </c>
      <c r="Q36" s="7">
        <f t="shared" si="13"/>
        <v>8.4795067797300755E-2</v>
      </c>
      <c r="R36">
        <f t="shared" si="1"/>
        <v>59369.896383999992</v>
      </c>
    </row>
    <row r="37" spans="1:18" x14ac:dyDescent="0.2">
      <c r="A37">
        <v>2002</v>
      </c>
      <c r="B37">
        <v>12</v>
      </c>
      <c r="C37">
        <v>3904.1648260000002</v>
      </c>
      <c r="E37">
        <v>2013</v>
      </c>
      <c r="F37" s="7">
        <f t="shared" ref="F37:Q37" si="14">F16/$R37</f>
        <v>8.2528816096904101E-2</v>
      </c>
      <c r="G37" s="7">
        <f t="shared" si="14"/>
        <v>7.5704793112283841E-2</v>
      </c>
      <c r="H37" s="7">
        <f t="shared" si="14"/>
        <v>8.2657479742722459E-2</v>
      </c>
      <c r="I37" s="7">
        <f t="shared" si="14"/>
        <v>8.3859383115815977E-2</v>
      </c>
      <c r="J37" s="7">
        <f t="shared" si="14"/>
        <v>8.4797573251587668E-2</v>
      </c>
      <c r="K37" s="7">
        <f t="shared" si="14"/>
        <v>8.1376092529855559E-2</v>
      </c>
      <c r="L37" s="7">
        <f t="shared" si="14"/>
        <v>8.548984576631731E-2</v>
      </c>
      <c r="M37" s="7">
        <f t="shared" si="14"/>
        <v>8.5341640429054205E-2</v>
      </c>
      <c r="N37" s="7">
        <f t="shared" si="14"/>
        <v>8.3504379129005227E-2</v>
      </c>
      <c r="O37" s="7">
        <f t="shared" si="14"/>
        <v>8.6205044798625577E-2</v>
      </c>
      <c r="P37" s="7">
        <f t="shared" si="14"/>
        <v>8.3522354691913395E-2</v>
      </c>
      <c r="Q37" s="7">
        <f t="shared" si="14"/>
        <v>8.5012597335914555E-2</v>
      </c>
      <c r="R37">
        <f t="shared" si="1"/>
        <v>60890.276738000008</v>
      </c>
    </row>
    <row r="38" spans="1:18" x14ac:dyDescent="0.2">
      <c r="A38">
        <v>2003</v>
      </c>
      <c r="B38">
        <v>1</v>
      </c>
      <c r="C38">
        <v>3810.9420540000001</v>
      </c>
      <c r="E38">
        <v>2014</v>
      </c>
      <c r="F38" s="7">
        <f t="shared" ref="F38:Q38" si="15">F17/$R38</f>
        <v>8.1277149714226879E-2</v>
      </c>
      <c r="G38" s="7">
        <f t="shared" si="15"/>
        <v>7.7111560412364333E-2</v>
      </c>
      <c r="H38" s="7">
        <f t="shared" si="15"/>
        <v>8.3634192749236558E-2</v>
      </c>
      <c r="I38" s="7">
        <f t="shared" si="15"/>
        <v>8.1310187480050825E-2</v>
      </c>
      <c r="J38" s="7">
        <f t="shared" si="15"/>
        <v>8.5115125878068132E-2</v>
      </c>
      <c r="K38" s="7">
        <f t="shared" si="15"/>
        <v>8.2082303155781328E-2</v>
      </c>
      <c r="L38" s="7">
        <f t="shared" si="15"/>
        <v>8.6730884062066263E-2</v>
      </c>
      <c r="M38" s="7">
        <f t="shared" si="15"/>
        <v>8.5241069339448347E-2</v>
      </c>
      <c r="N38" s="7">
        <f t="shared" si="15"/>
        <v>8.4091071558081848E-2</v>
      </c>
      <c r="O38" s="7">
        <f t="shared" si="15"/>
        <v>8.5908023669054076E-2</v>
      </c>
      <c r="P38" s="7">
        <f t="shared" si="15"/>
        <v>8.2595445230179698E-2</v>
      </c>
      <c r="Q38" s="7">
        <f t="shared" si="15"/>
        <v>8.4902986751441659E-2</v>
      </c>
      <c r="R38">
        <f t="shared" si="1"/>
        <v>63571.247862000004</v>
      </c>
    </row>
    <row r="39" spans="1:18" x14ac:dyDescent="0.2">
      <c r="A39">
        <v>2003</v>
      </c>
      <c r="B39">
        <v>2</v>
      </c>
      <c r="C39">
        <v>3550.1474950000002</v>
      </c>
      <c r="E39">
        <v>2015</v>
      </c>
      <c r="F39" s="7">
        <f t="shared" ref="F39:Q39" si="16">F18/$R39</f>
        <v>8.044137652452639E-2</v>
      </c>
      <c r="G39" s="7">
        <f t="shared" si="16"/>
        <v>7.6482035291759121E-2</v>
      </c>
      <c r="H39" s="7">
        <f t="shared" si="16"/>
        <v>8.3830022929551218E-2</v>
      </c>
      <c r="I39" s="7">
        <f t="shared" si="16"/>
        <v>7.9962804916157815E-2</v>
      </c>
      <c r="J39" s="7">
        <f t="shared" si="16"/>
        <v>8.5187079157742832E-2</v>
      </c>
      <c r="K39" s="7">
        <f t="shared" si="16"/>
        <v>8.2021060318576033E-2</v>
      </c>
      <c r="L39" s="7">
        <f t="shared" si="16"/>
        <v>8.5888903860993515E-2</v>
      </c>
      <c r="M39" s="7">
        <f t="shared" si="16"/>
        <v>8.6224104532162629E-2</v>
      </c>
      <c r="N39" s="7">
        <f t="shared" si="16"/>
        <v>8.6371382491922388E-2</v>
      </c>
      <c r="O39" s="7">
        <f t="shared" si="16"/>
        <v>8.7305405117244314E-2</v>
      </c>
      <c r="P39" s="7">
        <f t="shared" si="16"/>
        <v>8.2434160040590759E-2</v>
      </c>
      <c r="Q39" s="7">
        <f t="shared" si="16"/>
        <v>8.3851664818772959E-2</v>
      </c>
      <c r="R39">
        <f t="shared" si="1"/>
        <v>66006.52953</v>
      </c>
    </row>
    <row r="40" spans="1:18" x14ac:dyDescent="0.2">
      <c r="A40">
        <v>2003</v>
      </c>
      <c r="B40">
        <v>3</v>
      </c>
      <c r="C40">
        <v>3890.9730629999999</v>
      </c>
      <c r="E40">
        <v>2016</v>
      </c>
      <c r="F40" s="7">
        <f t="shared" ref="F40:Q40" si="17">F19/$R40</f>
        <v>8.4194483991631597E-2</v>
      </c>
      <c r="G40" s="7">
        <f t="shared" si="17"/>
        <v>8.2403005495058107E-2</v>
      </c>
      <c r="H40" s="7">
        <f t="shared" si="17"/>
        <v>8.3942974169935264E-2</v>
      </c>
      <c r="I40" s="7">
        <f t="shared" si="17"/>
        <v>8.1377915333319881E-2</v>
      </c>
      <c r="J40" s="7">
        <f t="shared" si="17"/>
        <v>8.368589129436052E-2</v>
      </c>
      <c r="K40" s="7">
        <f t="shared" si="17"/>
        <v>8.1433742510385862E-2</v>
      </c>
      <c r="L40" s="7">
        <f t="shared" si="17"/>
        <v>8.2755371877112183E-2</v>
      </c>
      <c r="M40" s="7">
        <f t="shared" si="17"/>
        <v>8.6885360005873977E-2</v>
      </c>
      <c r="N40" s="7">
        <f t="shared" si="17"/>
        <v>8.3563201584255425E-2</v>
      </c>
      <c r="O40" s="7">
        <f t="shared" si="17"/>
        <v>8.4249060058044889E-2</v>
      </c>
      <c r="P40" s="7">
        <f t="shared" si="17"/>
        <v>8.1853610362998458E-2</v>
      </c>
      <c r="Q40" s="7">
        <f t="shared" si="17"/>
        <v>8.3655383317023546E-2</v>
      </c>
      <c r="R40">
        <f t="shared" si="1"/>
        <v>66319.473679000017</v>
      </c>
    </row>
    <row r="41" spans="1:18" x14ac:dyDescent="0.2">
      <c r="A41">
        <v>2003</v>
      </c>
      <c r="B41">
        <v>4</v>
      </c>
      <c r="C41">
        <v>3693.822013</v>
      </c>
      <c r="E41">
        <v>2017</v>
      </c>
      <c r="F41" s="7">
        <f t="shared" ref="F41:Q41" si="18">F20/$R41</f>
        <v>8.1146415097550328E-2</v>
      </c>
      <c r="G41" s="7">
        <f t="shared" si="18"/>
        <v>7.7565135521030934E-2</v>
      </c>
      <c r="H41" s="7">
        <f t="shared" si="18"/>
        <v>8.3831649521677667E-2</v>
      </c>
      <c r="I41" s="7">
        <f t="shared" si="18"/>
        <v>8.1491734138971483E-2</v>
      </c>
      <c r="J41" s="7">
        <f t="shared" si="18"/>
        <v>8.4940208817889981E-2</v>
      </c>
      <c r="K41" s="7">
        <f t="shared" si="18"/>
        <v>8.2114144927715002E-2</v>
      </c>
      <c r="L41" s="7">
        <f t="shared" si="18"/>
        <v>8.4688013237814927E-2</v>
      </c>
      <c r="M41" s="7">
        <f t="shared" si="18"/>
        <v>8.6246896223109812E-2</v>
      </c>
      <c r="N41" s="7">
        <f t="shared" si="18"/>
        <v>8.4068188546645731E-2</v>
      </c>
      <c r="O41" s="7">
        <f t="shared" si="18"/>
        <v>8.5813756526932822E-2</v>
      </c>
      <c r="P41" s="7">
        <f t="shared" si="18"/>
        <v>8.3308293018114682E-2</v>
      </c>
      <c r="Q41" s="7">
        <f t="shared" si="18"/>
        <v>8.4785564422546839E-2</v>
      </c>
      <c r="R41">
        <f t="shared" si="1"/>
        <v>66893.067653999984</v>
      </c>
    </row>
    <row r="42" spans="1:18" x14ac:dyDescent="0.2">
      <c r="A42">
        <v>2003</v>
      </c>
      <c r="B42">
        <v>5</v>
      </c>
      <c r="C42">
        <v>3887.2120479999999</v>
      </c>
      <c r="E42">
        <v>2018</v>
      </c>
      <c r="F42" s="7">
        <f t="shared" ref="F42:Q42" si="19">F21/$R42</f>
        <v>8.1280663669196812E-2</v>
      </c>
      <c r="G42" s="7">
        <f t="shared" si="19"/>
        <v>7.5792414059250648E-2</v>
      </c>
      <c r="H42" s="7">
        <f t="shared" si="19"/>
        <v>8.3764071861801695E-2</v>
      </c>
      <c r="I42" s="7">
        <f t="shared" si="19"/>
        <v>8.1117566320431878E-2</v>
      </c>
      <c r="J42" s="7">
        <f t="shared" si="19"/>
        <v>8.3892389937759021E-2</v>
      </c>
      <c r="K42" s="7">
        <f t="shared" si="19"/>
        <v>8.2414267400429495E-2</v>
      </c>
      <c r="L42" s="7">
        <f t="shared" si="19"/>
        <v>8.5615773212125226E-2</v>
      </c>
      <c r="M42" s="7">
        <f t="shared" si="19"/>
        <v>8.70701102387198E-2</v>
      </c>
      <c r="N42" s="7">
        <f t="shared" si="19"/>
        <v>8.409607569057545E-2</v>
      </c>
      <c r="O42" s="7">
        <f t="shared" si="19"/>
        <v>8.5839269424713038E-2</v>
      </c>
      <c r="P42" s="7">
        <f t="shared" si="19"/>
        <v>8.4183704242281568E-2</v>
      </c>
      <c r="Q42" s="7">
        <f t="shared" si="19"/>
        <v>8.4933693942715438E-2</v>
      </c>
      <c r="R42">
        <f t="shared" si="1"/>
        <v>69125.654618999994</v>
      </c>
    </row>
    <row r="43" spans="1:18" x14ac:dyDescent="0.2">
      <c r="A43">
        <v>2003</v>
      </c>
      <c r="B43">
        <v>6</v>
      </c>
      <c r="C43">
        <v>3642.107712</v>
      </c>
      <c r="E43">
        <v>2019</v>
      </c>
      <c r="F43" s="7">
        <f t="shared" ref="F43:Q43" si="20">F22/$R43</f>
        <v>8.1154368236900351E-2</v>
      </c>
      <c r="G43" s="7">
        <f t="shared" si="20"/>
        <v>7.6655968175846342E-2</v>
      </c>
      <c r="H43" s="7">
        <f t="shared" si="20"/>
        <v>8.3790533246837384E-2</v>
      </c>
      <c r="I43" s="7">
        <f t="shared" si="20"/>
        <v>8.118598571138258E-2</v>
      </c>
      <c r="J43" s="7">
        <f t="shared" si="20"/>
        <v>8.4934122035104836E-2</v>
      </c>
      <c r="K43" s="7">
        <f t="shared" si="20"/>
        <v>8.1854818590269121E-2</v>
      </c>
      <c r="L43" s="7">
        <f t="shared" si="20"/>
        <v>8.5528911235054017E-2</v>
      </c>
      <c r="M43" s="7">
        <f t="shared" si="20"/>
        <v>8.7059228535456529E-2</v>
      </c>
      <c r="N43" s="7">
        <f t="shared" si="20"/>
        <v>8.418381487111358E-2</v>
      </c>
      <c r="O43" s="7">
        <f t="shared" si="20"/>
        <v>8.4772274506730597E-2</v>
      </c>
      <c r="P43" s="7">
        <f t="shared" si="20"/>
        <v>8.3198630243067895E-2</v>
      </c>
      <c r="Q43" s="7">
        <f t="shared" si="20"/>
        <v>8.5681344612236685E-2</v>
      </c>
      <c r="R43">
        <f t="shared" si="1"/>
        <v>71868.295530000003</v>
      </c>
    </row>
    <row r="44" spans="1:18" x14ac:dyDescent="0.2">
      <c r="A44">
        <v>2003</v>
      </c>
      <c r="B44">
        <v>7</v>
      </c>
      <c r="C44">
        <v>3902.8970629999999</v>
      </c>
    </row>
    <row r="45" spans="1:18" x14ac:dyDescent="0.2">
      <c r="A45">
        <v>2003</v>
      </c>
      <c r="B45">
        <v>8</v>
      </c>
      <c r="C45">
        <v>3886.8927079999999</v>
      </c>
      <c r="F45" s="6">
        <f t="shared" ref="F45:Q45" si="21">ROUND(AVERAGE(F24:F43),8)</f>
        <v>8.1589990000000001E-2</v>
      </c>
      <c r="G45" s="6">
        <f t="shared" si="21"/>
        <v>7.753591E-2</v>
      </c>
      <c r="H45" s="6">
        <f t="shared" si="21"/>
        <v>8.4094450000000001E-2</v>
      </c>
      <c r="I45" s="6">
        <f t="shared" si="21"/>
        <v>8.116052E-2</v>
      </c>
      <c r="J45" s="6">
        <f t="shared" si="21"/>
        <v>8.4596210000000005E-2</v>
      </c>
      <c r="K45" s="6">
        <f t="shared" si="21"/>
        <v>8.1504969999999996E-2</v>
      </c>
      <c r="L45" s="6">
        <f t="shared" si="21"/>
        <v>8.4699479999999994E-2</v>
      </c>
      <c r="M45" s="6">
        <f t="shared" si="21"/>
        <v>8.5832859999999997E-2</v>
      </c>
      <c r="N45" s="6">
        <f t="shared" si="21"/>
        <v>8.3925009999999994E-2</v>
      </c>
      <c r="O45" s="6">
        <f t="shared" si="21"/>
        <v>8.5734930000000001E-2</v>
      </c>
      <c r="P45" s="6">
        <f t="shared" si="21"/>
        <v>8.3484619999999995E-2</v>
      </c>
      <c r="Q45" s="6">
        <f t="shared" si="21"/>
        <v>8.5841050000000002E-2</v>
      </c>
      <c r="R45" s="5">
        <f>SUM(F45:Q45)</f>
        <v>1</v>
      </c>
    </row>
    <row r="46" spans="1:18" x14ac:dyDescent="0.2">
      <c r="A46">
        <v>2003</v>
      </c>
      <c r="B46">
        <v>9</v>
      </c>
      <c r="C46">
        <v>3836.0332149999999</v>
      </c>
      <c r="F46" s="4">
        <f t="shared" ref="F46:Q46" si="22">ROUND(F45/$R$45,4)</f>
        <v>8.1600000000000006E-2</v>
      </c>
      <c r="G46" s="4">
        <f t="shared" si="22"/>
        <v>7.7499999999999999E-2</v>
      </c>
      <c r="H46" s="4">
        <f t="shared" si="22"/>
        <v>8.4099999999999994E-2</v>
      </c>
      <c r="I46" s="4">
        <f t="shared" si="22"/>
        <v>8.1199999999999994E-2</v>
      </c>
      <c r="J46" s="4">
        <f t="shared" si="22"/>
        <v>8.4599999999999995E-2</v>
      </c>
      <c r="K46" s="4">
        <f t="shared" si="22"/>
        <v>8.1500000000000003E-2</v>
      </c>
      <c r="L46" s="4">
        <f t="shared" si="22"/>
        <v>8.4699999999999998E-2</v>
      </c>
      <c r="M46" s="4">
        <f t="shared" si="22"/>
        <v>8.5800000000000001E-2</v>
      </c>
      <c r="N46" s="4">
        <f t="shared" si="22"/>
        <v>8.3900000000000002E-2</v>
      </c>
      <c r="O46" s="4">
        <f t="shared" si="22"/>
        <v>8.5699999999999998E-2</v>
      </c>
      <c r="P46" s="4">
        <f t="shared" si="22"/>
        <v>8.3500000000000005E-2</v>
      </c>
      <c r="Q46" s="4">
        <f t="shared" si="22"/>
        <v>8.5800000000000001E-2</v>
      </c>
      <c r="R46" s="3">
        <f>SUM(F46:Q46)</f>
        <v>0.99990000000000001</v>
      </c>
    </row>
    <row r="47" spans="1:18" x14ac:dyDescent="0.2">
      <c r="A47">
        <v>2003</v>
      </c>
      <c r="B47">
        <v>10</v>
      </c>
      <c r="C47">
        <v>3941.7011630000002</v>
      </c>
    </row>
    <row r="48" spans="1:18" x14ac:dyDescent="0.2">
      <c r="A48">
        <v>2003</v>
      </c>
      <c r="B48">
        <v>11</v>
      </c>
      <c r="C48">
        <v>3809.5017600000001</v>
      </c>
    </row>
    <row r="49" spans="1:3" x14ac:dyDescent="0.2">
      <c r="A49">
        <v>2003</v>
      </c>
      <c r="B49">
        <v>12</v>
      </c>
      <c r="C49">
        <v>3963.9686649999999</v>
      </c>
    </row>
    <row r="50" spans="1:3" x14ac:dyDescent="0.2">
      <c r="A50">
        <v>2004</v>
      </c>
      <c r="B50">
        <v>1</v>
      </c>
      <c r="C50">
        <v>3810.3605080000002</v>
      </c>
    </row>
    <row r="51" spans="1:3" x14ac:dyDescent="0.2">
      <c r="A51">
        <v>2004</v>
      </c>
      <c r="B51">
        <v>2</v>
      </c>
      <c r="C51">
        <v>3743.7341500000002</v>
      </c>
    </row>
    <row r="52" spans="1:3" x14ac:dyDescent="0.2">
      <c r="A52">
        <v>2004</v>
      </c>
      <c r="B52">
        <v>3</v>
      </c>
      <c r="C52">
        <v>4027.5064179999999</v>
      </c>
    </row>
    <row r="53" spans="1:3" x14ac:dyDescent="0.2">
      <c r="A53">
        <v>2004</v>
      </c>
      <c r="B53">
        <v>4</v>
      </c>
      <c r="C53">
        <v>3790.6067619999999</v>
      </c>
    </row>
    <row r="54" spans="1:3" x14ac:dyDescent="0.2">
      <c r="A54">
        <v>2004</v>
      </c>
      <c r="B54">
        <v>5</v>
      </c>
      <c r="C54">
        <v>3931.0971639999998</v>
      </c>
    </row>
    <row r="55" spans="1:3" x14ac:dyDescent="0.2">
      <c r="A55">
        <v>2004</v>
      </c>
      <c r="B55">
        <v>6</v>
      </c>
      <c r="C55">
        <v>3835.5930400000002</v>
      </c>
    </row>
    <row r="56" spans="1:3" x14ac:dyDescent="0.2">
      <c r="A56">
        <v>2004</v>
      </c>
      <c r="B56">
        <v>7</v>
      </c>
      <c r="C56">
        <v>3937.4501529999998</v>
      </c>
    </row>
    <row r="57" spans="1:3" x14ac:dyDescent="0.2">
      <c r="A57">
        <v>2004</v>
      </c>
      <c r="B57">
        <v>8</v>
      </c>
      <c r="C57">
        <v>4027.2172129999999</v>
      </c>
    </row>
    <row r="58" spans="1:3" x14ac:dyDescent="0.2">
      <c r="A58">
        <v>2004</v>
      </c>
      <c r="B58">
        <v>9</v>
      </c>
      <c r="C58">
        <v>3900.0541899999998</v>
      </c>
    </row>
    <row r="59" spans="1:3" x14ac:dyDescent="0.2">
      <c r="A59">
        <v>2004</v>
      </c>
      <c r="B59">
        <v>10</v>
      </c>
      <c r="C59">
        <v>3999.4952199999998</v>
      </c>
    </row>
    <row r="60" spans="1:3" x14ac:dyDescent="0.2">
      <c r="A60">
        <v>2004</v>
      </c>
      <c r="B60">
        <v>11</v>
      </c>
      <c r="C60">
        <v>3920.8758389999998</v>
      </c>
    </row>
    <row r="61" spans="1:3" x14ac:dyDescent="0.2">
      <c r="A61">
        <v>2004</v>
      </c>
      <c r="B61">
        <v>12</v>
      </c>
      <c r="C61">
        <v>4087.1054800000002</v>
      </c>
    </row>
    <row r="62" spans="1:3" x14ac:dyDescent="0.2">
      <c r="A62">
        <v>2005</v>
      </c>
      <c r="B62">
        <v>1</v>
      </c>
      <c r="C62">
        <v>3946.7898660000001</v>
      </c>
    </row>
    <row r="63" spans="1:3" x14ac:dyDescent="0.2">
      <c r="A63">
        <v>2005</v>
      </c>
      <c r="B63">
        <v>2</v>
      </c>
      <c r="C63">
        <v>3708.6804980000002</v>
      </c>
    </row>
    <row r="64" spans="1:3" x14ac:dyDescent="0.2">
      <c r="A64">
        <v>2005</v>
      </c>
      <c r="B64">
        <v>3</v>
      </c>
      <c r="C64">
        <v>4089.009192</v>
      </c>
    </row>
    <row r="65" spans="1:3" x14ac:dyDescent="0.2">
      <c r="A65">
        <v>2005</v>
      </c>
      <c r="B65">
        <v>4</v>
      </c>
      <c r="C65">
        <v>4056.0197880000001</v>
      </c>
    </row>
    <row r="66" spans="1:3" x14ac:dyDescent="0.2">
      <c r="A66">
        <v>2005</v>
      </c>
      <c r="B66">
        <v>5</v>
      </c>
      <c r="C66">
        <v>4110.8094199999996</v>
      </c>
    </row>
    <row r="67" spans="1:3" x14ac:dyDescent="0.2">
      <c r="A67">
        <v>2005</v>
      </c>
      <c r="B67">
        <v>6</v>
      </c>
      <c r="C67">
        <v>4003.626119</v>
      </c>
    </row>
    <row r="68" spans="1:3" x14ac:dyDescent="0.2">
      <c r="A68">
        <v>2005</v>
      </c>
      <c r="B68">
        <v>7</v>
      </c>
      <c r="C68">
        <v>4090.4487549999999</v>
      </c>
    </row>
    <row r="69" spans="1:3" x14ac:dyDescent="0.2">
      <c r="A69">
        <v>2005</v>
      </c>
      <c r="B69">
        <v>8</v>
      </c>
      <c r="C69">
        <v>4195.6597890000003</v>
      </c>
    </row>
    <row r="70" spans="1:3" x14ac:dyDescent="0.2">
      <c r="A70">
        <v>2005</v>
      </c>
      <c r="B70">
        <v>9</v>
      </c>
      <c r="C70">
        <v>4136.0348690000001</v>
      </c>
    </row>
    <row r="71" spans="1:3" x14ac:dyDescent="0.2">
      <c r="A71">
        <v>2005</v>
      </c>
      <c r="B71">
        <v>10</v>
      </c>
      <c r="C71">
        <v>4167.134857</v>
      </c>
    </row>
    <row r="72" spans="1:3" x14ac:dyDescent="0.2">
      <c r="A72">
        <v>2005</v>
      </c>
      <c r="B72">
        <v>11</v>
      </c>
      <c r="C72">
        <v>4083.8971969999998</v>
      </c>
    </row>
    <row r="73" spans="1:3" x14ac:dyDescent="0.2">
      <c r="A73">
        <v>2005</v>
      </c>
      <c r="B73">
        <v>12</v>
      </c>
      <c r="C73">
        <v>4240.8199269999996</v>
      </c>
    </row>
    <row r="74" spans="1:3" x14ac:dyDescent="0.2">
      <c r="A74">
        <v>2006</v>
      </c>
      <c r="B74">
        <v>1</v>
      </c>
      <c r="C74">
        <v>4096.5840150000004</v>
      </c>
    </row>
    <row r="75" spans="1:3" x14ac:dyDescent="0.2">
      <c r="A75">
        <v>2006</v>
      </c>
      <c r="B75">
        <v>2</v>
      </c>
      <c r="C75">
        <v>3880.8495859999998</v>
      </c>
    </row>
    <row r="76" spans="1:3" x14ac:dyDescent="0.2">
      <c r="A76">
        <v>2006</v>
      </c>
      <c r="B76">
        <v>3</v>
      </c>
      <c r="C76">
        <v>4268.5271750000002</v>
      </c>
    </row>
    <row r="77" spans="1:3" x14ac:dyDescent="0.2">
      <c r="A77">
        <v>2006</v>
      </c>
      <c r="B77">
        <v>4</v>
      </c>
      <c r="C77">
        <v>4039.5671980000002</v>
      </c>
    </row>
    <row r="78" spans="1:3" x14ac:dyDescent="0.2">
      <c r="A78">
        <v>2006</v>
      </c>
      <c r="B78">
        <v>5</v>
      </c>
      <c r="C78">
        <v>4287.4939469999999</v>
      </c>
    </row>
    <row r="79" spans="1:3" x14ac:dyDescent="0.2">
      <c r="A79">
        <v>2006</v>
      </c>
      <c r="B79">
        <v>6</v>
      </c>
      <c r="C79">
        <v>4152.4279130000004</v>
      </c>
    </row>
    <row r="80" spans="1:3" x14ac:dyDescent="0.2">
      <c r="A80">
        <v>2006</v>
      </c>
      <c r="B80">
        <v>7</v>
      </c>
      <c r="C80">
        <v>4324.5034480000004</v>
      </c>
    </row>
    <row r="81" spans="1:3" x14ac:dyDescent="0.2">
      <c r="A81">
        <v>2006</v>
      </c>
      <c r="B81">
        <v>8</v>
      </c>
      <c r="C81">
        <v>4369.1386069999999</v>
      </c>
    </row>
    <row r="82" spans="1:3" x14ac:dyDescent="0.2">
      <c r="A82">
        <v>2006</v>
      </c>
      <c r="B82">
        <v>9</v>
      </c>
      <c r="C82">
        <v>4281.9340089999996</v>
      </c>
    </row>
    <row r="83" spans="1:3" x14ac:dyDescent="0.2">
      <c r="A83">
        <v>2006</v>
      </c>
      <c r="B83">
        <v>10</v>
      </c>
      <c r="C83">
        <v>4428.2196180000001</v>
      </c>
    </row>
    <row r="84" spans="1:3" x14ac:dyDescent="0.2">
      <c r="A84">
        <v>2006</v>
      </c>
      <c r="B84">
        <v>11</v>
      </c>
      <c r="C84">
        <v>4272.2224910000004</v>
      </c>
    </row>
    <row r="85" spans="1:3" x14ac:dyDescent="0.2">
      <c r="A85">
        <v>2006</v>
      </c>
      <c r="B85">
        <v>12</v>
      </c>
      <c r="C85">
        <v>4413.1673049999999</v>
      </c>
    </row>
    <row r="86" spans="1:3" x14ac:dyDescent="0.2">
      <c r="A86">
        <v>2007</v>
      </c>
      <c r="B86">
        <v>1</v>
      </c>
      <c r="C86">
        <v>4309.4887989999997</v>
      </c>
    </row>
    <row r="87" spans="1:3" x14ac:dyDescent="0.2">
      <c r="A87">
        <v>2007</v>
      </c>
      <c r="B87">
        <v>2</v>
      </c>
      <c r="C87">
        <v>4066.9464240000002</v>
      </c>
    </row>
    <row r="88" spans="1:3" x14ac:dyDescent="0.2">
      <c r="A88">
        <v>2007</v>
      </c>
      <c r="B88">
        <v>3</v>
      </c>
      <c r="C88">
        <v>4511.3180560000001</v>
      </c>
    </row>
    <row r="89" spans="1:3" x14ac:dyDescent="0.2">
      <c r="A89">
        <v>2007</v>
      </c>
      <c r="B89">
        <v>4</v>
      </c>
      <c r="C89">
        <v>4242.6867970000003</v>
      </c>
    </row>
    <row r="90" spans="1:3" x14ac:dyDescent="0.2">
      <c r="A90">
        <v>2007</v>
      </c>
      <c r="B90">
        <v>5</v>
      </c>
      <c r="C90">
        <v>4474.7452949999997</v>
      </c>
    </row>
    <row r="91" spans="1:3" x14ac:dyDescent="0.2">
      <c r="A91">
        <v>2007</v>
      </c>
      <c r="B91">
        <v>6</v>
      </c>
      <c r="C91">
        <v>4314.7482909999999</v>
      </c>
    </row>
    <row r="92" spans="1:3" x14ac:dyDescent="0.2">
      <c r="A92">
        <v>2007</v>
      </c>
      <c r="B92">
        <v>7</v>
      </c>
      <c r="C92">
        <v>4468.4349099999999</v>
      </c>
    </row>
    <row r="93" spans="1:3" x14ac:dyDescent="0.2">
      <c r="A93">
        <v>2007</v>
      </c>
      <c r="B93">
        <v>8</v>
      </c>
      <c r="C93">
        <v>4507.8183630000003</v>
      </c>
    </row>
    <row r="94" spans="1:3" x14ac:dyDescent="0.2">
      <c r="A94">
        <v>2007</v>
      </c>
      <c r="B94">
        <v>9</v>
      </c>
      <c r="C94">
        <v>4414.6575659999999</v>
      </c>
    </row>
    <row r="95" spans="1:3" x14ac:dyDescent="0.2">
      <c r="A95">
        <v>2007</v>
      </c>
      <c r="B95">
        <v>10</v>
      </c>
      <c r="C95">
        <v>4541.849228</v>
      </c>
    </row>
    <row r="96" spans="1:3" x14ac:dyDescent="0.2">
      <c r="A96">
        <v>2007</v>
      </c>
      <c r="B96">
        <v>11</v>
      </c>
      <c r="C96">
        <v>4453.575382</v>
      </c>
    </row>
    <row r="97" spans="1:3" x14ac:dyDescent="0.2">
      <c r="A97">
        <v>2007</v>
      </c>
      <c r="B97">
        <v>12</v>
      </c>
      <c r="C97">
        <v>4546.9710160000004</v>
      </c>
    </row>
    <row r="98" spans="1:3" x14ac:dyDescent="0.2">
      <c r="A98">
        <v>2008</v>
      </c>
      <c r="B98">
        <v>1</v>
      </c>
      <c r="C98">
        <v>4418.4616939999996</v>
      </c>
    </row>
    <row r="99" spans="1:3" x14ac:dyDescent="0.2">
      <c r="A99">
        <v>2008</v>
      </c>
      <c r="B99">
        <v>2</v>
      </c>
      <c r="C99">
        <v>4314.8437009999998</v>
      </c>
    </row>
    <row r="100" spans="1:3" x14ac:dyDescent="0.2">
      <c r="A100">
        <v>2008</v>
      </c>
      <c r="B100">
        <v>3</v>
      </c>
      <c r="C100">
        <v>4363.5113979999996</v>
      </c>
    </row>
    <row r="101" spans="1:3" x14ac:dyDescent="0.2">
      <c r="A101">
        <v>2008</v>
      </c>
      <c r="B101">
        <v>4</v>
      </c>
      <c r="C101">
        <v>4471.2185010000003</v>
      </c>
    </row>
    <row r="102" spans="1:3" x14ac:dyDescent="0.2">
      <c r="A102">
        <v>2008</v>
      </c>
      <c r="B102">
        <v>5</v>
      </c>
      <c r="C102">
        <v>4513.135835</v>
      </c>
    </row>
    <row r="103" spans="1:3" x14ac:dyDescent="0.2">
      <c r="A103">
        <v>2008</v>
      </c>
      <c r="B103">
        <v>6</v>
      </c>
      <c r="C103">
        <v>4377.9005010000001</v>
      </c>
    </row>
    <row r="104" spans="1:3" x14ac:dyDescent="0.2">
      <c r="A104">
        <v>2008</v>
      </c>
      <c r="B104">
        <v>7</v>
      </c>
      <c r="C104">
        <v>4595.3696769999997</v>
      </c>
    </row>
    <row r="105" spans="1:3" x14ac:dyDescent="0.2">
      <c r="A105">
        <v>2008</v>
      </c>
      <c r="B105">
        <v>8</v>
      </c>
      <c r="C105">
        <v>4546.6160630000004</v>
      </c>
    </row>
    <row r="106" spans="1:3" x14ac:dyDescent="0.2">
      <c r="A106">
        <v>2008</v>
      </c>
      <c r="B106">
        <v>9</v>
      </c>
      <c r="C106">
        <v>4543.9853549999998</v>
      </c>
    </row>
    <row r="107" spans="1:3" x14ac:dyDescent="0.2">
      <c r="A107">
        <v>2008</v>
      </c>
      <c r="B107">
        <v>10</v>
      </c>
      <c r="C107">
        <v>4682.5050170000004</v>
      </c>
    </row>
    <row r="108" spans="1:3" x14ac:dyDescent="0.2">
      <c r="A108">
        <v>2008</v>
      </c>
      <c r="B108">
        <v>11</v>
      </c>
      <c r="C108">
        <v>4459.5483020000001</v>
      </c>
    </row>
    <row r="109" spans="1:3" x14ac:dyDescent="0.2">
      <c r="A109">
        <v>2008</v>
      </c>
      <c r="B109">
        <v>12</v>
      </c>
      <c r="C109">
        <v>4583.5006389999999</v>
      </c>
    </row>
    <row r="110" spans="1:3" x14ac:dyDescent="0.2">
      <c r="A110">
        <v>2009</v>
      </c>
      <c r="B110">
        <v>1</v>
      </c>
      <c r="C110">
        <v>4464.7324289999997</v>
      </c>
    </row>
    <row r="111" spans="1:3" x14ac:dyDescent="0.2">
      <c r="A111">
        <v>2009</v>
      </c>
      <c r="B111">
        <v>2</v>
      </c>
      <c r="C111">
        <v>4177.199533</v>
      </c>
    </row>
    <row r="112" spans="1:3" x14ac:dyDescent="0.2">
      <c r="A112">
        <v>2009</v>
      </c>
      <c r="B112">
        <v>3</v>
      </c>
      <c r="C112">
        <v>4560.0861340000001</v>
      </c>
    </row>
    <row r="113" spans="1:3" x14ac:dyDescent="0.2">
      <c r="A113">
        <v>2009</v>
      </c>
      <c r="B113">
        <v>4</v>
      </c>
      <c r="C113">
        <v>4406.1197849999999</v>
      </c>
    </row>
    <row r="114" spans="1:3" x14ac:dyDescent="0.2">
      <c r="A114">
        <v>2009</v>
      </c>
      <c r="B114">
        <v>5</v>
      </c>
      <c r="C114">
        <v>4586.6400000000003</v>
      </c>
    </row>
    <row r="115" spans="1:3" x14ac:dyDescent="0.2">
      <c r="A115">
        <v>2009</v>
      </c>
      <c r="B115">
        <v>6</v>
      </c>
      <c r="C115">
        <v>4414.2652170000001</v>
      </c>
    </row>
    <row r="116" spans="1:3" x14ac:dyDescent="0.2">
      <c r="A116">
        <v>2009</v>
      </c>
      <c r="B116">
        <v>7</v>
      </c>
      <c r="C116">
        <v>4653.4159680000002</v>
      </c>
    </row>
    <row r="117" spans="1:3" x14ac:dyDescent="0.2">
      <c r="A117">
        <v>2009</v>
      </c>
      <c r="B117">
        <v>8</v>
      </c>
      <c r="C117">
        <v>4649.4321030000001</v>
      </c>
    </row>
    <row r="118" spans="1:3" x14ac:dyDescent="0.2">
      <c r="A118">
        <v>2009</v>
      </c>
      <c r="B118">
        <v>9</v>
      </c>
      <c r="C118">
        <v>4680.9455049999997</v>
      </c>
    </row>
    <row r="119" spans="1:3" x14ac:dyDescent="0.2">
      <c r="A119">
        <v>2009</v>
      </c>
      <c r="B119">
        <v>10</v>
      </c>
      <c r="C119">
        <v>4737.3056770000003</v>
      </c>
    </row>
    <row r="120" spans="1:3" x14ac:dyDescent="0.2">
      <c r="A120">
        <v>2009</v>
      </c>
      <c r="B120">
        <v>11</v>
      </c>
      <c r="C120">
        <v>4607.5535369999998</v>
      </c>
    </row>
    <row r="121" spans="1:3" x14ac:dyDescent="0.2">
      <c r="A121">
        <v>2009</v>
      </c>
      <c r="B121">
        <v>12</v>
      </c>
      <c r="C121">
        <v>4741.1721960000004</v>
      </c>
    </row>
    <row r="122" spans="1:3" x14ac:dyDescent="0.2">
      <c r="A122">
        <v>2010</v>
      </c>
      <c r="B122">
        <v>1</v>
      </c>
      <c r="C122">
        <v>4576.9405159999997</v>
      </c>
    </row>
    <row r="123" spans="1:3" x14ac:dyDescent="0.2">
      <c r="A123">
        <v>2010</v>
      </c>
      <c r="B123">
        <v>2</v>
      </c>
      <c r="C123">
        <v>4409.4595810000001</v>
      </c>
    </row>
    <row r="124" spans="1:3" x14ac:dyDescent="0.2">
      <c r="A124">
        <v>2010</v>
      </c>
      <c r="B124">
        <v>3</v>
      </c>
      <c r="C124">
        <v>4890.1213690000004</v>
      </c>
    </row>
    <row r="125" spans="1:3" x14ac:dyDescent="0.2">
      <c r="A125">
        <v>2010</v>
      </c>
      <c r="B125">
        <v>4</v>
      </c>
      <c r="C125">
        <v>4610.7545270000001</v>
      </c>
    </row>
    <row r="126" spans="1:3" x14ac:dyDescent="0.2">
      <c r="A126">
        <v>2010</v>
      </c>
      <c r="B126">
        <v>5</v>
      </c>
      <c r="C126">
        <v>4785.909138</v>
      </c>
    </row>
    <row r="127" spans="1:3" x14ac:dyDescent="0.2">
      <c r="A127">
        <v>2010</v>
      </c>
      <c r="B127">
        <v>6</v>
      </c>
      <c r="C127">
        <v>4587.0741790000002</v>
      </c>
    </row>
    <row r="128" spans="1:3" x14ac:dyDescent="0.2">
      <c r="A128">
        <v>2010</v>
      </c>
      <c r="B128">
        <v>7</v>
      </c>
      <c r="C128">
        <v>4706.7512420000003</v>
      </c>
    </row>
    <row r="129" spans="1:3" x14ac:dyDescent="0.2">
      <c r="A129">
        <v>2010</v>
      </c>
      <c r="B129">
        <v>8</v>
      </c>
      <c r="C129">
        <v>4771.8102159999999</v>
      </c>
    </row>
    <row r="130" spans="1:3" x14ac:dyDescent="0.2">
      <c r="A130">
        <v>2010</v>
      </c>
      <c r="B130">
        <v>9</v>
      </c>
      <c r="C130">
        <v>4664.8451969999996</v>
      </c>
    </row>
    <row r="131" spans="1:3" x14ac:dyDescent="0.2">
      <c r="A131">
        <v>2010</v>
      </c>
      <c r="B131">
        <v>10</v>
      </c>
      <c r="C131">
        <v>4818.6964660000003</v>
      </c>
    </row>
    <row r="132" spans="1:3" x14ac:dyDescent="0.2">
      <c r="A132">
        <v>2010</v>
      </c>
      <c r="B132">
        <v>11</v>
      </c>
      <c r="C132">
        <v>4615.7352540000002</v>
      </c>
    </row>
    <row r="133" spans="1:3" x14ac:dyDescent="0.2">
      <c r="A133">
        <v>2010</v>
      </c>
      <c r="B133">
        <v>12</v>
      </c>
      <c r="C133">
        <v>4707.231941</v>
      </c>
    </row>
    <row r="134" spans="1:3" x14ac:dyDescent="0.2">
      <c r="A134">
        <v>2011</v>
      </c>
      <c r="B134">
        <v>1</v>
      </c>
      <c r="C134">
        <v>4666.6299230000004</v>
      </c>
    </row>
    <row r="135" spans="1:3" x14ac:dyDescent="0.2">
      <c r="A135">
        <v>2011</v>
      </c>
      <c r="B135">
        <v>2</v>
      </c>
      <c r="C135">
        <v>4359.0004369999997</v>
      </c>
    </row>
    <row r="136" spans="1:3" x14ac:dyDescent="0.2">
      <c r="A136">
        <v>2011</v>
      </c>
      <c r="B136">
        <v>3</v>
      </c>
      <c r="C136">
        <v>4801.2053599999999</v>
      </c>
    </row>
    <row r="137" spans="1:3" x14ac:dyDescent="0.2">
      <c r="A137">
        <v>2011</v>
      </c>
      <c r="B137">
        <v>4</v>
      </c>
      <c r="C137">
        <v>4587.4527850000004</v>
      </c>
    </row>
    <row r="138" spans="1:3" x14ac:dyDescent="0.2">
      <c r="A138">
        <v>2011</v>
      </c>
      <c r="B138">
        <v>5</v>
      </c>
      <c r="C138">
        <v>4855.4771199999996</v>
      </c>
    </row>
    <row r="139" spans="1:3" x14ac:dyDescent="0.2">
      <c r="A139">
        <v>2011</v>
      </c>
      <c r="B139">
        <v>6</v>
      </c>
      <c r="C139">
        <v>4693.7269500000002</v>
      </c>
    </row>
    <row r="140" spans="1:3" x14ac:dyDescent="0.2">
      <c r="A140">
        <v>2011</v>
      </c>
      <c r="B140">
        <v>7</v>
      </c>
      <c r="C140">
        <v>4817.0438190000004</v>
      </c>
    </row>
    <row r="141" spans="1:3" x14ac:dyDescent="0.2">
      <c r="A141">
        <v>2011</v>
      </c>
      <c r="B141">
        <v>8</v>
      </c>
      <c r="C141">
        <v>4978.716136</v>
      </c>
    </row>
    <row r="142" spans="1:3" x14ac:dyDescent="0.2">
      <c r="A142">
        <v>2011</v>
      </c>
      <c r="B142">
        <v>9</v>
      </c>
      <c r="C142">
        <v>4601.6943039999996</v>
      </c>
    </row>
    <row r="143" spans="1:3" x14ac:dyDescent="0.2">
      <c r="A143">
        <v>2011</v>
      </c>
      <c r="B143">
        <v>10</v>
      </c>
      <c r="C143">
        <v>4573.200468</v>
      </c>
    </row>
    <row r="144" spans="1:3" x14ac:dyDescent="0.2">
      <c r="A144">
        <v>2011</v>
      </c>
      <c r="B144">
        <v>11</v>
      </c>
      <c r="C144">
        <v>4790.8238629999996</v>
      </c>
    </row>
    <row r="145" spans="1:3" x14ac:dyDescent="0.2">
      <c r="A145">
        <v>2011</v>
      </c>
      <c r="B145">
        <v>12</v>
      </c>
      <c r="C145">
        <v>5013.8114569999998</v>
      </c>
    </row>
    <row r="146" spans="1:3" x14ac:dyDescent="0.2">
      <c r="A146">
        <v>2012</v>
      </c>
      <c r="B146">
        <v>1</v>
      </c>
      <c r="C146">
        <v>4806.9142890000003</v>
      </c>
    </row>
    <row r="147" spans="1:3" x14ac:dyDescent="0.2">
      <c r="A147">
        <v>2012</v>
      </c>
      <c r="B147">
        <v>2</v>
      </c>
      <c r="C147">
        <v>4631.6994969999996</v>
      </c>
    </row>
    <row r="148" spans="1:3" x14ac:dyDescent="0.2">
      <c r="A148">
        <v>2012</v>
      </c>
      <c r="B148">
        <v>3</v>
      </c>
      <c r="C148">
        <v>5033.8623440000001</v>
      </c>
    </row>
    <row r="149" spans="1:3" x14ac:dyDescent="0.2">
      <c r="A149">
        <v>2012</v>
      </c>
      <c r="B149">
        <v>4</v>
      </c>
      <c r="C149">
        <v>4724.6903480000001</v>
      </c>
    </row>
    <row r="150" spans="1:3" x14ac:dyDescent="0.2">
      <c r="A150">
        <v>2012</v>
      </c>
      <c r="B150">
        <v>5</v>
      </c>
      <c r="C150">
        <v>5032.7087430000001</v>
      </c>
    </row>
    <row r="151" spans="1:3" x14ac:dyDescent="0.2">
      <c r="A151">
        <v>2012</v>
      </c>
      <c r="B151">
        <v>6</v>
      </c>
      <c r="C151">
        <v>4893.7003789999999</v>
      </c>
    </row>
    <row r="152" spans="1:3" x14ac:dyDescent="0.2">
      <c r="A152">
        <v>2012</v>
      </c>
      <c r="B152">
        <v>7</v>
      </c>
      <c r="C152">
        <v>5033.978349</v>
      </c>
    </row>
    <row r="153" spans="1:3" x14ac:dyDescent="0.2">
      <c r="A153">
        <v>2012</v>
      </c>
      <c r="B153">
        <v>8</v>
      </c>
      <c r="C153">
        <v>5104.3110040000001</v>
      </c>
    </row>
    <row r="154" spans="1:3" x14ac:dyDescent="0.2">
      <c r="A154">
        <v>2012</v>
      </c>
      <c r="B154">
        <v>9</v>
      </c>
      <c r="C154">
        <v>5024.614399</v>
      </c>
    </row>
    <row r="155" spans="1:3" x14ac:dyDescent="0.2">
      <c r="A155">
        <v>2012</v>
      </c>
      <c r="B155">
        <v>10</v>
      </c>
      <c r="C155">
        <v>5069.5251850000004</v>
      </c>
    </row>
    <row r="156" spans="1:3" x14ac:dyDescent="0.2">
      <c r="A156">
        <v>2012</v>
      </c>
      <c r="B156">
        <v>11</v>
      </c>
      <c r="C156">
        <v>4979.6174579999997</v>
      </c>
    </row>
    <row r="157" spans="1:3" x14ac:dyDescent="0.2">
      <c r="A157">
        <v>2012</v>
      </c>
      <c r="B157">
        <v>12</v>
      </c>
      <c r="C157">
        <v>5034.2743890000002</v>
      </c>
    </row>
    <row r="158" spans="1:3" x14ac:dyDescent="0.2">
      <c r="A158">
        <v>2013</v>
      </c>
      <c r="B158">
        <v>1</v>
      </c>
      <c r="C158">
        <v>5025.2024510000001</v>
      </c>
    </row>
    <row r="159" spans="1:3" x14ac:dyDescent="0.2">
      <c r="A159">
        <v>2013</v>
      </c>
      <c r="B159">
        <v>2</v>
      </c>
      <c r="C159">
        <v>4609.6858030000003</v>
      </c>
    </row>
    <row r="160" spans="1:3" x14ac:dyDescent="0.2">
      <c r="A160">
        <v>2013</v>
      </c>
      <c r="B160">
        <v>3</v>
      </c>
      <c r="C160">
        <v>5033.0368159999998</v>
      </c>
    </row>
    <row r="161" spans="1:3" x14ac:dyDescent="0.2">
      <c r="A161">
        <v>2013</v>
      </c>
      <c r="B161">
        <v>4</v>
      </c>
      <c r="C161">
        <v>5106.2210450000002</v>
      </c>
    </row>
    <row r="162" spans="1:3" x14ac:dyDescent="0.2">
      <c r="A162">
        <v>2013</v>
      </c>
      <c r="B162">
        <v>5</v>
      </c>
      <c r="C162">
        <v>5163.347702</v>
      </c>
    </row>
    <row r="163" spans="1:3" x14ac:dyDescent="0.2">
      <c r="A163">
        <v>2013</v>
      </c>
      <c r="B163">
        <v>6</v>
      </c>
      <c r="C163">
        <v>4955.0127940000002</v>
      </c>
    </row>
    <row r="164" spans="1:3" x14ac:dyDescent="0.2">
      <c r="A164">
        <v>2013</v>
      </c>
      <c r="B164">
        <v>7</v>
      </c>
      <c r="C164">
        <v>5205.5003669999996</v>
      </c>
    </row>
    <row r="165" spans="1:3" x14ac:dyDescent="0.2">
      <c r="A165">
        <v>2013</v>
      </c>
      <c r="B165">
        <v>8</v>
      </c>
      <c r="C165">
        <v>5196.476103</v>
      </c>
    </row>
    <row r="166" spans="1:3" x14ac:dyDescent="0.2">
      <c r="A166">
        <v>2013</v>
      </c>
      <c r="B166">
        <v>9</v>
      </c>
      <c r="C166">
        <v>5084.604754</v>
      </c>
    </row>
    <row r="167" spans="1:3" x14ac:dyDescent="0.2">
      <c r="A167">
        <v>2013</v>
      </c>
      <c r="B167">
        <v>10</v>
      </c>
      <c r="C167">
        <v>5249.0490339999997</v>
      </c>
    </row>
    <row r="168" spans="1:3" x14ac:dyDescent="0.2">
      <c r="A168">
        <v>2013</v>
      </c>
      <c r="B168">
        <v>11</v>
      </c>
      <c r="C168">
        <v>5085.6992909999999</v>
      </c>
    </row>
    <row r="169" spans="1:3" x14ac:dyDescent="0.2">
      <c r="A169">
        <v>2013</v>
      </c>
      <c r="B169">
        <v>12</v>
      </c>
      <c r="C169">
        <v>5176.4405779999997</v>
      </c>
    </row>
    <row r="170" spans="1:3" x14ac:dyDescent="0.2">
      <c r="A170">
        <v>2014</v>
      </c>
      <c r="B170">
        <v>1</v>
      </c>
      <c r="C170">
        <v>5166.8898300000001</v>
      </c>
    </row>
    <row r="171" spans="1:3" x14ac:dyDescent="0.2">
      <c r="A171">
        <v>2014</v>
      </c>
      <c r="B171">
        <v>2</v>
      </c>
      <c r="C171">
        <v>4902.0781200000001</v>
      </c>
    </row>
    <row r="172" spans="1:3" x14ac:dyDescent="0.2">
      <c r="A172">
        <v>2014</v>
      </c>
      <c r="B172">
        <v>3</v>
      </c>
      <c r="C172">
        <v>5316.7299970000004</v>
      </c>
    </row>
    <row r="173" spans="1:3" x14ac:dyDescent="0.2">
      <c r="A173">
        <v>2014</v>
      </c>
      <c r="B173">
        <v>4</v>
      </c>
      <c r="C173">
        <v>5168.9900820000003</v>
      </c>
    </row>
    <row r="174" spans="1:3" x14ac:dyDescent="0.2">
      <c r="A174">
        <v>2014</v>
      </c>
      <c r="B174">
        <v>5</v>
      </c>
      <c r="C174">
        <v>5410.8747640000001</v>
      </c>
    </row>
    <row r="175" spans="1:3" x14ac:dyDescent="0.2">
      <c r="A175">
        <v>2014</v>
      </c>
      <c r="B175">
        <v>6</v>
      </c>
      <c r="C175">
        <v>5218.074439</v>
      </c>
    </row>
    <row r="176" spans="1:3" x14ac:dyDescent="0.2">
      <c r="A176">
        <v>2014</v>
      </c>
      <c r="B176">
        <v>7</v>
      </c>
      <c r="C176">
        <v>5513.5905279999997</v>
      </c>
    </row>
    <row r="177" spans="1:3" x14ac:dyDescent="0.2">
      <c r="A177">
        <v>2014</v>
      </c>
      <c r="B177">
        <v>8</v>
      </c>
      <c r="C177">
        <v>5418.8811470000001</v>
      </c>
    </row>
    <row r="178" spans="1:3" x14ac:dyDescent="0.2">
      <c r="A178">
        <v>2014</v>
      </c>
      <c r="B178">
        <v>9</v>
      </c>
      <c r="C178">
        <v>5345.7743529999998</v>
      </c>
    </row>
    <row r="179" spans="1:3" x14ac:dyDescent="0.2">
      <c r="A179">
        <v>2014</v>
      </c>
      <c r="B179">
        <v>10</v>
      </c>
      <c r="C179">
        <v>5461.2802659999998</v>
      </c>
    </row>
    <row r="180" spans="1:3" x14ac:dyDescent="0.2">
      <c r="A180">
        <v>2014</v>
      </c>
      <c r="B180">
        <v>11</v>
      </c>
      <c r="C180">
        <v>5250.6955209999996</v>
      </c>
    </row>
    <row r="181" spans="1:3" x14ac:dyDescent="0.2">
      <c r="A181">
        <v>2014</v>
      </c>
      <c r="B181">
        <v>12</v>
      </c>
      <c r="C181">
        <v>5397.3888150000002</v>
      </c>
    </row>
    <row r="182" spans="1:3" x14ac:dyDescent="0.2">
      <c r="A182">
        <v>2015</v>
      </c>
      <c r="B182">
        <v>1</v>
      </c>
      <c r="C182">
        <v>5309.6560950000003</v>
      </c>
    </row>
    <row r="183" spans="1:3" x14ac:dyDescent="0.2">
      <c r="A183">
        <v>2015</v>
      </c>
      <c r="B183">
        <v>2</v>
      </c>
      <c r="C183">
        <v>5048.3137210000004</v>
      </c>
    </row>
    <row r="184" spans="1:3" x14ac:dyDescent="0.2">
      <c r="A184">
        <v>2015</v>
      </c>
      <c r="B184">
        <v>3</v>
      </c>
      <c r="C184">
        <v>5533.3288839999996</v>
      </c>
    </row>
    <row r="185" spans="1:3" x14ac:dyDescent="0.2">
      <c r="A185">
        <v>2015</v>
      </c>
      <c r="B185">
        <v>4</v>
      </c>
      <c r="C185">
        <v>5278.0672439999998</v>
      </c>
    </row>
    <row r="186" spans="1:3" x14ac:dyDescent="0.2">
      <c r="A186">
        <v>2015</v>
      </c>
      <c r="B186">
        <v>5</v>
      </c>
      <c r="C186">
        <v>5622.903456</v>
      </c>
    </row>
    <row r="187" spans="1:3" x14ac:dyDescent="0.2">
      <c r="A187">
        <v>2015</v>
      </c>
      <c r="B187">
        <v>6</v>
      </c>
      <c r="C187">
        <v>5413.9255400000002</v>
      </c>
    </row>
    <row r="188" spans="1:3" x14ac:dyDescent="0.2">
      <c r="A188">
        <v>2015</v>
      </c>
      <c r="B188">
        <v>7</v>
      </c>
      <c r="C188">
        <v>5669.2284689999997</v>
      </c>
    </row>
    <row r="189" spans="1:3" x14ac:dyDescent="0.2">
      <c r="A189">
        <v>2015</v>
      </c>
      <c r="B189">
        <v>8</v>
      </c>
      <c r="C189">
        <v>5691.3539019999998</v>
      </c>
    </row>
    <row r="190" spans="1:3" x14ac:dyDescent="0.2">
      <c r="A190">
        <v>2015</v>
      </c>
      <c r="B190">
        <v>9</v>
      </c>
      <c r="C190">
        <v>5701.0752089999996</v>
      </c>
    </row>
    <row r="191" spans="1:3" x14ac:dyDescent="0.2">
      <c r="A191">
        <v>2015</v>
      </c>
      <c r="B191">
        <v>10</v>
      </c>
      <c r="C191">
        <v>5762.7268009999998</v>
      </c>
    </row>
    <row r="192" spans="1:3" x14ac:dyDescent="0.2">
      <c r="A192">
        <v>2015</v>
      </c>
      <c r="B192">
        <v>11</v>
      </c>
      <c r="C192">
        <v>5441.1928189999999</v>
      </c>
    </row>
    <row r="193" spans="1:3" x14ac:dyDescent="0.2">
      <c r="A193">
        <v>2015</v>
      </c>
      <c r="B193">
        <v>12</v>
      </c>
      <c r="C193">
        <v>5534.7573899999998</v>
      </c>
    </row>
    <row r="194" spans="1:3" x14ac:dyDescent="0.2">
      <c r="A194">
        <v>2016</v>
      </c>
      <c r="B194">
        <v>1</v>
      </c>
      <c r="C194">
        <v>5583.7338650000002</v>
      </c>
    </row>
    <row r="195" spans="1:3" x14ac:dyDescent="0.2">
      <c r="A195">
        <v>2016</v>
      </c>
      <c r="B195">
        <v>2</v>
      </c>
      <c r="C195">
        <v>5464.9239539999999</v>
      </c>
    </row>
    <row r="196" spans="1:3" x14ac:dyDescent="0.2">
      <c r="A196">
        <v>2016</v>
      </c>
      <c r="B196">
        <v>3</v>
      </c>
      <c r="C196">
        <v>5567.0538660000002</v>
      </c>
    </row>
    <row r="197" spans="1:3" x14ac:dyDescent="0.2">
      <c r="A197">
        <v>2016</v>
      </c>
      <c r="B197">
        <v>4</v>
      </c>
      <c r="C197">
        <v>5396.9405139999999</v>
      </c>
    </row>
    <row r="198" spans="1:3" x14ac:dyDescent="0.2">
      <c r="A198">
        <v>2016</v>
      </c>
      <c r="B198">
        <v>5</v>
      </c>
      <c r="C198">
        <v>5550.0042649999996</v>
      </c>
    </row>
    <row r="199" spans="1:3" x14ac:dyDescent="0.2">
      <c r="A199">
        <v>2016</v>
      </c>
      <c r="B199">
        <v>6</v>
      </c>
      <c r="C199">
        <v>5400.6429429999998</v>
      </c>
    </row>
    <row r="200" spans="1:3" x14ac:dyDescent="0.2">
      <c r="A200">
        <v>2016</v>
      </c>
      <c r="B200">
        <v>7</v>
      </c>
      <c r="C200">
        <v>5488.2927069999996</v>
      </c>
    </row>
    <row r="201" spans="1:3" x14ac:dyDescent="0.2">
      <c r="A201">
        <v>2016</v>
      </c>
      <c r="B201">
        <v>8</v>
      </c>
      <c r="C201">
        <v>5762.1913459999996</v>
      </c>
    </row>
    <row r="202" spans="1:3" x14ac:dyDescent="0.2">
      <c r="A202">
        <v>2016</v>
      </c>
      <c r="B202">
        <v>9</v>
      </c>
      <c r="C202">
        <v>5541.8675480000002</v>
      </c>
    </row>
    <row r="203" spans="1:3" x14ac:dyDescent="0.2">
      <c r="A203">
        <v>2016</v>
      </c>
      <c r="B203">
        <v>10</v>
      </c>
      <c r="C203">
        <v>5587.3533209999996</v>
      </c>
    </row>
    <row r="204" spans="1:3" x14ac:dyDescent="0.2">
      <c r="A204">
        <v>2016</v>
      </c>
      <c r="B204">
        <v>11</v>
      </c>
      <c r="C204">
        <v>5428.4883579999996</v>
      </c>
    </row>
    <row r="205" spans="1:3" x14ac:dyDescent="0.2">
      <c r="A205">
        <v>2016</v>
      </c>
      <c r="B205">
        <v>12</v>
      </c>
      <c r="C205">
        <v>5547.9809919999998</v>
      </c>
    </row>
    <row r="206" spans="1:3" x14ac:dyDescent="0.2">
      <c r="A206">
        <v>2017</v>
      </c>
      <c r="B206">
        <v>1</v>
      </c>
      <c r="C206">
        <v>5428.1326349999999</v>
      </c>
    </row>
    <row r="207" spans="1:3" x14ac:dyDescent="0.2">
      <c r="A207">
        <v>2017</v>
      </c>
      <c r="B207">
        <v>2</v>
      </c>
      <c r="C207">
        <v>5188.5698579999998</v>
      </c>
    </row>
    <row r="208" spans="1:3" x14ac:dyDescent="0.2">
      <c r="A208">
        <v>2017</v>
      </c>
      <c r="B208">
        <v>3</v>
      </c>
      <c r="C208">
        <v>5607.7562029999999</v>
      </c>
    </row>
    <row r="209" spans="1:3" x14ac:dyDescent="0.2">
      <c r="A209">
        <v>2017</v>
      </c>
      <c r="B209">
        <v>4</v>
      </c>
      <c r="C209">
        <v>5451.2320849999996</v>
      </c>
    </row>
    <row r="210" spans="1:3" x14ac:dyDescent="0.2">
      <c r="A210">
        <v>2017</v>
      </c>
      <c r="B210">
        <v>5</v>
      </c>
      <c r="C210">
        <v>5681.9111350000003</v>
      </c>
    </row>
    <row r="211" spans="1:3" x14ac:dyDescent="0.2">
      <c r="A211">
        <v>2017</v>
      </c>
      <c r="B211">
        <v>6</v>
      </c>
      <c r="C211">
        <v>5492.8670519999996</v>
      </c>
    </row>
    <row r="212" spans="1:3" x14ac:dyDescent="0.2">
      <c r="A212">
        <v>2017</v>
      </c>
      <c r="B212">
        <v>7</v>
      </c>
      <c r="C212">
        <v>5665.0409989999998</v>
      </c>
    </row>
    <row r="213" spans="1:3" x14ac:dyDescent="0.2">
      <c r="A213">
        <v>2017</v>
      </c>
      <c r="B213">
        <v>8</v>
      </c>
      <c r="C213">
        <v>5769.3194640000002</v>
      </c>
    </row>
    <row r="214" spans="1:3" x14ac:dyDescent="0.2">
      <c r="A214">
        <v>2017</v>
      </c>
      <c r="B214">
        <v>9</v>
      </c>
      <c r="C214">
        <v>5623.5790239999997</v>
      </c>
    </row>
    <row r="215" spans="1:3" x14ac:dyDescent="0.2">
      <c r="A215">
        <v>2017</v>
      </c>
      <c r="B215">
        <v>10</v>
      </c>
      <c r="C215">
        <v>5740.345421</v>
      </c>
    </row>
    <row r="216" spans="1:3" x14ac:dyDescent="0.2">
      <c r="A216">
        <v>2017</v>
      </c>
      <c r="B216">
        <v>11</v>
      </c>
      <c r="C216">
        <v>5572.7472809999999</v>
      </c>
    </row>
    <row r="217" spans="1:3" x14ac:dyDescent="0.2">
      <c r="A217">
        <v>2017</v>
      </c>
      <c r="B217">
        <v>12</v>
      </c>
      <c r="C217">
        <v>5671.5664969999998</v>
      </c>
    </row>
    <row r="218" spans="1:3" x14ac:dyDescent="0.2">
      <c r="A218">
        <v>2018</v>
      </c>
      <c r="B218">
        <v>1</v>
      </c>
      <c r="C218">
        <v>5618.579084</v>
      </c>
    </row>
    <row r="219" spans="1:3" x14ac:dyDescent="0.2">
      <c r="A219">
        <v>2018</v>
      </c>
      <c r="B219">
        <v>2</v>
      </c>
      <c r="C219">
        <v>5239.200237</v>
      </c>
    </row>
    <row r="220" spans="1:3" x14ac:dyDescent="0.2">
      <c r="A220">
        <v>2018</v>
      </c>
      <c r="B220">
        <v>3</v>
      </c>
      <c r="C220">
        <v>5790.2463010000001</v>
      </c>
    </row>
    <row r="221" spans="1:3" x14ac:dyDescent="0.2">
      <c r="A221">
        <v>2018</v>
      </c>
      <c r="B221">
        <v>4</v>
      </c>
      <c r="C221">
        <v>5607.304873</v>
      </c>
    </row>
    <row r="222" spans="1:3" x14ac:dyDescent="0.2">
      <c r="A222">
        <v>2018</v>
      </c>
      <c r="B222">
        <v>5</v>
      </c>
      <c r="C222">
        <v>5799.1163720000004</v>
      </c>
    </row>
    <row r="223" spans="1:3" x14ac:dyDescent="0.2">
      <c r="A223">
        <v>2018</v>
      </c>
      <c r="B223">
        <v>6</v>
      </c>
      <c r="C223">
        <v>5696.940184</v>
      </c>
    </row>
    <row r="224" spans="1:3" x14ac:dyDescent="0.2">
      <c r="A224">
        <v>2018</v>
      </c>
      <c r="B224">
        <v>7</v>
      </c>
      <c r="C224">
        <v>5918.2463690000004</v>
      </c>
    </row>
    <row r="225" spans="1:3" x14ac:dyDescent="0.2">
      <c r="A225">
        <v>2018</v>
      </c>
      <c r="B225">
        <v>8</v>
      </c>
      <c r="C225">
        <v>6018.7783680000002</v>
      </c>
    </row>
    <row r="226" spans="1:3" x14ac:dyDescent="0.2">
      <c r="A226">
        <v>2018</v>
      </c>
      <c r="B226">
        <v>9</v>
      </c>
      <c r="C226">
        <v>5813.1962830000002</v>
      </c>
    </row>
    <row r="227" spans="1:3" x14ac:dyDescent="0.2">
      <c r="A227">
        <v>2018</v>
      </c>
      <c r="B227">
        <v>10</v>
      </c>
      <c r="C227">
        <v>5933.6956909999999</v>
      </c>
    </row>
    <row r="228" spans="1:3" x14ac:dyDescent="0.2">
      <c r="A228">
        <v>2018</v>
      </c>
      <c r="B228">
        <v>11</v>
      </c>
      <c r="C228">
        <v>5819.2536639999998</v>
      </c>
    </row>
    <row r="229" spans="1:3" x14ac:dyDescent="0.2">
      <c r="A229">
        <v>2018</v>
      </c>
      <c r="B229">
        <v>12</v>
      </c>
      <c r="C229">
        <v>5871.0971929999996</v>
      </c>
    </row>
    <row r="230" spans="1:3" x14ac:dyDescent="0.2">
      <c r="A230">
        <v>2019</v>
      </c>
      <c r="B230">
        <v>1</v>
      </c>
      <c r="C230">
        <v>5832.4261200000001</v>
      </c>
    </row>
    <row r="231" spans="1:3" x14ac:dyDescent="0.2">
      <c r="A231">
        <v>2019</v>
      </c>
      <c r="B231">
        <v>2</v>
      </c>
      <c r="C231">
        <v>5509.1337750000002</v>
      </c>
    </row>
    <row r="232" spans="1:3" x14ac:dyDescent="0.2">
      <c r="A232">
        <v>2019</v>
      </c>
      <c r="B232">
        <v>3</v>
      </c>
      <c r="C232">
        <v>6021.8828059999996</v>
      </c>
    </row>
    <row r="233" spans="1:3" x14ac:dyDescent="0.2">
      <c r="A233">
        <v>2019</v>
      </c>
      <c r="B233">
        <v>4</v>
      </c>
      <c r="C233">
        <v>5834.6984140000004</v>
      </c>
    </row>
    <row r="234" spans="1:3" x14ac:dyDescent="0.2">
      <c r="A234">
        <v>2019</v>
      </c>
      <c r="B234">
        <v>5</v>
      </c>
      <c r="C234">
        <v>6104.0705829999997</v>
      </c>
    </row>
    <row r="235" spans="1:3" x14ac:dyDescent="0.2">
      <c r="A235">
        <v>2019</v>
      </c>
      <c r="B235">
        <v>6</v>
      </c>
      <c r="C235">
        <v>5882.7662929999997</v>
      </c>
    </row>
    <row r="236" spans="1:3" x14ac:dyDescent="0.2">
      <c r="A236">
        <v>2019</v>
      </c>
      <c r="B236">
        <v>7</v>
      </c>
      <c r="C236">
        <v>6146.8170689999997</v>
      </c>
    </row>
    <row r="237" spans="1:3" x14ac:dyDescent="0.2">
      <c r="A237">
        <v>2019</v>
      </c>
      <c r="B237">
        <v>8</v>
      </c>
      <c r="C237">
        <v>6256.7983649999996</v>
      </c>
    </row>
    <row r="238" spans="1:3" x14ac:dyDescent="0.2">
      <c r="A238">
        <v>2019</v>
      </c>
      <c r="B238">
        <v>9</v>
      </c>
      <c r="C238">
        <v>6050.1472860000003</v>
      </c>
    </row>
    <row r="239" spans="1:3" x14ac:dyDescent="0.2">
      <c r="A239">
        <v>2019</v>
      </c>
      <c r="B239">
        <v>10</v>
      </c>
      <c r="C239">
        <v>6092.4388769999996</v>
      </c>
    </row>
    <row r="240" spans="1:3" x14ac:dyDescent="0.2">
      <c r="A240">
        <v>2019</v>
      </c>
      <c r="B240">
        <v>11</v>
      </c>
      <c r="C240">
        <v>5979.3437459999996</v>
      </c>
    </row>
    <row r="241" spans="1:3" x14ac:dyDescent="0.2">
      <c r="A241">
        <v>2019</v>
      </c>
      <c r="B241">
        <v>12</v>
      </c>
      <c r="C241">
        <v>6157.7721959999999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1929-CFF0-984A-B717-598093E968AB}">
  <dimension ref="A1:P241"/>
  <sheetViews>
    <sheetView tabSelected="1" topLeftCell="D204" zoomScale="140" zoomScaleNormal="140" workbookViewId="0">
      <selection activeCell="K231" sqref="K231"/>
    </sheetView>
  </sheetViews>
  <sheetFormatPr baseColWidth="10" defaultRowHeight="16" x14ac:dyDescent="0.2"/>
  <cols>
    <col min="4" max="4" width="25.5" bestFit="1" customWidth="1"/>
    <col min="5" max="5" width="11.6640625" bestFit="1" customWidth="1"/>
  </cols>
  <sheetData>
    <row r="1" spans="1:10" x14ac:dyDescent="0.2">
      <c r="A1" t="s">
        <v>10</v>
      </c>
      <c r="B1" t="s">
        <v>12</v>
      </c>
      <c r="D1" t="s">
        <v>11</v>
      </c>
    </row>
    <row r="2" spans="1:10" x14ac:dyDescent="0.2">
      <c r="A2">
        <v>2000</v>
      </c>
      <c r="B2">
        <v>1</v>
      </c>
      <c r="D2">
        <v>3354.237365</v>
      </c>
      <c r="G2" t="s">
        <v>13</v>
      </c>
      <c r="H2" t="s">
        <v>16</v>
      </c>
      <c r="I2" t="s">
        <v>17</v>
      </c>
      <c r="J2" t="s">
        <v>18</v>
      </c>
    </row>
    <row r="3" spans="1:10" x14ac:dyDescent="0.2">
      <c r="A3">
        <v>2000</v>
      </c>
      <c r="B3">
        <v>2</v>
      </c>
      <c r="D3">
        <v>3278.266736</v>
      </c>
      <c r="G3">
        <v>2016</v>
      </c>
      <c r="H3">
        <v>6.2E-2</v>
      </c>
      <c r="I3">
        <v>4.2999999999999997E-2</v>
      </c>
      <c r="J3">
        <v>2.4E-2</v>
      </c>
    </row>
    <row r="4" spans="1:10" x14ac:dyDescent="0.2">
      <c r="A4">
        <v>2000</v>
      </c>
      <c r="B4">
        <v>3</v>
      </c>
      <c r="D4">
        <v>3495.2031980000002</v>
      </c>
      <c r="G4">
        <v>2017</v>
      </c>
      <c r="H4">
        <v>3.7999999999999999E-2</v>
      </c>
      <c r="I4">
        <v>3.2000000000000001E-2</v>
      </c>
      <c r="J4">
        <v>2.6000000000000002E-2</v>
      </c>
    </row>
    <row r="5" spans="1:10" x14ac:dyDescent="0.2">
      <c r="A5">
        <v>2000</v>
      </c>
      <c r="B5">
        <v>4</v>
      </c>
      <c r="D5">
        <v>3298.3857309999999</v>
      </c>
      <c r="G5">
        <v>2018</v>
      </c>
      <c r="H5">
        <v>0.05</v>
      </c>
      <c r="I5">
        <v>0.05</v>
      </c>
      <c r="J5">
        <v>5.0999999999999997E-2</v>
      </c>
    </row>
    <row r="6" spans="1:10" x14ac:dyDescent="0.2">
      <c r="A6">
        <v>2000</v>
      </c>
      <c r="B6">
        <v>5</v>
      </c>
      <c r="D6">
        <v>3502.1271240000001</v>
      </c>
      <c r="G6">
        <v>2019</v>
      </c>
      <c r="H6">
        <v>3.1E-2</v>
      </c>
      <c r="I6">
        <v>3.1E-2</v>
      </c>
      <c r="J6">
        <v>3.1E-2</v>
      </c>
    </row>
    <row r="7" spans="1:10" x14ac:dyDescent="0.2">
      <c r="A7">
        <v>2000</v>
      </c>
      <c r="B7">
        <v>6</v>
      </c>
      <c r="D7">
        <v>3367.885957</v>
      </c>
      <c r="G7">
        <v>2020</v>
      </c>
      <c r="H7">
        <v>2.8999999999999998E-2</v>
      </c>
      <c r="I7">
        <v>2.8999999999999998E-2</v>
      </c>
      <c r="J7">
        <v>2.8999999999999998E-2</v>
      </c>
    </row>
    <row r="8" spans="1:10" x14ac:dyDescent="0.2">
      <c r="A8">
        <v>2000</v>
      </c>
      <c r="B8">
        <v>7</v>
      </c>
      <c r="D8">
        <v>3459.3627369999999</v>
      </c>
      <c r="G8">
        <v>2021</v>
      </c>
      <c r="H8">
        <v>2.5000000000000001E-2</v>
      </c>
      <c r="I8">
        <v>2.5000000000000001E-2</v>
      </c>
      <c r="J8">
        <v>2.5000000000000001E-2</v>
      </c>
    </row>
    <row r="9" spans="1:10" x14ac:dyDescent="0.2">
      <c r="A9">
        <v>2000</v>
      </c>
      <c r="B9">
        <v>8</v>
      </c>
      <c r="D9">
        <v>3518.5190720000001</v>
      </c>
      <c r="G9">
        <v>2022</v>
      </c>
      <c r="H9">
        <v>2.5000000000000001E-2</v>
      </c>
      <c r="I9">
        <v>2.5000000000000001E-2</v>
      </c>
      <c r="J9">
        <v>2.5000000000000001E-2</v>
      </c>
    </row>
    <row r="10" spans="1:10" x14ac:dyDescent="0.2">
      <c r="A10">
        <v>2000</v>
      </c>
      <c r="B10">
        <v>9</v>
      </c>
      <c r="D10">
        <v>3456.2032599999998</v>
      </c>
      <c r="G10">
        <v>2023</v>
      </c>
      <c r="H10">
        <v>2.6000000000000002E-2</v>
      </c>
      <c r="I10">
        <v>2.5000000000000001E-2</v>
      </c>
      <c r="J10">
        <v>2.5000000000000001E-2</v>
      </c>
    </row>
    <row r="11" spans="1:10" x14ac:dyDescent="0.2">
      <c r="A11">
        <v>2000</v>
      </c>
      <c r="B11">
        <v>10</v>
      </c>
      <c r="D11">
        <v>3576.0676480000002</v>
      </c>
      <c r="G11">
        <v>2024</v>
      </c>
      <c r="H11">
        <v>2.7000000000000003E-2</v>
      </c>
      <c r="I11">
        <v>2.7000000000000003E-2</v>
      </c>
      <c r="J11">
        <v>2.7000000000000003E-2</v>
      </c>
    </row>
    <row r="12" spans="1:10" x14ac:dyDescent="0.2">
      <c r="A12">
        <v>2000</v>
      </c>
      <c r="B12">
        <v>11</v>
      </c>
      <c r="D12">
        <v>3527.6262459999998</v>
      </c>
      <c r="G12">
        <v>2025</v>
      </c>
      <c r="H12">
        <v>2.7999999999999997E-2</v>
      </c>
      <c r="I12">
        <v>2.7999999999999997E-2</v>
      </c>
      <c r="J12">
        <v>2.7999999999999997E-2</v>
      </c>
    </row>
    <row r="13" spans="1:10" x14ac:dyDescent="0.2">
      <c r="A13">
        <v>2000</v>
      </c>
      <c r="B13">
        <v>12</v>
      </c>
      <c r="D13">
        <v>3644.9586559999998</v>
      </c>
      <c r="G13">
        <v>2026</v>
      </c>
      <c r="H13">
        <v>2.8999999999999998E-2</v>
      </c>
      <c r="I13">
        <v>2.8999999999999998E-2</v>
      </c>
      <c r="J13">
        <v>2.8999999999999998E-2</v>
      </c>
    </row>
    <row r="14" spans="1:10" x14ac:dyDescent="0.2">
      <c r="A14">
        <v>2001</v>
      </c>
      <c r="B14">
        <v>1</v>
      </c>
      <c r="D14">
        <v>3512.7539660000002</v>
      </c>
      <c r="G14">
        <v>2027</v>
      </c>
      <c r="H14">
        <v>0.03</v>
      </c>
      <c r="I14">
        <v>0.03</v>
      </c>
      <c r="J14">
        <v>0.03</v>
      </c>
    </row>
    <row r="15" spans="1:10" x14ac:dyDescent="0.2">
      <c r="A15">
        <v>2001</v>
      </c>
      <c r="B15">
        <v>2</v>
      </c>
      <c r="D15">
        <v>3300.2853369999998</v>
      </c>
      <c r="G15">
        <v>2028</v>
      </c>
      <c r="H15">
        <v>3.1E-2</v>
      </c>
      <c r="I15">
        <v>3.1E-2</v>
      </c>
      <c r="J15">
        <v>3.1E-2</v>
      </c>
    </row>
    <row r="16" spans="1:10" x14ac:dyDescent="0.2">
      <c r="A16">
        <v>2001</v>
      </c>
      <c r="B16">
        <v>3</v>
      </c>
      <c r="D16">
        <v>3669.3758579999999</v>
      </c>
      <c r="G16">
        <v>2029</v>
      </c>
      <c r="H16">
        <v>3.2000000000000001E-2</v>
      </c>
      <c r="I16">
        <v>3.2000000000000001E-2</v>
      </c>
      <c r="J16">
        <v>3.2000000000000001E-2</v>
      </c>
    </row>
    <row r="17" spans="1:10" x14ac:dyDescent="0.2">
      <c r="A17">
        <v>2001</v>
      </c>
      <c r="B17">
        <v>4</v>
      </c>
      <c r="D17">
        <v>3498.8792149999999</v>
      </c>
      <c r="G17">
        <v>2030</v>
      </c>
      <c r="H17">
        <v>3.3000000000000002E-2</v>
      </c>
      <c r="I17">
        <v>3.3000000000000002E-2</v>
      </c>
      <c r="J17">
        <v>3.3000000000000002E-2</v>
      </c>
    </row>
    <row r="18" spans="1:10" x14ac:dyDescent="0.2">
      <c r="A18">
        <v>2001</v>
      </c>
      <c r="B18">
        <v>5</v>
      </c>
      <c r="D18">
        <v>3666.3526959999999</v>
      </c>
    </row>
    <row r="19" spans="1:10" x14ac:dyDescent="0.2">
      <c r="A19">
        <v>2001</v>
      </c>
      <c r="B19">
        <v>6</v>
      </c>
      <c r="D19">
        <v>3451.9355810000002</v>
      </c>
    </row>
    <row r="20" spans="1:10" x14ac:dyDescent="0.2">
      <c r="A20">
        <v>2001</v>
      </c>
      <c r="B20">
        <v>7</v>
      </c>
      <c r="D20">
        <v>3607.6113409999998</v>
      </c>
    </row>
    <row r="21" spans="1:10" x14ac:dyDescent="0.2">
      <c r="A21">
        <v>2001</v>
      </c>
      <c r="B21">
        <v>8</v>
      </c>
      <c r="D21">
        <v>3730.5105039999999</v>
      </c>
    </row>
    <row r="22" spans="1:10" x14ac:dyDescent="0.2">
      <c r="A22">
        <v>2001</v>
      </c>
      <c r="B22">
        <v>9</v>
      </c>
      <c r="D22">
        <v>3594.7730929999998</v>
      </c>
    </row>
    <row r="23" spans="1:10" x14ac:dyDescent="0.2">
      <c r="A23">
        <v>2001</v>
      </c>
      <c r="B23">
        <v>10</v>
      </c>
      <c r="D23">
        <v>3746.3550190000001</v>
      </c>
    </row>
    <row r="24" spans="1:10" x14ac:dyDescent="0.2">
      <c r="A24">
        <v>2001</v>
      </c>
      <c r="B24">
        <v>11</v>
      </c>
      <c r="D24">
        <v>3613.553128</v>
      </c>
    </row>
    <row r="25" spans="1:10" x14ac:dyDescent="0.2">
      <c r="A25">
        <v>2001</v>
      </c>
      <c r="B25">
        <v>12</v>
      </c>
      <c r="D25">
        <v>3757.2144109999999</v>
      </c>
    </row>
    <row r="26" spans="1:10" x14ac:dyDescent="0.2">
      <c r="A26">
        <v>2002</v>
      </c>
      <c r="B26">
        <v>1</v>
      </c>
      <c r="D26">
        <v>3671.5911110000002</v>
      </c>
    </row>
    <row r="27" spans="1:10" x14ac:dyDescent="0.2">
      <c r="A27">
        <v>2002</v>
      </c>
      <c r="B27">
        <v>2</v>
      </c>
      <c r="D27">
        <v>3462.6619409999998</v>
      </c>
    </row>
    <row r="28" spans="1:10" x14ac:dyDescent="0.2">
      <c r="A28">
        <v>2002</v>
      </c>
      <c r="B28">
        <v>3</v>
      </c>
      <c r="D28">
        <v>3701.0134779999998</v>
      </c>
    </row>
    <row r="29" spans="1:10" x14ac:dyDescent="0.2">
      <c r="A29">
        <v>2002</v>
      </c>
      <c r="B29">
        <v>4</v>
      </c>
      <c r="D29">
        <v>3680.2241079999999</v>
      </c>
    </row>
    <row r="30" spans="1:10" x14ac:dyDescent="0.2">
      <c r="A30">
        <v>2002</v>
      </c>
      <c r="B30">
        <v>5</v>
      </c>
      <c r="D30">
        <v>3813.0211789999998</v>
      </c>
    </row>
    <row r="31" spans="1:10" x14ac:dyDescent="0.2">
      <c r="A31">
        <v>2002</v>
      </c>
      <c r="B31">
        <v>6</v>
      </c>
      <c r="D31">
        <v>3602.0309149999998</v>
      </c>
    </row>
    <row r="32" spans="1:10" x14ac:dyDescent="0.2">
      <c r="A32">
        <v>2002</v>
      </c>
      <c r="B32">
        <v>7</v>
      </c>
      <c r="D32">
        <v>3766.4371540000002</v>
      </c>
    </row>
    <row r="33" spans="1:4" x14ac:dyDescent="0.2">
      <c r="A33">
        <v>2002</v>
      </c>
      <c r="B33">
        <v>8</v>
      </c>
      <c r="D33">
        <v>3832.3094000000001</v>
      </c>
    </row>
    <row r="34" spans="1:4" x14ac:dyDescent="0.2">
      <c r="A34">
        <v>2002</v>
      </c>
      <c r="B34">
        <v>9</v>
      </c>
      <c r="D34">
        <v>3767.7941340000002</v>
      </c>
    </row>
    <row r="35" spans="1:4" x14ac:dyDescent="0.2">
      <c r="A35">
        <v>2002</v>
      </c>
      <c r="B35">
        <v>10</v>
      </c>
      <c r="D35">
        <v>3886.198879</v>
      </c>
    </row>
    <row r="36" spans="1:4" x14ac:dyDescent="0.2">
      <c r="A36">
        <v>2002</v>
      </c>
      <c r="B36">
        <v>11</v>
      </c>
      <c r="D36">
        <v>3753.654329</v>
      </c>
    </row>
    <row r="37" spans="1:4" x14ac:dyDescent="0.2">
      <c r="A37">
        <v>2002</v>
      </c>
      <c r="B37">
        <v>12</v>
      </c>
      <c r="D37">
        <v>3904.1648260000002</v>
      </c>
    </row>
    <row r="38" spans="1:4" x14ac:dyDescent="0.2">
      <c r="A38">
        <v>2003</v>
      </c>
      <c r="B38">
        <v>1</v>
      </c>
      <c r="D38">
        <v>3810.9420540000001</v>
      </c>
    </row>
    <row r="39" spans="1:4" x14ac:dyDescent="0.2">
      <c r="A39">
        <v>2003</v>
      </c>
      <c r="B39">
        <v>2</v>
      </c>
      <c r="D39">
        <v>3550.1474950000002</v>
      </c>
    </row>
    <row r="40" spans="1:4" x14ac:dyDescent="0.2">
      <c r="A40">
        <v>2003</v>
      </c>
      <c r="B40">
        <v>3</v>
      </c>
      <c r="D40">
        <v>3890.9730629999999</v>
      </c>
    </row>
    <row r="41" spans="1:4" x14ac:dyDescent="0.2">
      <c r="A41">
        <v>2003</v>
      </c>
      <c r="B41">
        <v>4</v>
      </c>
      <c r="D41">
        <v>3693.822013</v>
      </c>
    </row>
    <row r="42" spans="1:4" x14ac:dyDescent="0.2">
      <c r="A42">
        <v>2003</v>
      </c>
      <c r="B42">
        <v>5</v>
      </c>
      <c r="D42">
        <v>3887.2120479999999</v>
      </c>
    </row>
    <row r="43" spans="1:4" x14ac:dyDescent="0.2">
      <c r="A43">
        <v>2003</v>
      </c>
      <c r="B43">
        <v>6</v>
      </c>
      <c r="D43">
        <v>3642.107712</v>
      </c>
    </row>
    <row r="44" spans="1:4" x14ac:dyDescent="0.2">
      <c r="A44">
        <v>2003</v>
      </c>
      <c r="B44">
        <v>7</v>
      </c>
      <c r="D44">
        <v>3902.8970629999999</v>
      </c>
    </row>
    <row r="45" spans="1:4" x14ac:dyDescent="0.2">
      <c r="A45">
        <v>2003</v>
      </c>
      <c r="B45">
        <v>8</v>
      </c>
      <c r="D45">
        <v>3886.8927079999999</v>
      </c>
    </row>
    <row r="46" spans="1:4" x14ac:dyDescent="0.2">
      <c r="A46">
        <v>2003</v>
      </c>
      <c r="B46">
        <v>9</v>
      </c>
      <c r="D46">
        <v>3836.0332149999999</v>
      </c>
    </row>
    <row r="47" spans="1:4" x14ac:dyDescent="0.2">
      <c r="A47">
        <v>2003</v>
      </c>
      <c r="B47">
        <v>10</v>
      </c>
      <c r="D47">
        <v>3941.7011630000002</v>
      </c>
    </row>
    <row r="48" spans="1:4" x14ac:dyDescent="0.2">
      <c r="A48">
        <v>2003</v>
      </c>
      <c r="B48">
        <v>11</v>
      </c>
      <c r="D48">
        <v>3809.5017600000001</v>
      </c>
    </row>
    <row r="49" spans="1:4" x14ac:dyDescent="0.2">
      <c r="A49">
        <v>2003</v>
      </c>
      <c r="B49">
        <v>12</v>
      </c>
      <c r="D49">
        <v>3963.9686649999999</v>
      </c>
    </row>
    <row r="50" spans="1:4" x14ac:dyDescent="0.2">
      <c r="A50">
        <v>2004</v>
      </c>
      <c r="B50">
        <v>1</v>
      </c>
      <c r="D50">
        <v>3810.3605080000002</v>
      </c>
    </row>
    <row r="51" spans="1:4" x14ac:dyDescent="0.2">
      <c r="A51">
        <v>2004</v>
      </c>
      <c r="B51">
        <v>2</v>
      </c>
      <c r="D51">
        <v>3743.7341500000002</v>
      </c>
    </row>
    <row r="52" spans="1:4" x14ac:dyDescent="0.2">
      <c r="A52">
        <v>2004</v>
      </c>
      <c r="B52">
        <v>3</v>
      </c>
      <c r="D52">
        <v>4027.5064179999999</v>
      </c>
    </row>
    <row r="53" spans="1:4" x14ac:dyDescent="0.2">
      <c r="A53">
        <v>2004</v>
      </c>
      <c r="B53">
        <v>4</v>
      </c>
      <c r="D53">
        <v>3790.6067619999999</v>
      </c>
    </row>
    <row r="54" spans="1:4" x14ac:dyDescent="0.2">
      <c r="A54">
        <v>2004</v>
      </c>
      <c r="B54">
        <v>5</v>
      </c>
      <c r="D54">
        <v>3931.0971639999998</v>
      </c>
    </row>
    <row r="55" spans="1:4" x14ac:dyDescent="0.2">
      <c r="A55">
        <v>2004</v>
      </c>
      <c r="B55">
        <v>6</v>
      </c>
      <c r="D55">
        <v>3835.5930400000002</v>
      </c>
    </row>
    <row r="56" spans="1:4" x14ac:dyDescent="0.2">
      <c r="A56">
        <v>2004</v>
      </c>
      <c r="B56">
        <v>7</v>
      </c>
      <c r="D56">
        <v>3937.4501529999998</v>
      </c>
    </row>
    <row r="57" spans="1:4" x14ac:dyDescent="0.2">
      <c r="A57">
        <v>2004</v>
      </c>
      <c r="B57">
        <v>8</v>
      </c>
      <c r="D57">
        <v>4027.2172129999999</v>
      </c>
    </row>
    <row r="58" spans="1:4" x14ac:dyDescent="0.2">
      <c r="A58">
        <v>2004</v>
      </c>
      <c r="B58">
        <v>9</v>
      </c>
      <c r="D58">
        <v>3900.0541899999998</v>
      </c>
    </row>
    <row r="59" spans="1:4" x14ac:dyDescent="0.2">
      <c r="A59">
        <v>2004</v>
      </c>
      <c r="B59">
        <v>10</v>
      </c>
      <c r="D59">
        <v>3999.4952199999998</v>
      </c>
    </row>
    <row r="60" spans="1:4" x14ac:dyDescent="0.2">
      <c r="A60">
        <v>2004</v>
      </c>
      <c r="B60">
        <v>11</v>
      </c>
      <c r="D60">
        <v>3920.8758389999998</v>
      </c>
    </row>
    <row r="61" spans="1:4" x14ac:dyDescent="0.2">
      <c r="A61">
        <v>2004</v>
      </c>
      <c r="B61">
        <v>12</v>
      </c>
      <c r="D61">
        <v>4087.1054800000002</v>
      </c>
    </row>
    <row r="62" spans="1:4" x14ac:dyDescent="0.2">
      <c r="A62">
        <v>2005</v>
      </c>
      <c r="B62">
        <v>1</v>
      </c>
      <c r="D62">
        <v>3946.7898660000001</v>
      </c>
    </row>
    <row r="63" spans="1:4" x14ac:dyDescent="0.2">
      <c r="A63">
        <v>2005</v>
      </c>
      <c r="B63">
        <v>2</v>
      </c>
      <c r="D63">
        <v>3708.6804980000002</v>
      </c>
    </row>
    <row r="64" spans="1:4" x14ac:dyDescent="0.2">
      <c r="A64">
        <v>2005</v>
      </c>
      <c r="B64">
        <v>3</v>
      </c>
      <c r="D64">
        <v>4089.009192</v>
      </c>
    </row>
    <row r="65" spans="1:4" x14ac:dyDescent="0.2">
      <c r="A65">
        <v>2005</v>
      </c>
      <c r="B65">
        <v>4</v>
      </c>
      <c r="D65">
        <v>4056.0197880000001</v>
      </c>
    </row>
    <row r="66" spans="1:4" x14ac:dyDescent="0.2">
      <c r="A66">
        <v>2005</v>
      </c>
      <c r="B66">
        <v>5</v>
      </c>
      <c r="D66">
        <v>4110.8094199999996</v>
      </c>
    </row>
    <row r="67" spans="1:4" x14ac:dyDescent="0.2">
      <c r="A67">
        <v>2005</v>
      </c>
      <c r="B67">
        <v>6</v>
      </c>
      <c r="D67">
        <v>4003.626119</v>
      </c>
    </row>
    <row r="68" spans="1:4" x14ac:dyDescent="0.2">
      <c r="A68">
        <v>2005</v>
      </c>
      <c r="B68">
        <v>7</v>
      </c>
      <c r="D68">
        <v>4090.4487549999999</v>
      </c>
    </row>
    <row r="69" spans="1:4" x14ac:dyDescent="0.2">
      <c r="A69">
        <v>2005</v>
      </c>
      <c r="B69">
        <v>8</v>
      </c>
      <c r="D69">
        <v>4195.6597890000003</v>
      </c>
    </row>
    <row r="70" spans="1:4" x14ac:dyDescent="0.2">
      <c r="A70">
        <v>2005</v>
      </c>
      <c r="B70">
        <v>9</v>
      </c>
      <c r="D70">
        <v>4136.0348690000001</v>
      </c>
    </row>
    <row r="71" spans="1:4" x14ac:dyDescent="0.2">
      <c r="A71">
        <v>2005</v>
      </c>
      <c r="B71">
        <v>10</v>
      </c>
      <c r="D71">
        <v>4167.134857</v>
      </c>
    </row>
    <row r="72" spans="1:4" x14ac:dyDescent="0.2">
      <c r="A72">
        <v>2005</v>
      </c>
      <c r="B72">
        <v>11</v>
      </c>
      <c r="D72">
        <v>4083.8971969999998</v>
      </c>
    </row>
    <row r="73" spans="1:4" x14ac:dyDescent="0.2">
      <c r="A73">
        <v>2005</v>
      </c>
      <c r="B73">
        <v>12</v>
      </c>
      <c r="D73">
        <v>4240.8199269999996</v>
      </c>
    </row>
    <row r="74" spans="1:4" x14ac:dyDescent="0.2">
      <c r="A74">
        <v>2006</v>
      </c>
      <c r="B74">
        <v>1</v>
      </c>
      <c r="D74">
        <v>4096.5840150000004</v>
      </c>
    </row>
    <row r="75" spans="1:4" x14ac:dyDescent="0.2">
      <c r="A75">
        <v>2006</v>
      </c>
      <c r="B75">
        <v>2</v>
      </c>
      <c r="D75">
        <v>3880.8495859999998</v>
      </c>
    </row>
    <row r="76" spans="1:4" x14ac:dyDescent="0.2">
      <c r="A76">
        <v>2006</v>
      </c>
      <c r="B76">
        <v>3</v>
      </c>
      <c r="D76">
        <v>4268.5271750000002</v>
      </c>
    </row>
    <row r="77" spans="1:4" x14ac:dyDescent="0.2">
      <c r="A77">
        <v>2006</v>
      </c>
      <c r="B77">
        <v>4</v>
      </c>
      <c r="D77">
        <v>4039.5671980000002</v>
      </c>
    </row>
    <row r="78" spans="1:4" x14ac:dyDescent="0.2">
      <c r="A78">
        <v>2006</v>
      </c>
      <c r="B78">
        <v>5</v>
      </c>
      <c r="D78">
        <v>4287.4939469999999</v>
      </c>
    </row>
    <row r="79" spans="1:4" x14ac:dyDescent="0.2">
      <c r="A79">
        <v>2006</v>
      </c>
      <c r="B79">
        <v>6</v>
      </c>
      <c r="D79">
        <v>4152.4279130000004</v>
      </c>
    </row>
    <row r="80" spans="1:4" x14ac:dyDescent="0.2">
      <c r="A80">
        <v>2006</v>
      </c>
      <c r="B80">
        <v>7</v>
      </c>
      <c r="D80">
        <v>4324.5034480000004</v>
      </c>
    </row>
    <row r="81" spans="1:4" x14ac:dyDescent="0.2">
      <c r="A81">
        <v>2006</v>
      </c>
      <c r="B81">
        <v>8</v>
      </c>
      <c r="D81">
        <v>4369.1386069999999</v>
      </c>
    </row>
    <row r="82" spans="1:4" x14ac:dyDescent="0.2">
      <c r="A82">
        <v>2006</v>
      </c>
      <c r="B82">
        <v>9</v>
      </c>
      <c r="D82">
        <v>4281.9340089999996</v>
      </c>
    </row>
    <row r="83" spans="1:4" x14ac:dyDescent="0.2">
      <c r="A83">
        <v>2006</v>
      </c>
      <c r="B83">
        <v>10</v>
      </c>
      <c r="D83">
        <v>4428.2196180000001</v>
      </c>
    </row>
    <row r="84" spans="1:4" x14ac:dyDescent="0.2">
      <c r="A84">
        <v>2006</v>
      </c>
      <c r="B84">
        <v>11</v>
      </c>
      <c r="D84">
        <v>4272.2224910000004</v>
      </c>
    </row>
    <row r="85" spans="1:4" x14ac:dyDescent="0.2">
      <c r="A85">
        <v>2006</v>
      </c>
      <c r="B85">
        <v>12</v>
      </c>
      <c r="D85">
        <v>4413.1673049999999</v>
      </c>
    </row>
    <row r="86" spans="1:4" x14ac:dyDescent="0.2">
      <c r="A86">
        <v>2007</v>
      </c>
      <c r="B86">
        <v>1</v>
      </c>
      <c r="D86">
        <v>4309.4887989999997</v>
      </c>
    </row>
    <row r="87" spans="1:4" x14ac:dyDescent="0.2">
      <c r="A87">
        <v>2007</v>
      </c>
      <c r="B87">
        <v>2</v>
      </c>
      <c r="D87">
        <v>4066.9464240000002</v>
      </c>
    </row>
    <row r="88" spans="1:4" x14ac:dyDescent="0.2">
      <c r="A88">
        <v>2007</v>
      </c>
      <c r="B88">
        <v>3</v>
      </c>
      <c r="D88">
        <v>4511.3180560000001</v>
      </c>
    </row>
    <row r="89" spans="1:4" x14ac:dyDescent="0.2">
      <c r="A89">
        <v>2007</v>
      </c>
      <c r="B89">
        <v>4</v>
      </c>
      <c r="D89">
        <v>4242.6867970000003</v>
      </c>
    </row>
    <row r="90" spans="1:4" x14ac:dyDescent="0.2">
      <c r="A90">
        <v>2007</v>
      </c>
      <c r="B90">
        <v>5</v>
      </c>
      <c r="D90">
        <v>4474.7452949999997</v>
      </c>
    </row>
    <row r="91" spans="1:4" x14ac:dyDescent="0.2">
      <c r="A91">
        <v>2007</v>
      </c>
      <c r="B91">
        <v>6</v>
      </c>
      <c r="D91">
        <v>4314.7482909999999</v>
      </c>
    </row>
    <row r="92" spans="1:4" x14ac:dyDescent="0.2">
      <c r="A92">
        <v>2007</v>
      </c>
      <c r="B92">
        <v>7</v>
      </c>
      <c r="D92">
        <v>4468.4349099999999</v>
      </c>
    </row>
    <row r="93" spans="1:4" x14ac:dyDescent="0.2">
      <c r="A93">
        <v>2007</v>
      </c>
      <c r="B93">
        <v>8</v>
      </c>
      <c r="D93">
        <v>4507.8183630000003</v>
      </c>
    </row>
    <row r="94" spans="1:4" x14ac:dyDescent="0.2">
      <c r="A94">
        <v>2007</v>
      </c>
      <c r="B94">
        <v>9</v>
      </c>
      <c r="D94">
        <v>4414.6575659999999</v>
      </c>
    </row>
    <row r="95" spans="1:4" x14ac:dyDescent="0.2">
      <c r="A95">
        <v>2007</v>
      </c>
      <c r="B95">
        <v>10</v>
      </c>
      <c r="D95">
        <v>4541.849228</v>
      </c>
    </row>
    <row r="96" spans="1:4" x14ac:dyDescent="0.2">
      <c r="A96">
        <v>2007</v>
      </c>
      <c r="B96">
        <v>11</v>
      </c>
      <c r="D96">
        <v>4453.575382</v>
      </c>
    </row>
    <row r="97" spans="1:4" x14ac:dyDescent="0.2">
      <c r="A97">
        <v>2007</v>
      </c>
      <c r="B97">
        <v>12</v>
      </c>
      <c r="D97">
        <v>4546.9710160000004</v>
      </c>
    </row>
    <row r="98" spans="1:4" x14ac:dyDescent="0.2">
      <c r="A98">
        <v>2008</v>
      </c>
      <c r="B98">
        <v>1</v>
      </c>
      <c r="D98">
        <v>4418.4616939999996</v>
      </c>
    </row>
    <row r="99" spans="1:4" x14ac:dyDescent="0.2">
      <c r="A99">
        <v>2008</v>
      </c>
      <c r="B99">
        <v>2</v>
      </c>
      <c r="D99">
        <v>4314.8437009999998</v>
      </c>
    </row>
    <row r="100" spans="1:4" x14ac:dyDescent="0.2">
      <c r="A100">
        <v>2008</v>
      </c>
      <c r="B100">
        <v>3</v>
      </c>
      <c r="D100">
        <v>4363.5113979999996</v>
      </c>
    </row>
    <row r="101" spans="1:4" x14ac:dyDescent="0.2">
      <c r="A101">
        <v>2008</v>
      </c>
      <c r="B101">
        <v>4</v>
      </c>
      <c r="D101">
        <v>4471.2185010000003</v>
      </c>
    </row>
    <row r="102" spans="1:4" x14ac:dyDescent="0.2">
      <c r="A102">
        <v>2008</v>
      </c>
      <c r="B102">
        <v>5</v>
      </c>
      <c r="D102">
        <v>4513.135835</v>
      </c>
    </row>
    <row r="103" spans="1:4" x14ac:dyDescent="0.2">
      <c r="A103">
        <v>2008</v>
      </c>
      <c r="B103">
        <v>6</v>
      </c>
      <c r="D103">
        <v>4377.9005010000001</v>
      </c>
    </row>
    <row r="104" spans="1:4" x14ac:dyDescent="0.2">
      <c r="A104">
        <v>2008</v>
      </c>
      <c r="B104">
        <v>7</v>
      </c>
      <c r="D104">
        <v>4595.3696769999997</v>
      </c>
    </row>
    <row r="105" spans="1:4" x14ac:dyDescent="0.2">
      <c r="A105">
        <v>2008</v>
      </c>
      <c r="B105">
        <v>8</v>
      </c>
      <c r="D105">
        <v>4546.6160630000004</v>
      </c>
    </row>
    <row r="106" spans="1:4" x14ac:dyDescent="0.2">
      <c r="A106">
        <v>2008</v>
      </c>
      <c r="B106">
        <v>9</v>
      </c>
      <c r="D106">
        <v>4543.9853549999998</v>
      </c>
    </row>
    <row r="107" spans="1:4" x14ac:dyDescent="0.2">
      <c r="A107">
        <v>2008</v>
      </c>
      <c r="B107">
        <v>10</v>
      </c>
      <c r="D107">
        <v>4682.5050170000004</v>
      </c>
    </row>
    <row r="108" spans="1:4" x14ac:dyDescent="0.2">
      <c r="A108">
        <v>2008</v>
      </c>
      <c r="B108">
        <v>11</v>
      </c>
      <c r="D108">
        <v>4459.5483020000001</v>
      </c>
    </row>
    <row r="109" spans="1:4" x14ac:dyDescent="0.2">
      <c r="A109">
        <v>2008</v>
      </c>
      <c r="B109">
        <v>12</v>
      </c>
      <c r="D109">
        <v>4583.5006389999999</v>
      </c>
    </row>
    <row r="110" spans="1:4" x14ac:dyDescent="0.2">
      <c r="A110">
        <v>2009</v>
      </c>
      <c r="B110">
        <v>1</v>
      </c>
      <c r="D110">
        <v>4464.7324289999997</v>
      </c>
    </row>
    <row r="111" spans="1:4" x14ac:dyDescent="0.2">
      <c r="A111">
        <v>2009</v>
      </c>
      <c r="B111">
        <v>2</v>
      </c>
      <c r="D111">
        <v>4177.199533</v>
      </c>
    </row>
    <row r="112" spans="1:4" x14ac:dyDescent="0.2">
      <c r="A112">
        <v>2009</v>
      </c>
      <c r="B112">
        <v>3</v>
      </c>
      <c r="D112">
        <v>4560.0861340000001</v>
      </c>
    </row>
    <row r="113" spans="1:4" x14ac:dyDescent="0.2">
      <c r="A113">
        <v>2009</v>
      </c>
      <c r="B113">
        <v>4</v>
      </c>
      <c r="D113">
        <v>4406.1197849999999</v>
      </c>
    </row>
    <row r="114" spans="1:4" x14ac:dyDescent="0.2">
      <c r="A114">
        <v>2009</v>
      </c>
      <c r="B114">
        <v>5</v>
      </c>
      <c r="D114">
        <v>4586.6400000000003</v>
      </c>
    </row>
    <row r="115" spans="1:4" x14ac:dyDescent="0.2">
      <c r="A115">
        <v>2009</v>
      </c>
      <c r="B115">
        <v>6</v>
      </c>
      <c r="D115">
        <v>4414.2652170000001</v>
      </c>
    </row>
    <row r="116" spans="1:4" x14ac:dyDescent="0.2">
      <c r="A116">
        <v>2009</v>
      </c>
      <c r="B116">
        <v>7</v>
      </c>
      <c r="D116">
        <v>4653.4159680000002</v>
      </c>
    </row>
    <row r="117" spans="1:4" x14ac:dyDescent="0.2">
      <c r="A117">
        <v>2009</v>
      </c>
      <c r="B117">
        <v>8</v>
      </c>
      <c r="D117">
        <v>4649.4321030000001</v>
      </c>
    </row>
    <row r="118" spans="1:4" x14ac:dyDescent="0.2">
      <c r="A118">
        <v>2009</v>
      </c>
      <c r="B118">
        <v>9</v>
      </c>
      <c r="D118">
        <v>4680.9455049999997</v>
      </c>
    </row>
    <row r="119" spans="1:4" x14ac:dyDescent="0.2">
      <c r="A119">
        <v>2009</v>
      </c>
      <c r="B119">
        <v>10</v>
      </c>
      <c r="D119">
        <v>4737.3056770000003</v>
      </c>
    </row>
    <row r="120" spans="1:4" x14ac:dyDescent="0.2">
      <c r="A120">
        <v>2009</v>
      </c>
      <c r="B120">
        <v>11</v>
      </c>
      <c r="D120">
        <v>4607.5535369999998</v>
      </c>
    </row>
    <row r="121" spans="1:4" x14ac:dyDescent="0.2">
      <c r="A121">
        <v>2009</v>
      </c>
      <c r="B121">
        <v>12</v>
      </c>
      <c r="D121">
        <v>4741.1721960000004</v>
      </c>
    </row>
    <row r="122" spans="1:4" x14ac:dyDescent="0.2">
      <c r="A122">
        <v>2010</v>
      </c>
      <c r="B122">
        <v>1</v>
      </c>
      <c r="D122">
        <v>4576.9405159999997</v>
      </c>
    </row>
    <row r="123" spans="1:4" x14ac:dyDescent="0.2">
      <c r="A123">
        <v>2010</v>
      </c>
      <c r="B123">
        <v>2</v>
      </c>
      <c r="D123">
        <v>4409.4595810000001</v>
      </c>
    </row>
    <row r="124" spans="1:4" x14ac:dyDescent="0.2">
      <c r="A124">
        <v>2010</v>
      </c>
      <c r="B124">
        <v>3</v>
      </c>
      <c r="D124">
        <v>4890.1213690000004</v>
      </c>
    </row>
    <row r="125" spans="1:4" x14ac:dyDescent="0.2">
      <c r="A125">
        <v>2010</v>
      </c>
      <c r="B125">
        <v>4</v>
      </c>
      <c r="D125">
        <v>4610.7545270000001</v>
      </c>
    </row>
    <row r="126" spans="1:4" x14ac:dyDescent="0.2">
      <c r="A126">
        <v>2010</v>
      </c>
      <c r="B126">
        <v>5</v>
      </c>
      <c r="D126">
        <v>4785.909138</v>
      </c>
    </row>
    <row r="127" spans="1:4" x14ac:dyDescent="0.2">
      <c r="A127">
        <v>2010</v>
      </c>
      <c r="B127">
        <v>6</v>
      </c>
      <c r="D127">
        <v>4587.0741790000002</v>
      </c>
    </row>
    <row r="128" spans="1:4" x14ac:dyDescent="0.2">
      <c r="A128">
        <v>2010</v>
      </c>
      <c r="B128">
        <v>7</v>
      </c>
      <c r="D128">
        <v>4706.7512420000003</v>
      </c>
    </row>
    <row r="129" spans="1:4" x14ac:dyDescent="0.2">
      <c r="A129">
        <v>2010</v>
      </c>
      <c r="B129">
        <v>8</v>
      </c>
      <c r="D129">
        <v>4771.8102159999999</v>
      </c>
    </row>
    <row r="130" spans="1:4" x14ac:dyDescent="0.2">
      <c r="A130">
        <v>2010</v>
      </c>
      <c r="B130">
        <v>9</v>
      </c>
      <c r="D130">
        <v>4664.8451969999996</v>
      </c>
    </row>
    <row r="131" spans="1:4" x14ac:dyDescent="0.2">
      <c r="A131">
        <v>2010</v>
      </c>
      <c r="B131">
        <v>10</v>
      </c>
      <c r="D131">
        <v>4818.6964660000003</v>
      </c>
    </row>
    <row r="132" spans="1:4" x14ac:dyDescent="0.2">
      <c r="A132">
        <v>2010</v>
      </c>
      <c r="B132">
        <v>11</v>
      </c>
      <c r="D132">
        <v>4615.7352540000002</v>
      </c>
    </row>
    <row r="133" spans="1:4" x14ac:dyDescent="0.2">
      <c r="A133">
        <v>2010</v>
      </c>
      <c r="B133">
        <v>12</v>
      </c>
      <c r="D133">
        <v>4707.231941</v>
      </c>
    </row>
    <row r="134" spans="1:4" x14ac:dyDescent="0.2">
      <c r="A134">
        <v>2011</v>
      </c>
      <c r="B134">
        <v>1</v>
      </c>
      <c r="D134">
        <v>4666.6299230000004</v>
      </c>
    </row>
    <row r="135" spans="1:4" x14ac:dyDescent="0.2">
      <c r="A135">
        <v>2011</v>
      </c>
      <c r="B135">
        <v>2</v>
      </c>
      <c r="D135">
        <v>4359.0004369999997</v>
      </c>
    </row>
    <row r="136" spans="1:4" x14ac:dyDescent="0.2">
      <c r="A136">
        <v>2011</v>
      </c>
      <c r="B136">
        <v>3</v>
      </c>
      <c r="D136">
        <v>4801.2053599999999</v>
      </c>
    </row>
    <row r="137" spans="1:4" x14ac:dyDescent="0.2">
      <c r="A137">
        <v>2011</v>
      </c>
      <c r="B137">
        <v>4</v>
      </c>
      <c r="D137">
        <v>4587.4527850000004</v>
      </c>
    </row>
    <row r="138" spans="1:4" x14ac:dyDescent="0.2">
      <c r="A138">
        <v>2011</v>
      </c>
      <c r="B138">
        <v>5</v>
      </c>
      <c r="D138">
        <v>4855.4771199999996</v>
      </c>
    </row>
    <row r="139" spans="1:4" x14ac:dyDescent="0.2">
      <c r="A139">
        <v>2011</v>
      </c>
      <c r="B139">
        <v>6</v>
      </c>
      <c r="D139">
        <v>4693.7269500000002</v>
      </c>
    </row>
    <row r="140" spans="1:4" x14ac:dyDescent="0.2">
      <c r="A140">
        <v>2011</v>
      </c>
      <c r="B140">
        <v>7</v>
      </c>
      <c r="D140">
        <v>4817.0438190000004</v>
      </c>
    </row>
    <row r="141" spans="1:4" x14ac:dyDescent="0.2">
      <c r="A141">
        <v>2011</v>
      </c>
      <c r="B141">
        <v>8</v>
      </c>
      <c r="D141">
        <v>4978.716136</v>
      </c>
    </row>
    <row r="142" spans="1:4" x14ac:dyDescent="0.2">
      <c r="A142">
        <v>2011</v>
      </c>
      <c r="B142">
        <v>9</v>
      </c>
      <c r="D142">
        <v>4601.6943039999996</v>
      </c>
    </row>
    <row r="143" spans="1:4" x14ac:dyDescent="0.2">
      <c r="A143">
        <v>2011</v>
      </c>
      <c r="B143">
        <v>10</v>
      </c>
      <c r="D143">
        <v>4573.200468</v>
      </c>
    </row>
    <row r="144" spans="1:4" x14ac:dyDescent="0.2">
      <c r="A144">
        <v>2011</v>
      </c>
      <c r="B144">
        <v>11</v>
      </c>
      <c r="D144">
        <v>4790.8238629999996</v>
      </c>
    </row>
    <row r="145" spans="1:4" x14ac:dyDescent="0.2">
      <c r="A145">
        <v>2011</v>
      </c>
      <c r="B145">
        <v>12</v>
      </c>
      <c r="D145">
        <v>5013.8114569999998</v>
      </c>
    </row>
    <row r="146" spans="1:4" x14ac:dyDescent="0.2">
      <c r="A146">
        <v>2012</v>
      </c>
      <c r="B146">
        <v>1</v>
      </c>
      <c r="D146">
        <v>4806.9142890000003</v>
      </c>
    </row>
    <row r="147" spans="1:4" x14ac:dyDescent="0.2">
      <c r="A147">
        <v>2012</v>
      </c>
      <c r="B147">
        <v>2</v>
      </c>
      <c r="D147">
        <v>4631.6994969999996</v>
      </c>
    </row>
    <row r="148" spans="1:4" x14ac:dyDescent="0.2">
      <c r="A148">
        <v>2012</v>
      </c>
      <c r="B148">
        <v>3</v>
      </c>
      <c r="D148">
        <v>5033.8623440000001</v>
      </c>
    </row>
    <row r="149" spans="1:4" x14ac:dyDescent="0.2">
      <c r="A149">
        <v>2012</v>
      </c>
      <c r="B149">
        <v>4</v>
      </c>
      <c r="D149">
        <v>4724.6903480000001</v>
      </c>
    </row>
    <row r="150" spans="1:4" x14ac:dyDescent="0.2">
      <c r="A150">
        <v>2012</v>
      </c>
      <c r="B150">
        <v>5</v>
      </c>
      <c r="D150">
        <v>5032.7087430000001</v>
      </c>
    </row>
    <row r="151" spans="1:4" x14ac:dyDescent="0.2">
      <c r="A151">
        <v>2012</v>
      </c>
      <c r="B151">
        <v>6</v>
      </c>
      <c r="D151">
        <v>4893.7003789999999</v>
      </c>
    </row>
    <row r="152" spans="1:4" x14ac:dyDescent="0.2">
      <c r="A152">
        <v>2012</v>
      </c>
      <c r="B152">
        <v>7</v>
      </c>
      <c r="D152">
        <v>5033.978349</v>
      </c>
    </row>
    <row r="153" spans="1:4" x14ac:dyDescent="0.2">
      <c r="A153">
        <v>2012</v>
      </c>
      <c r="B153">
        <v>8</v>
      </c>
      <c r="D153">
        <v>5104.3110040000001</v>
      </c>
    </row>
    <row r="154" spans="1:4" x14ac:dyDescent="0.2">
      <c r="A154">
        <v>2012</v>
      </c>
      <c r="B154">
        <v>9</v>
      </c>
      <c r="D154">
        <v>5024.614399</v>
      </c>
    </row>
    <row r="155" spans="1:4" x14ac:dyDescent="0.2">
      <c r="A155">
        <v>2012</v>
      </c>
      <c r="B155">
        <v>10</v>
      </c>
      <c r="D155">
        <v>5069.5251850000004</v>
      </c>
    </row>
    <row r="156" spans="1:4" x14ac:dyDescent="0.2">
      <c r="A156">
        <v>2012</v>
      </c>
      <c r="B156">
        <v>11</v>
      </c>
      <c r="D156">
        <v>4979.6174579999997</v>
      </c>
    </row>
    <row r="157" spans="1:4" x14ac:dyDescent="0.2">
      <c r="A157">
        <v>2012</v>
      </c>
      <c r="B157">
        <v>12</v>
      </c>
      <c r="D157">
        <v>5034.2743890000002</v>
      </c>
    </row>
    <row r="158" spans="1:4" x14ac:dyDescent="0.2">
      <c r="A158">
        <v>2013</v>
      </c>
      <c r="B158">
        <v>1</v>
      </c>
      <c r="D158">
        <v>5025.2024510000001</v>
      </c>
    </row>
    <row r="159" spans="1:4" x14ac:dyDescent="0.2">
      <c r="A159">
        <v>2013</v>
      </c>
      <c r="B159">
        <v>2</v>
      </c>
      <c r="D159">
        <v>4609.6858030000003</v>
      </c>
    </row>
    <row r="160" spans="1:4" x14ac:dyDescent="0.2">
      <c r="A160">
        <v>2013</v>
      </c>
      <c r="B160">
        <v>3</v>
      </c>
      <c r="D160">
        <v>5033.0368159999998</v>
      </c>
    </row>
    <row r="161" spans="1:4" x14ac:dyDescent="0.2">
      <c r="A161">
        <v>2013</v>
      </c>
      <c r="B161">
        <v>4</v>
      </c>
      <c r="D161">
        <v>5106.2210450000002</v>
      </c>
    </row>
    <row r="162" spans="1:4" x14ac:dyDescent="0.2">
      <c r="A162">
        <v>2013</v>
      </c>
      <c r="B162">
        <v>5</v>
      </c>
      <c r="D162">
        <v>5163.347702</v>
      </c>
    </row>
    <row r="163" spans="1:4" x14ac:dyDescent="0.2">
      <c r="A163">
        <v>2013</v>
      </c>
      <c r="B163">
        <v>6</v>
      </c>
      <c r="D163">
        <v>4955.0127940000002</v>
      </c>
    </row>
    <row r="164" spans="1:4" x14ac:dyDescent="0.2">
      <c r="A164">
        <v>2013</v>
      </c>
      <c r="B164">
        <v>7</v>
      </c>
      <c r="D164">
        <v>5205.5003669999996</v>
      </c>
    </row>
    <row r="165" spans="1:4" x14ac:dyDescent="0.2">
      <c r="A165">
        <v>2013</v>
      </c>
      <c r="B165">
        <v>8</v>
      </c>
      <c r="D165">
        <v>5196.476103</v>
      </c>
    </row>
    <row r="166" spans="1:4" x14ac:dyDescent="0.2">
      <c r="A166">
        <v>2013</v>
      </c>
      <c r="B166">
        <v>9</v>
      </c>
      <c r="D166">
        <v>5084.604754</v>
      </c>
    </row>
    <row r="167" spans="1:4" x14ac:dyDescent="0.2">
      <c r="A167">
        <v>2013</v>
      </c>
      <c r="B167">
        <v>10</v>
      </c>
      <c r="D167">
        <v>5249.0490339999997</v>
      </c>
    </row>
    <row r="168" spans="1:4" x14ac:dyDescent="0.2">
      <c r="A168">
        <v>2013</v>
      </c>
      <c r="B168">
        <v>11</v>
      </c>
      <c r="D168">
        <v>5085.6992909999999</v>
      </c>
    </row>
    <row r="169" spans="1:4" x14ac:dyDescent="0.2">
      <c r="A169">
        <v>2013</v>
      </c>
      <c r="B169">
        <v>12</v>
      </c>
      <c r="D169">
        <v>5176.4405779999997</v>
      </c>
    </row>
    <row r="170" spans="1:4" x14ac:dyDescent="0.2">
      <c r="A170">
        <v>2014</v>
      </c>
      <c r="B170">
        <v>1</v>
      </c>
      <c r="D170">
        <v>5166.8898300000001</v>
      </c>
    </row>
    <row r="171" spans="1:4" x14ac:dyDescent="0.2">
      <c r="A171">
        <v>2014</v>
      </c>
      <c r="B171">
        <v>2</v>
      </c>
      <c r="D171">
        <v>4902.0781200000001</v>
      </c>
    </row>
    <row r="172" spans="1:4" x14ac:dyDescent="0.2">
      <c r="A172">
        <v>2014</v>
      </c>
      <c r="B172">
        <v>3</v>
      </c>
      <c r="D172">
        <v>5316.7299970000004</v>
      </c>
    </row>
    <row r="173" spans="1:4" x14ac:dyDescent="0.2">
      <c r="A173">
        <v>2014</v>
      </c>
      <c r="B173">
        <v>4</v>
      </c>
      <c r="D173">
        <v>5168.9900820000003</v>
      </c>
    </row>
    <row r="174" spans="1:4" x14ac:dyDescent="0.2">
      <c r="A174">
        <v>2014</v>
      </c>
      <c r="B174">
        <v>5</v>
      </c>
      <c r="D174">
        <v>5410.8747640000001</v>
      </c>
    </row>
    <row r="175" spans="1:4" x14ac:dyDescent="0.2">
      <c r="A175">
        <v>2014</v>
      </c>
      <c r="B175">
        <v>6</v>
      </c>
      <c r="D175">
        <v>5218.074439</v>
      </c>
    </row>
    <row r="176" spans="1:4" x14ac:dyDescent="0.2">
      <c r="A176">
        <v>2014</v>
      </c>
      <c r="B176">
        <v>7</v>
      </c>
      <c r="D176">
        <v>5513.5905279999997</v>
      </c>
    </row>
    <row r="177" spans="1:4" x14ac:dyDescent="0.2">
      <c r="A177">
        <v>2014</v>
      </c>
      <c r="B177">
        <v>8</v>
      </c>
      <c r="D177">
        <v>5418.8811470000001</v>
      </c>
    </row>
    <row r="178" spans="1:4" x14ac:dyDescent="0.2">
      <c r="A178">
        <v>2014</v>
      </c>
      <c r="B178">
        <v>9</v>
      </c>
      <c r="D178">
        <v>5345.7743529999998</v>
      </c>
    </row>
    <row r="179" spans="1:4" x14ac:dyDescent="0.2">
      <c r="A179">
        <v>2014</v>
      </c>
      <c r="B179">
        <v>10</v>
      </c>
      <c r="D179">
        <v>5461.2802659999998</v>
      </c>
    </row>
    <row r="180" spans="1:4" x14ac:dyDescent="0.2">
      <c r="A180">
        <v>2014</v>
      </c>
      <c r="B180">
        <v>11</v>
      </c>
      <c r="D180">
        <v>5250.6955209999996</v>
      </c>
    </row>
    <row r="181" spans="1:4" x14ac:dyDescent="0.2">
      <c r="A181">
        <v>2014</v>
      </c>
      <c r="B181">
        <v>12</v>
      </c>
      <c r="D181">
        <v>5397.3888150000002</v>
      </c>
    </row>
    <row r="182" spans="1:4" x14ac:dyDescent="0.2">
      <c r="A182">
        <v>2015</v>
      </c>
      <c r="B182">
        <v>1</v>
      </c>
      <c r="D182">
        <v>5309.6560950000003</v>
      </c>
    </row>
    <row r="183" spans="1:4" x14ac:dyDescent="0.2">
      <c r="A183">
        <v>2015</v>
      </c>
      <c r="B183">
        <v>2</v>
      </c>
      <c r="D183">
        <v>5048.3137210000004</v>
      </c>
    </row>
    <row r="184" spans="1:4" x14ac:dyDescent="0.2">
      <c r="A184">
        <v>2015</v>
      </c>
      <c r="B184">
        <v>3</v>
      </c>
      <c r="D184">
        <v>5533.3288839999996</v>
      </c>
    </row>
    <row r="185" spans="1:4" x14ac:dyDescent="0.2">
      <c r="A185">
        <v>2015</v>
      </c>
      <c r="B185">
        <v>4</v>
      </c>
      <c r="D185">
        <v>5278.0672439999998</v>
      </c>
    </row>
    <row r="186" spans="1:4" x14ac:dyDescent="0.2">
      <c r="A186">
        <v>2015</v>
      </c>
      <c r="B186">
        <v>5</v>
      </c>
      <c r="D186">
        <v>5622.903456</v>
      </c>
    </row>
    <row r="187" spans="1:4" x14ac:dyDescent="0.2">
      <c r="A187">
        <v>2015</v>
      </c>
      <c r="B187">
        <v>6</v>
      </c>
      <c r="D187">
        <v>5413.9255400000002</v>
      </c>
    </row>
    <row r="188" spans="1:4" x14ac:dyDescent="0.2">
      <c r="A188">
        <v>2015</v>
      </c>
      <c r="B188">
        <v>7</v>
      </c>
      <c r="D188">
        <v>5669.2284689999997</v>
      </c>
    </row>
    <row r="189" spans="1:4" x14ac:dyDescent="0.2">
      <c r="A189">
        <v>2015</v>
      </c>
      <c r="B189">
        <v>8</v>
      </c>
      <c r="D189">
        <v>5691.3539019999998</v>
      </c>
    </row>
    <row r="190" spans="1:4" x14ac:dyDescent="0.2">
      <c r="A190">
        <v>2015</v>
      </c>
      <c r="B190">
        <v>9</v>
      </c>
      <c r="D190">
        <v>5701.0752089999996</v>
      </c>
    </row>
    <row r="191" spans="1:4" x14ac:dyDescent="0.2">
      <c r="A191">
        <v>2015</v>
      </c>
      <c r="B191">
        <v>10</v>
      </c>
      <c r="D191">
        <v>5762.7268009999998</v>
      </c>
    </row>
    <row r="192" spans="1:4" x14ac:dyDescent="0.2">
      <c r="A192">
        <v>2015</v>
      </c>
      <c r="B192">
        <v>11</v>
      </c>
      <c r="D192">
        <v>5441.1928189999999</v>
      </c>
    </row>
    <row r="193" spans="1:13" x14ac:dyDescent="0.2">
      <c r="A193">
        <v>2015</v>
      </c>
      <c r="B193">
        <v>12</v>
      </c>
      <c r="D193">
        <v>5534.7573899999998</v>
      </c>
    </row>
    <row r="194" spans="1:13" x14ac:dyDescent="0.2">
      <c r="A194">
        <v>2016</v>
      </c>
      <c r="B194">
        <v>1</v>
      </c>
      <c r="D194">
        <v>5583.7338650000002</v>
      </c>
    </row>
    <row r="195" spans="1:13" x14ac:dyDescent="0.2">
      <c r="A195">
        <v>2016</v>
      </c>
      <c r="B195">
        <v>2</v>
      </c>
      <c r="D195">
        <v>5464.9239539999999</v>
      </c>
    </row>
    <row r="196" spans="1:13" x14ac:dyDescent="0.2">
      <c r="A196">
        <v>2016</v>
      </c>
      <c r="B196">
        <v>3</v>
      </c>
      <c r="D196">
        <v>5567.0538660000002</v>
      </c>
    </row>
    <row r="197" spans="1:13" x14ac:dyDescent="0.2">
      <c r="A197">
        <v>2016</v>
      </c>
      <c r="B197">
        <v>4</v>
      </c>
      <c r="D197">
        <v>5396.9405139999999</v>
      </c>
    </row>
    <row r="198" spans="1:13" x14ac:dyDescent="0.2">
      <c r="A198">
        <v>2016</v>
      </c>
      <c r="B198">
        <v>5</v>
      </c>
      <c r="D198">
        <v>5550.0042649999996</v>
      </c>
      <c r="F198" t="s">
        <v>13</v>
      </c>
      <c r="G198" t="s">
        <v>16</v>
      </c>
      <c r="H198" t="s">
        <v>17</v>
      </c>
      <c r="I198" t="s">
        <v>18</v>
      </c>
    </row>
    <row r="199" spans="1:13" x14ac:dyDescent="0.2">
      <c r="A199">
        <v>2016</v>
      </c>
      <c r="B199">
        <v>6</v>
      </c>
      <c r="D199">
        <v>5400.6429429999998</v>
      </c>
      <c r="F199">
        <v>2017</v>
      </c>
      <c r="G199" s="2">
        <v>0.02</v>
      </c>
      <c r="H199" s="16">
        <v>2.5000000000000001E-2</v>
      </c>
      <c r="I199" s="17">
        <v>0.03</v>
      </c>
    </row>
    <row r="200" spans="1:13" x14ac:dyDescent="0.2">
      <c r="A200">
        <v>2016</v>
      </c>
      <c r="B200">
        <v>7</v>
      </c>
      <c r="D200">
        <v>5488.2927069999996</v>
      </c>
      <c r="F200">
        <v>2018</v>
      </c>
      <c r="G200">
        <v>0.05</v>
      </c>
      <c r="H200">
        <v>0.05</v>
      </c>
      <c r="I200">
        <v>5.0999999999999997E-2</v>
      </c>
    </row>
    <row r="201" spans="1:13" x14ac:dyDescent="0.2">
      <c r="A201">
        <v>2016</v>
      </c>
      <c r="B201">
        <v>8</v>
      </c>
      <c r="D201">
        <v>5762.1913459999996</v>
      </c>
      <c r="F201">
        <v>2019</v>
      </c>
      <c r="G201">
        <v>3.1E-2</v>
      </c>
      <c r="H201">
        <v>3.1E-2</v>
      </c>
      <c r="I201">
        <v>3.1E-2</v>
      </c>
    </row>
    <row r="202" spans="1:13" x14ac:dyDescent="0.2">
      <c r="A202">
        <v>2016</v>
      </c>
      <c r="B202">
        <v>9</v>
      </c>
      <c r="D202">
        <v>5541.8675480000002</v>
      </c>
      <c r="F202">
        <v>2020</v>
      </c>
      <c r="G202">
        <v>2.8999999999999998E-2</v>
      </c>
      <c r="H202">
        <v>2.8999999999999998E-2</v>
      </c>
      <c r="I202">
        <v>2.8999999999999998E-2</v>
      </c>
    </row>
    <row r="203" spans="1:13" x14ac:dyDescent="0.2">
      <c r="A203">
        <v>2016</v>
      </c>
      <c r="B203">
        <v>10</v>
      </c>
      <c r="D203">
        <v>5587.3533209999996</v>
      </c>
    </row>
    <row r="204" spans="1:13" x14ac:dyDescent="0.2">
      <c r="A204">
        <v>2016</v>
      </c>
      <c r="B204">
        <v>11</v>
      </c>
      <c r="D204">
        <v>5428.4883579999996</v>
      </c>
      <c r="E204" t="s">
        <v>16</v>
      </c>
      <c r="F204" t="s">
        <v>17</v>
      </c>
      <c r="G204" t="s">
        <v>18</v>
      </c>
    </row>
    <row r="205" spans="1:13" x14ac:dyDescent="0.2">
      <c r="A205">
        <v>2016</v>
      </c>
      <c r="B205">
        <v>12</v>
      </c>
      <c r="C205" t="s">
        <v>27</v>
      </c>
      <c r="D205">
        <v>5547.9809919999998</v>
      </c>
      <c r="E205" s="13">
        <f>(1+G199)^(1/365)-1</f>
        <v>5.4255245176770828E-5</v>
      </c>
      <c r="F205" s="12">
        <f t="shared" ref="F205:G205" si="0">(1+H199)^(1/365)-1</f>
        <v>6.7653281778268237E-5</v>
      </c>
      <c r="G205" s="12">
        <f t="shared" si="0"/>
        <v>8.0986299053176225E-5</v>
      </c>
      <c r="H205" t="s">
        <v>26</v>
      </c>
    </row>
    <row r="206" spans="1:13" x14ac:dyDescent="0.2">
      <c r="A206">
        <v>2017</v>
      </c>
      <c r="B206">
        <v>1</v>
      </c>
      <c r="C206">
        <v>31</v>
      </c>
      <c r="D206" s="11">
        <v>5428.1326349999999</v>
      </c>
      <c r="K206">
        <f>D206</f>
        <v>5428.1326349999999</v>
      </c>
      <c r="L206">
        <f>D206</f>
        <v>5428.1326349999999</v>
      </c>
      <c r="M206">
        <f>D206</f>
        <v>5428.1326349999999</v>
      </c>
    </row>
    <row r="207" spans="1:13" x14ac:dyDescent="0.2">
      <c r="A207">
        <v>2017</v>
      </c>
      <c r="B207">
        <v>2</v>
      </c>
      <c r="C207">
        <v>28</v>
      </c>
      <c r="D207" s="11">
        <v>5188.5698579999998</v>
      </c>
      <c r="E207">
        <f>$D206*(1+E$205)^$C207</f>
        <v>5436.384808359815</v>
      </c>
      <c r="K207">
        <f>$K206*(1+E$205)^$C207</f>
        <v>5436.384808359815</v>
      </c>
      <c r="L207">
        <f>$K206*(1+F$205)^$C207</f>
        <v>5438.4244993120128</v>
      </c>
      <c r="M207">
        <f>$K206*(1+G$205)^$C207</f>
        <v>5440.4550244209613</v>
      </c>
    </row>
    <row r="208" spans="1:13" x14ac:dyDescent="0.2">
      <c r="A208">
        <v>2017</v>
      </c>
      <c r="B208">
        <v>3</v>
      </c>
      <c r="C208">
        <v>31</v>
      </c>
      <c r="D208" s="11">
        <v>5607.7562029999999</v>
      </c>
      <c r="E208" s="8" t="s">
        <v>16</v>
      </c>
      <c r="F208" s="8" t="s">
        <v>17</v>
      </c>
      <c r="G208" s="8" t="s">
        <v>18</v>
      </c>
      <c r="H208" s="14" t="s">
        <v>23</v>
      </c>
      <c r="I208" s="14"/>
      <c r="J208" s="14"/>
      <c r="K208">
        <f t="shared" ref="K208:K217" si="1">$K207*(1+E$205)^$C208</f>
        <v>5445.5357776363626</v>
      </c>
      <c r="L208">
        <f t="shared" ref="L208:L217" si="2">$K207*(1+F$205)^$C208</f>
        <v>5447.7978536026203</v>
      </c>
      <c r="M208">
        <f t="shared" ref="M208:M217" si="3">$K207*(1+G$205)^$C208</f>
        <v>5450.0498546745293</v>
      </c>
    </row>
    <row r="209" spans="1:16" x14ac:dyDescent="0.2">
      <c r="A209">
        <v>2017</v>
      </c>
      <c r="B209">
        <v>4</v>
      </c>
      <c r="C209">
        <v>30</v>
      </c>
      <c r="D209">
        <v>5451.2320849999996</v>
      </c>
      <c r="E209">
        <f>$D208*(1+E$205)^$C209</f>
        <v>5616.8908928863302</v>
      </c>
      <c r="F209">
        <f t="shared" ref="F209:G209" si="4">$D208*(1+F$205)^$C209</f>
        <v>5619.1488683023917</v>
      </c>
      <c r="G209">
        <f t="shared" si="4"/>
        <v>5621.3967570448667</v>
      </c>
      <c r="H209">
        <f>($D209-E209)/$D209</f>
        <v>-3.0389241423451629E-2</v>
      </c>
      <c r="I209">
        <f t="shared" ref="I209:J209" si="5">($D209-F209)/$D209</f>
        <v>-3.0803455197668788E-2</v>
      </c>
      <c r="J209">
        <f t="shared" si="5"/>
        <v>-3.1215818624399493E-2</v>
      </c>
      <c r="K209">
        <f t="shared" si="1"/>
        <v>5454.4062204289739</v>
      </c>
      <c r="L209">
        <f t="shared" si="2"/>
        <v>5456.5988774326097</v>
      </c>
      <c r="M209">
        <f t="shared" si="3"/>
        <v>5458.7817395486099</v>
      </c>
    </row>
    <row r="210" spans="1:16" x14ac:dyDescent="0.2">
      <c r="A210">
        <v>2017</v>
      </c>
      <c r="B210">
        <v>5</v>
      </c>
      <c r="C210">
        <v>31</v>
      </c>
      <c r="D210">
        <v>5681.9111350000003</v>
      </c>
      <c r="E210">
        <f>E209*(1+E$205)^$C210</f>
        <v>5626.3457048252285</v>
      </c>
      <c r="F210">
        <f t="shared" ref="F210:G210" si="6">F209*(1+F$205)^$C210</f>
        <v>5630.9456050163517</v>
      </c>
      <c r="G210">
        <f t="shared" si="6"/>
        <v>5635.5268544802575</v>
      </c>
      <c r="H210">
        <f t="shared" ref="H210:H217" si="7">($D210-E210)/$D210</f>
        <v>9.7793557228472543E-3</v>
      </c>
      <c r="I210">
        <f t="shared" ref="I210:I217" si="8">($D210-F210)/$D210</f>
        <v>8.9697865335672117E-3</v>
      </c>
      <c r="J210">
        <f t="shared" ref="J210:J217" si="9">($D210-G210)/$D210</f>
        <v>8.1634998185769383E-3</v>
      </c>
      <c r="K210">
        <f t="shared" si="1"/>
        <v>5463.5875248260072</v>
      </c>
      <c r="L210">
        <f t="shared" si="2"/>
        <v>5465.8570994893871</v>
      </c>
      <c r="M210">
        <f t="shared" si="3"/>
        <v>5468.1165658605214</v>
      </c>
    </row>
    <row r="211" spans="1:16" x14ac:dyDescent="0.2">
      <c r="A211">
        <v>2017</v>
      </c>
      <c r="B211">
        <v>6</v>
      </c>
      <c r="C211">
        <v>30</v>
      </c>
      <c r="D211">
        <v>5492.8670519999996</v>
      </c>
      <c r="E211">
        <f t="shared" ref="E211:E217" si="10">E210*(1+E$205)^$C211</f>
        <v>5635.5106758664751</v>
      </c>
      <c r="F211">
        <f t="shared" ref="F211:F217" si="11">F210*(1+F$205)^$C211</f>
        <v>5642.3853816920227</v>
      </c>
      <c r="G211">
        <f t="shared" ref="G211:G217" si="12">G210*(1+G$205)^$C211</f>
        <v>5649.2349590852173</v>
      </c>
      <c r="H211">
        <f t="shared" si="7"/>
        <v>-2.5968883374764693E-2</v>
      </c>
      <c r="I211">
        <f t="shared" si="8"/>
        <v>-2.7220453048755703E-2</v>
      </c>
      <c r="J211">
        <f t="shared" si="9"/>
        <v>-2.8467447983887173E-2</v>
      </c>
      <c r="K211">
        <f t="shared" si="1"/>
        <v>5472.487372804314</v>
      </c>
      <c r="L211">
        <f t="shared" si="2"/>
        <v>5474.6872983838102</v>
      </c>
      <c r="M211">
        <f t="shared" si="3"/>
        <v>5476.8773966059862</v>
      </c>
    </row>
    <row r="212" spans="1:16" x14ac:dyDescent="0.2">
      <c r="A212">
        <v>2017</v>
      </c>
      <c r="B212">
        <v>7</v>
      </c>
      <c r="C212">
        <v>31</v>
      </c>
      <c r="D212">
        <v>5665.0409989999998</v>
      </c>
      <c r="E212">
        <f t="shared" si="10"/>
        <v>5644.9968301529061</v>
      </c>
      <c r="F212">
        <f t="shared" si="11"/>
        <v>5654.2309007103913</v>
      </c>
      <c r="G212">
        <f t="shared" si="12"/>
        <v>5663.4350313906016</v>
      </c>
      <c r="H212">
        <f t="shared" si="7"/>
        <v>3.5382213210163769E-3</v>
      </c>
      <c r="I212">
        <f t="shared" si="8"/>
        <v>1.9082118366869219E-3</v>
      </c>
      <c r="J212">
        <f t="shared" si="9"/>
        <v>2.8348737629290527E-4</v>
      </c>
      <c r="K212">
        <f t="shared" si="1"/>
        <v>5481.6991128816207</v>
      </c>
      <c r="L212">
        <f t="shared" si="2"/>
        <v>5483.9762111000227</v>
      </c>
      <c r="M212">
        <f t="shared" si="3"/>
        <v>5486.2431675175694</v>
      </c>
    </row>
    <row r="213" spans="1:16" x14ac:dyDescent="0.2">
      <c r="A213">
        <v>2017</v>
      </c>
      <c r="B213">
        <v>8</v>
      </c>
      <c r="C213">
        <v>31</v>
      </c>
      <c r="D213">
        <v>5769.3194640000002</v>
      </c>
      <c r="E213">
        <f t="shared" si="10"/>
        <v>5654.4989523131153</v>
      </c>
      <c r="F213">
        <f t="shared" si="11"/>
        <v>5666.1012879912623</v>
      </c>
      <c r="G213">
        <f t="shared" si="12"/>
        <v>5677.6707973881303</v>
      </c>
      <c r="H213">
        <f t="shared" si="7"/>
        <v>1.9901916058445684E-2</v>
      </c>
      <c r="I213">
        <f t="shared" si="8"/>
        <v>1.789087545815574E-2</v>
      </c>
      <c r="J213">
        <f t="shared" si="9"/>
        <v>1.5885524659147197E-2</v>
      </c>
      <c r="K213">
        <f t="shared" si="1"/>
        <v>5490.9263589161765</v>
      </c>
      <c r="L213">
        <f t="shared" si="2"/>
        <v>5493.2072901332676</v>
      </c>
      <c r="M213">
        <f t="shared" si="3"/>
        <v>5495.4780624779896</v>
      </c>
    </row>
    <row r="214" spans="1:16" x14ac:dyDescent="0.2">
      <c r="A214">
        <v>2017</v>
      </c>
      <c r="B214">
        <v>9</v>
      </c>
      <c r="C214">
        <v>30</v>
      </c>
      <c r="D214">
        <v>5623.5790239999997</v>
      </c>
      <c r="E214">
        <f t="shared" si="10"/>
        <v>5663.7097832626359</v>
      </c>
      <c r="F214">
        <f t="shared" si="11"/>
        <v>5677.6124866252194</v>
      </c>
      <c r="G214">
        <f t="shared" si="12"/>
        <v>5691.4814147825355</v>
      </c>
      <c r="H214">
        <f t="shared" si="7"/>
        <v>-7.1361599243770632E-3</v>
      </c>
      <c r="I214">
        <f t="shared" si="8"/>
        <v>-9.6083761594917931E-3</v>
      </c>
      <c r="J214">
        <f t="shared" si="9"/>
        <v>-1.2074586396447127E-2</v>
      </c>
      <c r="K214">
        <f t="shared" si="1"/>
        <v>5499.8707401734328</v>
      </c>
      <c r="L214">
        <f t="shared" si="2"/>
        <v>5502.0816737948344</v>
      </c>
      <c r="M214">
        <f t="shared" si="3"/>
        <v>5504.2827308845426</v>
      </c>
    </row>
    <row r="215" spans="1:16" x14ac:dyDescent="0.2">
      <c r="A215">
        <v>2017</v>
      </c>
      <c r="B215">
        <v>10</v>
      </c>
      <c r="C215">
        <v>31</v>
      </c>
      <c r="D215">
        <v>5740.345421</v>
      </c>
      <c r="E215">
        <f t="shared" si="10"/>
        <v>5673.2434046019898</v>
      </c>
      <c r="F215">
        <f t="shared" si="11"/>
        <v>5689.5319607730617</v>
      </c>
      <c r="G215">
        <f t="shared" si="12"/>
        <v>5705.7876789404263</v>
      </c>
      <c r="H215">
        <f t="shared" si="7"/>
        <v>1.1689543307364355E-2</v>
      </c>
      <c r="I215">
        <f t="shared" si="8"/>
        <v>8.8519865095655417E-3</v>
      </c>
      <c r="J215">
        <f t="shared" si="9"/>
        <v>6.0201502740846449E-3</v>
      </c>
      <c r="K215">
        <f t="shared" si="1"/>
        <v>5509.1285741830707</v>
      </c>
      <c r="L215">
        <f t="shared" si="2"/>
        <v>5511.4170666017335</v>
      </c>
      <c r="M215">
        <f t="shared" si="3"/>
        <v>5513.6953664717475</v>
      </c>
    </row>
    <row r="216" spans="1:16" x14ac:dyDescent="0.2">
      <c r="A216">
        <v>2017</v>
      </c>
      <c r="B216">
        <v>11</v>
      </c>
      <c r="C216">
        <v>30</v>
      </c>
      <c r="D216">
        <v>5572.7472809999999</v>
      </c>
      <c r="E216">
        <f t="shared" si="10"/>
        <v>5682.4847691112</v>
      </c>
      <c r="F216">
        <f t="shared" si="11"/>
        <v>5701.0907609437381</v>
      </c>
      <c r="G216">
        <f t="shared" si="12"/>
        <v>5719.6666890802544</v>
      </c>
      <c r="H216">
        <f t="shared" si="7"/>
        <v>-1.9691811341480431E-2</v>
      </c>
      <c r="I216">
        <f t="shared" si="8"/>
        <v>-2.3030558084217959E-2</v>
      </c>
      <c r="J216">
        <f t="shared" si="9"/>
        <v>-2.6363910055847817E-2</v>
      </c>
      <c r="K216">
        <f t="shared" si="1"/>
        <v>5518.1026057292638</v>
      </c>
      <c r="L216">
        <f t="shared" si="2"/>
        <v>5520.3208685128302</v>
      </c>
      <c r="M216">
        <f t="shared" si="3"/>
        <v>5522.52922202437</v>
      </c>
    </row>
    <row r="217" spans="1:16" x14ac:dyDescent="0.2">
      <c r="A217">
        <v>2017</v>
      </c>
      <c r="B217">
        <v>12</v>
      </c>
      <c r="C217">
        <v>31</v>
      </c>
      <c r="D217">
        <v>5671.5664969999998</v>
      </c>
      <c r="E217">
        <f t="shared" si="10"/>
        <v>5692.0499940482987</v>
      </c>
      <c r="F217">
        <f t="shared" si="11"/>
        <v>5713.0595249443904</v>
      </c>
      <c r="G217">
        <f t="shared" si="12"/>
        <v>5734.0438005185069</v>
      </c>
      <c r="H217">
        <f t="shared" si="7"/>
        <v>-3.6116118993110144E-3</v>
      </c>
      <c r="I217">
        <f t="shared" si="8"/>
        <v>-7.3159731030815831E-3</v>
      </c>
      <c r="J217">
        <f t="shared" si="9"/>
        <v>-1.1015881335704128E-2</v>
      </c>
      <c r="K217">
        <f t="shared" si="1"/>
        <v>5527.3911291119748</v>
      </c>
      <c r="L217">
        <f t="shared" si="2"/>
        <v>5529.6872077973121</v>
      </c>
      <c r="M217">
        <f t="shared" si="3"/>
        <v>5531.9730601460815</v>
      </c>
      <c r="N217">
        <f>SUM(K206:K217)*(1+G199)</f>
        <v>67042.205917252038</v>
      </c>
      <c r="O217">
        <f t="shared" ref="O217:P217" si="13">SUM(L206:L217)*(1+H199)</f>
        <v>67395.993295689434</v>
      </c>
      <c r="P217">
        <f t="shared" si="13"/>
        <v>67749.913270401899</v>
      </c>
    </row>
    <row r="218" spans="1:16" x14ac:dyDescent="0.2">
      <c r="A218">
        <v>2018</v>
      </c>
      <c r="B218">
        <v>1</v>
      </c>
      <c r="C218">
        <f>C206</f>
        <v>31</v>
      </c>
      <c r="D218">
        <v>5618.579084</v>
      </c>
      <c r="J218">
        <v>8.1600000000000006E-2</v>
      </c>
      <c r="K218">
        <f>N$217*$J218</f>
        <v>5470.6440028477664</v>
      </c>
      <c r="L218">
        <f t="shared" ref="L218:M218" si="14">O$217*$J218</f>
        <v>5499.5130529282578</v>
      </c>
      <c r="M218">
        <f t="shared" si="14"/>
        <v>5528.3929228647958</v>
      </c>
    </row>
    <row r="219" spans="1:16" x14ac:dyDescent="0.2">
      <c r="A219">
        <v>2018</v>
      </c>
      <c r="B219">
        <v>2</v>
      </c>
      <c r="C219">
        <f t="shared" ref="C219:C241" si="15">C207</f>
        <v>28</v>
      </c>
      <c r="D219">
        <v>5239.200237</v>
      </c>
      <c r="J219">
        <v>7.7499999999999999E-2</v>
      </c>
      <c r="K219">
        <f t="shared" ref="K219:K229" si="16">N$217*$J219</f>
        <v>5195.7709585870325</v>
      </c>
      <c r="L219">
        <f t="shared" ref="L219:L229" si="17">O$217*$J219</f>
        <v>5223.189480415931</v>
      </c>
      <c r="M219">
        <f t="shared" ref="M219:M229" si="18">P$217*$J219</f>
        <v>5250.618278456147</v>
      </c>
    </row>
    <row r="220" spans="1:16" x14ac:dyDescent="0.2">
      <c r="A220">
        <v>2018</v>
      </c>
      <c r="B220">
        <v>3</v>
      </c>
      <c r="C220">
        <f t="shared" si="15"/>
        <v>31</v>
      </c>
      <c r="D220">
        <v>5790.2463010000001</v>
      </c>
      <c r="J220">
        <v>8.4099999999999994E-2</v>
      </c>
      <c r="K220">
        <f t="shared" si="16"/>
        <v>5638.2495176408956</v>
      </c>
      <c r="L220">
        <f t="shared" si="17"/>
        <v>5668.0030361674808</v>
      </c>
      <c r="M220">
        <f t="shared" si="18"/>
        <v>5697.7677060407996</v>
      </c>
    </row>
    <row r="221" spans="1:16" x14ac:dyDescent="0.2">
      <c r="A221">
        <v>2018</v>
      </c>
      <c r="B221">
        <v>4</v>
      </c>
      <c r="C221">
        <f t="shared" si="15"/>
        <v>30</v>
      </c>
      <c r="D221">
        <v>5607.304873</v>
      </c>
      <c r="J221">
        <v>8.1199999999999994E-2</v>
      </c>
      <c r="K221">
        <f t="shared" si="16"/>
        <v>5443.8271204808652</v>
      </c>
      <c r="L221">
        <f t="shared" si="17"/>
        <v>5472.5546556099816</v>
      </c>
      <c r="M221">
        <f t="shared" si="18"/>
        <v>5501.2929575566341</v>
      </c>
    </row>
    <row r="222" spans="1:16" x14ac:dyDescent="0.2">
      <c r="A222">
        <v>2018</v>
      </c>
      <c r="B222">
        <v>5</v>
      </c>
      <c r="C222">
        <f t="shared" si="15"/>
        <v>31</v>
      </c>
      <c r="D222">
        <v>5799.1163720000004</v>
      </c>
      <c r="J222">
        <v>8.4599999999999995E-2</v>
      </c>
      <c r="K222">
        <f t="shared" si="16"/>
        <v>5671.7706205995219</v>
      </c>
      <c r="L222">
        <f t="shared" si="17"/>
        <v>5701.7010328153256</v>
      </c>
      <c r="M222">
        <f t="shared" si="18"/>
        <v>5731.6426626760003</v>
      </c>
    </row>
    <row r="223" spans="1:16" x14ac:dyDescent="0.2">
      <c r="A223">
        <v>2018</v>
      </c>
      <c r="B223">
        <v>6</v>
      </c>
      <c r="C223">
        <f t="shared" si="15"/>
        <v>30</v>
      </c>
      <c r="D223">
        <v>5696.940184</v>
      </c>
      <c r="J223">
        <v>8.1500000000000003E-2</v>
      </c>
      <c r="K223">
        <f t="shared" si="16"/>
        <v>5463.9397822560413</v>
      </c>
      <c r="L223">
        <f t="shared" si="17"/>
        <v>5492.7734535986892</v>
      </c>
      <c r="M223">
        <f t="shared" si="18"/>
        <v>5521.6179315377549</v>
      </c>
    </row>
    <row r="224" spans="1:16" x14ac:dyDescent="0.2">
      <c r="A224">
        <v>2018</v>
      </c>
      <c r="B224">
        <v>7</v>
      </c>
      <c r="C224">
        <f t="shared" si="15"/>
        <v>31</v>
      </c>
      <c r="D224">
        <v>5918.2463690000004</v>
      </c>
      <c r="J224">
        <v>8.4699999999999998E-2</v>
      </c>
      <c r="K224">
        <f t="shared" si="16"/>
        <v>5678.4748411912478</v>
      </c>
      <c r="L224">
        <f t="shared" si="17"/>
        <v>5708.4406321448951</v>
      </c>
      <c r="M224">
        <f t="shared" si="18"/>
        <v>5738.4176540030403</v>
      </c>
    </row>
    <row r="225" spans="1:14" x14ac:dyDescent="0.2">
      <c r="A225">
        <v>2018</v>
      </c>
      <c r="B225">
        <v>8</v>
      </c>
      <c r="C225">
        <f t="shared" si="15"/>
        <v>31</v>
      </c>
      <c r="D225">
        <v>6018.7783680000002</v>
      </c>
      <c r="J225">
        <v>8.5800000000000001E-2</v>
      </c>
      <c r="K225">
        <f t="shared" si="16"/>
        <v>5752.2212677002253</v>
      </c>
      <c r="L225">
        <f t="shared" si="17"/>
        <v>5782.5762247701532</v>
      </c>
      <c r="M225">
        <f t="shared" si="18"/>
        <v>5812.9425586004827</v>
      </c>
    </row>
    <row r="226" spans="1:14" x14ac:dyDescent="0.2">
      <c r="A226">
        <v>2018</v>
      </c>
      <c r="B226">
        <v>9</v>
      </c>
      <c r="C226">
        <f t="shared" si="15"/>
        <v>30</v>
      </c>
      <c r="D226">
        <v>5813.1962830000002</v>
      </c>
      <c r="J226">
        <v>8.3900000000000002E-2</v>
      </c>
      <c r="K226">
        <f t="shared" si="16"/>
        <v>5624.8410764574464</v>
      </c>
      <c r="L226">
        <f t="shared" si="17"/>
        <v>5654.5238375083436</v>
      </c>
      <c r="M226">
        <f t="shared" si="18"/>
        <v>5684.2177233867196</v>
      </c>
    </row>
    <row r="227" spans="1:14" x14ac:dyDescent="0.2">
      <c r="A227">
        <v>2018</v>
      </c>
      <c r="B227">
        <v>10</v>
      </c>
      <c r="C227">
        <f t="shared" si="15"/>
        <v>31</v>
      </c>
      <c r="D227">
        <v>5933.6956909999999</v>
      </c>
      <c r="J227">
        <v>8.5699999999999998E-2</v>
      </c>
      <c r="K227">
        <f t="shared" si="16"/>
        <v>5745.5170471084994</v>
      </c>
      <c r="L227">
        <f t="shared" si="17"/>
        <v>5775.8366254405846</v>
      </c>
      <c r="M227">
        <f t="shared" si="18"/>
        <v>5806.1675672734427</v>
      </c>
    </row>
    <row r="228" spans="1:14" x14ac:dyDescent="0.2">
      <c r="A228">
        <v>2018</v>
      </c>
      <c r="B228">
        <v>11</v>
      </c>
      <c r="C228">
        <f t="shared" si="15"/>
        <v>30</v>
      </c>
      <c r="D228">
        <v>5819.2536639999998</v>
      </c>
      <c r="J228">
        <v>8.3500000000000005E-2</v>
      </c>
      <c r="K228">
        <f t="shared" si="16"/>
        <v>5598.0241940905453</v>
      </c>
      <c r="L228">
        <f t="shared" si="17"/>
        <v>5627.5654401900683</v>
      </c>
      <c r="M228">
        <f t="shared" si="18"/>
        <v>5657.1177580785588</v>
      </c>
    </row>
    <row r="229" spans="1:14" x14ac:dyDescent="0.2">
      <c r="A229">
        <v>2018</v>
      </c>
      <c r="B229">
        <v>12</v>
      </c>
      <c r="C229">
        <f t="shared" si="15"/>
        <v>31</v>
      </c>
      <c r="D229">
        <v>5871.0971929999996</v>
      </c>
      <c r="J229">
        <v>8.5800000000000001E-2</v>
      </c>
      <c r="K229">
        <f t="shared" si="16"/>
        <v>5752.2212677002253</v>
      </c>
      <c r="L229">
        <f t="shared" si="17"/>
        <v>5782.5762247701532</v>
      </c>
      <c r="M229">
        <f t="shared" si="18"/>
        <v>5812.9425586004827</v>
      </c>
    </row>
    <row r="230" spans="1:14" x14ac:dyDescent="0.2">
      <c r="A230">
        <v>2019</v>
      </c>
      <c r="B230">
        <v>1</v>
      </c>
      <c r="C230">
        <f t="shared" si="15"/>
        <v>31</v>
      </c>
      <c r="D230">
        <v>5832.4261200000001</v>
      </c>
      <c r="J230">
        <v>8.1600000000000006E-2</v>
      </c>
      <c r="K230">
        <f>N$230*$J230</f>
        <v>5579.4988772164315</v>
      </c>
      <c r="L230">
        <f t="shared" ref="L230" si="19">O$217*$J230</f>
        <v>5499.5130529282578</v>
      </c>
      <c r="M230">
        <f t="shared" ref="M230" si="20">P$217*$J230</f>
        <v>5528.3929228647958</v>
      </c>
      <c r="N230">
        <f>SUM(K218:K229)*(1+G199)</f>
        <v>68376.211730593524</v>
      </c>
    </row>
    <row r="231" spans="1:14" x14ac:dyDescent="0.2">
      <c r="A231">
        <v>2019</v>
      </c>
      <c r="B231">
        <v>2</v>
      </c>
      <c r="C231">
        <f t="shared" si="15"/>
        <v>28</v>
      </c>
      <c r="D231">
        <v>5509.1337750000002</v>
      </c>
    </row>
    <row r="232" spans="1:14" x14ac:dyDescent="0.2">
      <c r="A232">
        <v>2019</v>
      </c>
      <c r="B232">
        <v>3</v>
      </c>
      <c r="C232">
        <f t="shared" si="15"/>
        <v>31</v>
      </c>
      <c r="D232">
        <v>6021.8828059999996</v>
      </c>
    </row>
    <row r="233" spans="1:14" x14ac:dyDescent="0.2">
      <c r="A233">
        <v>2019</v>
      </c>
      <c r="B233">
        <v>4</v>
      </c>
      <c r="C233">
        <f t="shared" si="15"/>
        <v>30</v>
      </c>
      <c r="D233">
        <v>5834.6984140000004</v>
      </c>
    </row>
    <row r="234" spans="1:14" x14ac:dyDescent="0.2">
      <c r="A234">
        <v>2019</v>
      </c>
      <c r="B234">
        <v>5</v>
      </c>
      <c r="C234">
        <f t="shared" si="15"/>
        <v>31</v>
      </c>
      <c r="D234">
        <v>6104.0705829999997</v>
      </c>
    </row>
    <row r="235" spans="1:14" x14ac:dyDescent="0.2">
      <c r="A235">
        <v>2019</v>
      </c>
      <c r="B235">
        <v>6</v>
      </c>
      <c r="C235">
        <f t="shared" si="15"/>
        <v>30</v>
      </c>
      <c r="D235">
        <v>5882.7662929999997</v>
      </c>
    </row>
    <row r="236" spans="1:14" x14ac:dyDescent="0.2">
      <c r="A236">
        <v>2019</v>
      </c>
      <c r="B236">
        <v>7</v>
      </c>
      <c r="C236">
        <f t="shared" si="15"/>
        <v>31</v>
      </c>
      <c r="D236">
        <v>6146.8170689999997</v>
      </c>
    </row>
    <row r="237" spans="1:14" x14ac:dyDescent="0.2">
      <c r="A237">
        <v>2019</v>
      </c>
      <c r="B237">
        <v>8</v>
      </c>
      <c r="C237">
        <f t="shared" si="15"/>
        <v>31</v>
      </c>
      <c r="D237">
        <v>6256.7983649999996</v>
      </c>
    </row>
    <row r="238" spans="1:14" x14ac:dyDescent="0.2">
      <c r="A238">
        <v>2019</v>
      </c>
      <c r="B238">
        <v>9</v>
      </c>
      <c r="C238">
        <f t="shared" si="15"/>
        <v>30</v>
      </c>
      <c r="D238">
        <v>6050.1472860000003</v>
      </c>
    </row>
    <row r="239" spans="1:14" x14ac:dyDescent="0.2">
      <c r="A239">
        <v>2019</v>
      </c>
      <c r="B239">
        <v>10</v>
      </c>
      <c r="C239">
        <f t="shared" si="15"/>
        <v>31</v>
      </c>
      <c r="D239">
        <v>6092.4388769999996</v>
      </c>
    </row>
    <row r="240" spans="1:14" x14ac:dyDescent="0.2">
      <c r="A240">
        <v>2019</v>
      </c>
      <c r="B240">
        <v>11</v>
      </c>
      <c r="C240">
        <f t="shared" si="15"/>
        <v>30</v>
      </c>
      <c r="D240">
        <v>5979.3437459999996</v>
      </c>
    </row>
    <row r="241" spans="1:4" x14ac:dyDescent="0.2">
      <c r="A241">
        <v>2019</v>
      </c>
      <c r="B241">
        <v>12</v>
      </c>
      <c r="C241">
        <f t="shared" si="15"/>
        <v>31</v>
      </c>
      <c r="D241">
        <v>6157.7721959999999</v>
      </c>
    </row>
  </sheetData>
  <mergeCells count="1">
    <mergeCell ref="H208:J2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7438-046E-AF49-B911-3C7DB3D7EE40}">
  <dimension ref="A1:K241"/>
  <sheetViews>
    <sheetView topLeftCell="A203" zoomScale="140" zoomScaleNormal="140" workbookViewId="0">
      <selection activeCell="E206" sqref="E206:E217"/>
    </sheetView>
  </sheetViews>
  <sheetFormatPr baseColWidth="10" defaultRowHeight="16" x14ac:dyDescent="0.2"/>
  <cols>
    <col min="4" max="4" width="25.5" bestFit="1" customWidth="1"/>
    <col min="5" max="5" width="11.6640625" bestFit="1" customWidth="1"/>
  </cols>
  <sheetData>
    <row r="1" spans="1:10" x14ac:dyDescent="0.2">
      <c r="A1" t="s">
        <v>10</v>
      </c>
      <c r="B1" t="s">
        <v>12</v>
      </c>
      <c r="D1" t="s">
        <v>11</v>
      </c>
    </row>
    <row r="2" spans="1:10" x14ac:dyDescent="0.2">
      <c r="A2">
        <v>2000</v>
      </c>
      <c r="B2">
        <v>1</v>
      </c>
      <c r="D2">
        <v>3354.237365</v>
      </c>
      <c r="G2" t="s">
        <v>13</v>
      </c>
      <c r="H2" t="s">
        <v>16</v>
      </c>
      <c r="I2" t="s">
        <v>17</v>
      </c>
      <c r="J2" t="s">
        <v>18</v>
      </c>
    </row>
    <row r="3" spans="1:10" x14ac:dyDescent="0.2">
      <c r="A3">
        <v>2000</v>
      </c>
      <c r="B3">
        <v>2</v>
      </c>
      <c r="D3">
        <v>3278.266736</v>
      </c>
      <c r="G3">
        <v>2016</v>
      </c>
      <c r="H3">
        <v>6.2E-2</v>
      </c>
      <c r="I3">
        <v>4.2999999999999997E-2</v>
      </c>
      <c r="J3">
        <v>2.4E-2</v>
      </c>
    </row>
    <row r="4" spans="1:10" x14ac:dyDescent="0.2">
      <c r="A4">
        <v>2000</v>
      </c>
      <c r="B4">
        <v>3</v>
      </c>
      <c r="D4">
        <v>3495.2031980000002</v>
      </c>
      <c r="G4">
        <v>2017</v>
      </c>
      <c r="H4">
        <v>3.7999999999999999E-2</v>
      </c>
      <c r="I4">
        <v>3.2000000000000001E-2</v>
      </c>
      <c r="J4">
        <v>2.6000000000000002E-2</v>
      </c>
    </row>
    <row r="5" spans="1:10" x14ac:dyDescent="0.2">
      <c r="A5">
        <v>2000</v>
      </c>
      <c r="B5">
        <v>4</v>
      </c>
      <c r="D5">
        <v>3298.3857309999999</v>
      </c>
      <c r="G5">
        <v>2018</v>
      </c>
      <c r="H5">
        <v>0.05</v>
      </c>
      <c r="I5">
        <v>0.05</v>
      </c>
      <c r="J5">
        <v>5.0999999999999997E-2</v>
      </c>
    </row>
    <row r="6" spans="1:10" x14ac:dyDescent="0.2">
      <c r="A6">
        <v>2000</v>
      </c>
      <c r="B6">
        <v>5</v>
      </c>
      <c r="D6">
        <v>3502.1271240000001</v>
      </c>
      <c r="G6">
        <v>2019</v>
      </c>
      <c r="H6">
        <v>3.1E-2</v>
      </c>
      <c r="I6">
        <v>3.1E-2</v>
      </c>
      <c r="J6">
        <v>3.1E-2</v>
      </c>
    </row>
    <row r="7" spans="1:10" x14ac:dyDescent="0.2">
      <c r="A7">
        <v>2000</v>
      </c>
      <c r="B7">
        <v>6</v>
      </c>
      <c r="D7">
        <v>3367.885957</v>
      </c>
      <c r="G7">
        <v>2020</v>
      </c>
      <c r="H7">
        <v>2.8999999999999998E-2</v>
      </c>
      <c r="I7">
        <v>2.8999999999999998E-2</v>
      </c>
      <c r="J7">
        <v>2.8999999999999998E-2</v>
      </c>
    </row>
    <row r="8" spans="1:10" x14ac:dyDescent="0.2">
      <c r="A8">
        <v>2000</v>
      </c>
      <c r="B8">
        <v>7</v>
      </c>
      <c r="D8">
        <v>3459.3627369999999</v>
      </c>
      <c r="G8">
        <v>2021</v>
      </c>
      <c r="H8">
        <v>2.5000000000000001E-2</v>
      </c>
      <c r="I8">
        <v>2.5000000000000001E-2</v>
      </c>
      <c r="J8">
        <v>2.5000000000000001E-2</v>
      </c>
    </row>
    <row r="9" spans="1:10" x14ac:dyDescent="0.2">
      <c r="A9">
        <v>2000</v>
      </c>
      <c r="B9">
        <v>8</v>
      </c>
      <c r="D9">
        <v>3518.5190720000001</v>
      </c>
      <c r="G9">
        <v>2022</v>
      </c>
      <c r="H9">
        <v>2.5000000000000001E-2</v>
      </c>
      <c r="I9">
        <v>2.5000000000000001E-2</v>
      </c>
      <c r="J9">
        <v>2.5000000000000001E-2</v>
      </c>
    </row>
    <row r="10" spans="1:10" x14ac:dyDescent="0.2">
      <c r="A10">
        <v>2000</v>
      </c>
      <c r="B10">
        <v>9</v>
      </c>
      <c r="D10">
        <v>3456.2032599999998</v>
      </c>
      <c r="G10">
        <v>2023</v>
      </c>
      <c r="H10">
        <v>2.6000000000000002E-2</v>
      </c>
      <c r="I10">
        <v>2.5000000000000001E-2</v>
      </c>
      <c r="J10">
        <v>2.5000000000000001E-2</v>
      </c>
    </row>
    <row r="11" spans="1:10" x14ac:dyDescent="0.2">
      <c r="A11">
        <v>2000</v>
      </c>
      <c r="B11">
        <v>10</v>
      </c>
      <c r="D11">
        <v>3576.0676480000002</v>
      </c>
      <c r="G11">
        <v>2024</v>
      </c>
      <c r="H11">
        <v>2.7000000000000003E-2</v>
      </c>
      <c r="I11">
        <v>2.7000000000000003E-2</v>
      </c>
      <c r="J11">
        <v>2.7000000000000003E-2</v>
      </c>
    </row>
    <row r="12" spans="1:10" x14ac:dyDescent="0.2">
      <c r="A12">
        <v>2000</v>
      </c>
      <c r="B12">
        <v>11</v>
      </c>
      <c r="D12">
        <v>3527.6262459999998</v>
      </c>
      <c r="G12">
        <v>2025</v>
      </c>
      <c r="H12">
        <v>2.7999999999999997E-2</v>
      </c>
      <c r="I12">
        <v>2.7999999999999997E-2</v>
      </c>
      <c r="J12">
        <v>2.7999999999999997E-2</v>
      </c>
    </row>
    <row r="13" spans="1:10" x14ac:dyDescent="0.2">
      <c r="A13">
        <v>2000</v>
      </c>
      <c r="B13">
        <v>12</v>
      </c>
      <c r="D13">
        <v>3644.9586559999998</v>
      </c>
      <c r="G13">
        <v>2026</v>
      </c>
      <c r="H13">
        <v>2.8999999999999998E-2</v>
      </c>
      <c r="I13">
        <v>2.8999999999999998E-2</v>
      </c>
      <c r="J13">
        <v>2.8999999999999998E-2</v>
      </c>
    </row>
    <row r="14" spans="1:10" x14ac:dyDescent="0.2">
      <c r="A14">
        <v>2001</v>
      </c>
      <c r="B14">
        <v>1</v>
      </c>
      <c r="D14">
        <v>3512.7539660000002</v>
      </c>
      <c r="G14">
        <v>2027</v>
      </c>
      <c r="H14">
        <v>0.03</v>
      </c>
      <c r="I14">
        <v>0.03</v>
      </c>
      <c r="J14">
        <v>0.03</v>
      </c>
    </row>
    <row r="15" spans="1:10" x14ac:dyDescent="0.2">
      <c r="A15">
        <v>2001</v>
      </c>
      <c r="B15">
        <v>2</v>
      </c>
      <c r="D15">
        <v>3300.2853369999998</v>
      </c>
      <c r="G15">
        <v>2028</v>
      </c>
      <c r="H15">
        <v>3.1E-2</v>
      </c>
      <c r="I15">
        <v>3.1E-2</v>
      </c>
      <c r="J15">
        <v>3.1E-2</v>
      </c>
    </row>
    <row r="16" spans="1:10" x14ac:dyDescent="0.2">
      <c r="A16">
        <v>2001</v>
      </c>
      <c r="B16">
        <v>3</v>
      </c>
      <c r="D16">
        <v>3669.3758579999999</v>
      </c>
      <c r="G16">
        <v>2029</v>
      </c>
      <c r="H16">
        <v>3.2000000000000001E-2</v>
      </c>
      <c r="I16">
        <v>3.2000000000000001E-2</v>
      </c>
      <c r="J16">
        <v>3.2000000000000001E-2</v>
      </c>
    </row>
    <row r="17" spans="1:10" x14ac:dyDescent="0.2">
      <c r="A17">
        <v>2001</v>
      </c>
      <c r="B17">
        <v>4</v>
      </c>
      <c r="D17">
        <v>3498.8792149999999</v>
      </c>
      <c r="G17">
        <v>2030</v>
      </c>
      <c r="H17">
        <v>3.3000000000000002E-2</v>
      </c>
      <c r="I17">
        <v>3.3000000000000002E-2</v>
      </c>
      <c r="J17">
        <v>3.3000000000000002E-2</v>
      </c>
    </row>
    <row r="18" spans="1:10" x14ac:dyDescent="0.2">
      <c r="A18">
        <v>2001</v>
      </c>
      <c r="B18">
        <v>5</v>
      </c>
      <c r="D18">
        <v>3666.3526959999999</v>
      </c>
    </row>
    <row r="19" spans="1:10" x14ac:dyDescent="0.2">
      <c r="A19">
        <v>2001</v>
      </c>
      <c r="B19">
        <v>6</v>
      </c>
      <c r="D19">
        <v>3451.9355810000002</v>
      </c>
    </row>
    <row r="20" spans="1:10" x14ac:dyDescent="0.2">
      <c r="A20">
        <v>2001</v>
      </c>
      <c r="B20">
        <v>7</v>
      </c>
      <c r="D20">
        <v>3607.6113409999998</v>
      </c>
    </row>
    <row r="21" spans="1:10" x14ac:dyDescent="0.2">
      <c r="A21">
        <v>2001</v>
      </c>
      <c r="B21">
        <v>8</v>
      </c>
      <c r="D21">
        <v>3730.5105039999999</v>
      </c>
    </row>
    <row r="22" spans="1:10" x14ac:dyDescent="0.2">
      <c r="A22">
        <v>2001</v>
      </c>
      <c r="B22">
        <v>9</v>
      </c>
      <c r="D22">
        <v>3594.7730929999998</v>
      </c>
    </row>
    <row r="23" spans="1:10" x14ac:dyDescent="0.2">
      <c r="A23">
        <v>2001</v>
      </c>
      <c r="B23">
        <v>10</v>
      </c>
      <c r="D23">
        <v>3746.3550190000001</v>
      </c>
    </row>
    <row r="24" spans="1:10" x14ac:dyDescent="0.2">
      <c r="A24">
        <v>2001</v>
      </c>
      <c r="B24">
        <v>11</v>
      </c>
      <c r="D24">
        <v>3613.553128</v>
      </c>
    </row>
    <row r="25" spans="1:10" x14ac:dyDescent="0.2">
      <c r="A25">
        <v>2001</v>
      </c>
      <c r="B25">
        <v>12</v>
      </c>
      <c r="D25">
        <v>3757.2144109999999</v>
      </c>
    </row>
    <row r="26" spans="1:10" x14ac:dyDescent="0.2">
      <c r="A26">
        <v>2002</v>
      </c>
      <c r="B26">
        <v>1</v>
      </c>
      <c r="D26">
        <v>3671.5911110000002</v>
      </c>
    </row>
    <row r="27" spans="1:10" x14ac:dyDescent="0.2">
      <c r="A27">
        <v>2002</v>
      </c>
      <c r="B27">
        <v>2</v>
      </c>
      <c r="D27">
        <v>3462.6619409999998</v>
      </c>
    </row>
    <row r="28" spans="1:10" x14ac:dyDescent="0.2">
      <c r="A28">
        <v>2002</v>
      </c>
      <c r="B28">
        <v>3</v>
      </c>
      <c r="D28">
        <v>3701.0134779999998</v>
      </c>
    </row>
    <row r="29" spans="1:10" x14ac:dyDescent="0.2">
      <c r="A29">
        <v>2002</v>
      </c>
      <c r="B29">
        <v>4</v>
      </c>
      <c r="D29">
        <v>3680.2241079999999</v>
      </c>
    </row>
    <row r="30" spans="1:10" x14ac:dyDescent="0.2">
      <c r="A30">
        <v>2002</v>
      </c>
      <c r="B30">
        <v>5</v>
      </c>
      <c r="D30">
        <v>3813.0211789999998</v>
      </c>
    </row>
    <row r="31" spans="1:10" x14ac:dyDescent="0.2">
      <c r="A31">
        <v>2002</v>
      </c>
      <c r="B31">
        <v>6</v>
      </c>
      <c r="D31">
        <v>3602.0309149999998</v>
      </c>
    </row>
    <row r="32" spans="1:10" x14ac:dyDescent="0.2">
      <c r="A32">
        <v>2002</v>
      </c>
      <c r="B32">
        <v>7</v>
      </c>
      <c r="D32">
        <v>3766.4371540000002</v>
      </c>
    </row>
    <row r="33" spans="1:4" x14ac:dyDescent="0.2">
      <c r="A33">
        <v>2002</v>
      </c>
      <c r="B33">
        <v>8</v>
      </c>
      <c r="D33">
        <v>3832.3094000000001</v>
      </c>
    </row>
    <row r="34" spans="1:4" x14ac:dyDescent="0.2">
      <c r="A34">
        <v>2002</v>
      </c>
      <c r="B34">
        <v>9</v>
      </c>
      <c r="D34">
        <v>3767.7941340000002</v>
      </c>
    </row>
    <row r="35" spans="1:4" x14ac:dyDescent="0.2">
      <c r="A35">
        <v>2002</v>
      </c>
      <c r="B35">
        <v>10</v>
      </c>
      <c r="D35">
        <v>3886.198879</v>
      </c>
    </row>
    <row r="36" spans="1:4" x14ac:dyDescent="0.2">
      <c r="A36">
        <v>2002</v>
      </c>
      <c r="B36">
        <v>11</v>
      </c>
      <c r="D36">
        <v>3753.654329</v>
      </c>
    </row>
    <row r="37" spans="1:4" x14ac:dyDescent="0.2">
      <c r="A37">
        <v>2002</v>
      </c>
      <c r="B37">
        <v>12</v>
      </c>
      <c r="D37">
        <v>3904.1648260000002</v>
      </c>
    </row>
    <row r="38" spans="1:4" x14ac:dyDescent="0.2">
      <c r="A38">
        <v>2003</v>
      </c>
      <c r="B38">
        <v>1</v>
      </c>
      <c r="D38">
        <v>3810.9420540000001</v>
      </c>
    </row>
    <row r="39" spans="1:4" x14ac:dyDescent="0.2">
      <c r="A39">
        <v>2003</v>
      </c>
      <c r="B39">
        <v>2</v>
      </c>
      <c r="D39">
        <v>3550.1474950000002</v>
      </c>
    </row>
    <row r="40" spans="1:4" x14ac:dyDescent="0.2">
      <c r="A40">
        <v>2003</v>
      </c>
      <c r="B40">
        <v>3</v>
      </c>
      <c r="D40">
        <v>3890.9730629999999</v>
      </c>
    </row>
    <row r="41" spans="1:4" x14ac:dyDescent="0.2">
      <c r="A41">
        <v>2003</v>
      </c>
      <c r="B41">
        <v>4</v>
      </c>
      <c r="D41">
        <v>3693.822013</v>
      </c>
    </row>
    <row r="42" spans="1:4" x14ac:dyDescent="0.2">
      <c r="A42">
        <v>2003</v>
      </c>
      <c r="B42">
        <v>5</v>
      </c>
      <c r="D42">
        <v>3887.2120479999999</v>
      </c>
    </row>
    <row r="43" spans="1:4" x14ac:dyDescent="0.2">
      <c r="A43">
        <v>2003</v>
      </c>
      <c r="B43">
        <v>6</v>
      </c>
      <c r="D43">
        <v>3642.107712</v>
      </c>
    </row>
    <row r="44" spans="1:4" x14ac:dyDescent="0.2">
      <c r="A44">
        <v>2003</v>
      </c>
      <c r="B44">
        <v>7</v>
      </c>
      <c r="D44">
        <v>3902.8970629999999</v>
      </c>
    </row>
    <row r="45" spans="1:4" x14ac:dyDescent="0.2">
      <c r="A45">
        <v>2003</v>
      </c>
      <c r="B45">
        <v>8</v>
      </c>
      <c r="D45">
        <v>3886.8927079999999</v>
      </c>
    </row>
    <row r="46" spans="1:4" x14ac:dyDescent="0.2">
      <c r="A46">
        <v>2003</v>
      </c>
      <c r="B46">
        <v>9</v>
      </c>
      <c r="D46">
        <v>3836.0332149999999</v>
      </c>
    </row>
    <row r="47" spans="1:4" x14ac:dyDescent="0.2">
      <c r="A47">
        <v>2003</v>
      </c>
      <c r="B47">
        <v>10</v>
      </c>
      <c r="D47">
        <v>3941.7011630000002</v>
      </c>
    </row>
    <row r="48" spans="1:4" x14ac:dyDescent="0.2">
      <c r="A48">
        <v>2003</v>
      </c>
      <c r="B48">
        <v>11</v>
      </c>
      <c r="D48">
        <v>3809.5017600000001</v>
      </c>
    </row>
    <row r="49" spans="1:4" x14ac:dyDescent="0.2">
      <c r="A49">
        <v>2003</v>
      </c>
      <c r="B49">
        <v>12</v>
      </c>
      <c r="D49">
        <v>3963.9686649999999</v>
      </c>
    </row>
    <row r="50" spans="1:4" x14ac:dyDescent="0.2">
      <c r="A50">
        <v>2004</v>
      </c>
      <c r="B50">
        <v>1</v>
      </c>
      <c r="D50">
        <v>3810.3605080000002</v>
      </c>
    </row>
    <row r="51" spans="1:4" x14ac:dyDescent="0.2">
      <c r="A51">
        <v>2004</v>
      </c>
      <c r="B51">
        <v>2</v>
      </c>
      <c r="D51">
        <v>3743.7341500000002</v>
      </c>
    </row>
    <row r="52" spans="1:4" x14ac:dyDescent="0.2">
      <c r="A52">
        <v>2004</v>
      </c>
      <c r="B52">
        <v>3</v>
      </c>
      <c r="D52">
        <v>4027.5064179999999</v>
      </c>
    </row>
    <row r="53" spans="1:4" x14ac:dyDescent="0.2">
      <c r="A53">
        <v>2004</v>
      </c>
      <c r="B53">
        <v>4</v>
      </c>
      <c r="D53">
        <v>3790.6067619999999</v>
      </c>
    </row>
    <row r="54" spans="1:4" x14ac:dyDescent="0.2">
      <c r="A54">
        <v>2004</v>
      </c>
      <c r="B54">
        <v>5</v>
      </c>
      <c r="D54">
        <v>3931.0971639999998</v>
      </c>
    </row>
    <row r="55" spans="1:4" x14ac:dyDescent="0.2">
      <c r="A55">
        <v>2004</v>
      </c>
      <c r="B55">
        <v>6</v>
      </c>
      <c r="D55">
        <v>3835.5930400000002</v>
      </c>
    </row>
    <row r="56" spans="1:4" x14ac:dyDescent="0.2">
      <c r="A56">
        <v>2004</v>
      </c>
      <c r="B56">
        <v>7</v>
      </c>
      <c r="D56">
        <v>3937.4501529999998</v>
      </c>
    </row>
    <row r="57" spans="1:4" x14ac:dyDescent="0.2">
      <c r="A57">
        <v>2004</v>
      </c>
      <c r="B57">
        <v>8</v>
      </c>
      <c r="D57">
        <v>4027.2172129999999</v>
      </c>
    </row>
    <row r="58" spans="1:4" x14ac:dyDescent="0.2">
      <c r="A58">
        <v>2004</v>
      </c>
      <c r="B58">
        <v>9</v>
      </c>
      <c r="D58">
        <v>3900.0541899999998</v>
      </c>
    </row>
    <row r="59" spans="1:4" x14ac:dyDescent="0.2">
      <c r="A59">
        <v>2004</v>
      </c>
      <c r="B59">
        <v>10</v>
      </c>
      <c r="D59">
        <v>3999.4952199999998</v>
      </c>
    </row>
    <row r="60" spans="1:4" x14ac:dyDescent="0.2">
      <c r="A60">
        <v>2004</v>
      </c>
      <c r="B60">
        <v>11</v>
      </c>
      <c r="D60">
        <v>3920.8758389999998</v>
      </c>
    </row>
    <row r="61" spans="1:4" x14ac:dyDescent="0.2">
      <c r="A61">
        <v>2004</v>
      </c>
      <c r="B61">
        <v>12</v>
      </c>
      <c r="D61">
        <v>4087.1054800000002</v>
      </c>
    </row>
    <row r="62" spans="1:4" x14ac:dyDescent="0.2">
      <c r="A62">
        <v>2005</v>
      </c>
      <c r="B62">
        <v>1</v>
      </c>
      <c r="D62">
        <v>3946.7898660000001</v>
      </c>
    </row>
    <row r="63" spans="1:4" x14ac:dyDescent="0.2">
      <c r="A63">
        <v>2005</v>
      </c>
      <c r="B63">
        <v>2</v>
      </c>
      <c r="D63">
        <v>3708.6804980000002</v>
      </c>
    </row>
    <row r="64" spans="1:4" x14ac:dyDescent="0.2">
      <c r="A64">
        <v>2005</v>
      </c>
      <c r="B64">
        <v>3</v>
      </c>
      <c r="D64">
        <v>4089.009192</v>
      </c>
    </row>
    <row r="65" spans="1:4" x14ac:dyDescent="0.2">
      <c r="A65">
        <v>2005</v>
      </c>
      <c r="B65">
        <v>4</v>
      </c>
      <c r="D65">
        <v>4056.0197880000001</v>
      </c>
    </row>
    <row r="66" spans="1:4" x14ac:dyDescent="0.2">
      <c r="A66">
        <v>2005</v>
      </c>
      <c r="B66">
        <v>5</v>
      </c>
      <c r="D66">
        <v>4110.8094199999996</v>
      </c>
    </row>
    <row r="67" spans="1:4" x14ac:dyDescent="0.2">
      <c r="A67">
        <v>2005</v>
      </c>
      <c r="B67">
        <v>6</v>
      </c>
      <c r="D67">
        <v>4003.626119</v>
      </c>
    </row>
    <row r="68" spans="1:4" x14ac:dyDescent="0.2">
      <c r="A68">
        <v>2005</v>
      </c>
      <c r="B68">
        <v>7</v>
      </c>
      <c r="D68">
        <v>4090.4487549999999</v>
      </c>
    </row>
    <row r="69" spans="1:4" x14ac:dyDescent="0.2">
      <c r="A69">
        <v>2005</v>
      </c>
      <c r="B69">
        <v>8</v>
      </c>
      <c r="D69">
        <v>4195.6597890000003</v>
      </c>
    </row>
    <row r="70" spans="1:4" x14ac:dyDescent="0.2">
      <c r="A70">
        <v>2005</v>
      </c>
      <c r="B70">
        <v>9</v>
      </c>
      <c r="D70">
        <v>4136.0348690000001</v>
      </c>
    </row>
    <row r="71" spans="1:4" x14ac:dyDescent="0.2">
      <c r="A71">
        <v>2005</v>
      </c>
      <c r="B71">
        <v>10</v>
      </c>
      <c r="D71">
        <v>4167.134857</v>
      </c>
    </row>
    <row r="72" spans="1:4" x14ac:dyDescent="0.2">
      <c r="A72">
        <v>2005</v>
      </c>
      <c r="B72">
        <v>11</v>
      </c>
      <c r="D72">
        <v>4083.8971969999998</v>
      </c>
    </row>
    <row r="73" spans="1:4" x14ac:dyDescent="0.2">
      <c r="A73">
        <v>2005</v>
      </c>
      <c r="B73">
        <v>12</v>
      </c>
      <c r="D73">
        <v>4240.8199269999996</v>
      </c>
    </row>
    <row r="74" spans="1:4" x14ac:dyDescent="0.2">
      <c r="A74">
        <v>2006</v>
      </c>
      <c r="B74">
        <v>1</v>
      </c>
      <c r="D74">
        <v>4096.5840150000004</v>
      </c>
    </row>
    <row r="75" spans="1:4" x14ac:dyDescent="0.2">
      <c r="A75">
        <v>2006</v>
      </c>
      <c r="B75">
        <v>2</v>
      </c>
      <c r="D75">
        <v>3880.8495859999998</v>
      </c>
    </row>
    <row r="76" spans="1:4" x14ac:dyDescent="0.2">
      <c r="A76">
        <v>2006</v>
      </c>
      <c r="B76">
        <v>3</v>
      </c>
      <c r="D76">
        <v>4268.5271750000002</v>
      </c>
    </row>
    <row r="77" spans="1:4" x14ac:dyDescent="0.2">
      <c r="A77">
        <v>2006</v>
      </c>
      <c r="B77">
        <v>4</v>
      </c>
      <c r="D77">
        <v>4039.5671980000002</v>
      </c>
    </row>
    <row r="78" spans="1:4" x14ac:dyDescent="0.2">
      <c r="A78">
        <v>2006</v>
      </c>
      <c r="B78">
        <v>5</v>
      </c>
      <c r="D78">
        <v>4287.4939469999999</v>
      </c>
    </row>
    <row r="79" spans="1:4" x14ac:dyDescent="0.2">
      <c r="A79">
        <v>2006</v>
      </c>
      <c r="B79">
        <v>6</v>
      </c>
      <c r="D79">
        <v>4152.4279130000004</v>
      </c>
    </row>
    <row r="80" spans="1:4" x14ac:dyDescent="0.2">
      <c r="A80">
        <v>2006</v>
      </c>
      <c r="B80">
        <v>7</v>
      </c>
      <c r="D80">
        <v>4324.5034480000004</v>
      </c>
    </row>
    <row r="81" spans="1:4" x14ac:dyDescent="0.2">
      <c r="A81">
        <v>2006</v>
      </c>
      <c r="B81">
        <v>8</v>
      </c>
      <c r="D81">
        <v>4369.1386069999999</v>
      </c>
    </row>
    <row r="82" spans="1:4" x14ac:dyDescent="0.2">
      <c r="A82">
        <v>2006</v>
      </c>
      <c r="B82">
        <v>9</v>
      </c>
      <c r="D82">
        <v>4281.9340089999996</v>
      </c>
    </row>
    <row r="83" spans="1:4" x14ac:dyDescent="0.2">
      <c r="A83">
        <v>2006</v>
      </c>
      <c r="B83">
        <v>10</v>
      </c>
      <c r="D83">
        <v>4428.2196180000001</v>
      </c>
    </row>
    <row r="84" spans="1:4" x14ac:dyDescent="0.2">
      <c r="A84">
        <v>2006</v>
      </c>
      <c r="B84">
        <v>11</v>
      </c>
      <c r="D84">
        <v>4272.2224910000004</v>
      </c>
    </row>
    <row r="85" spans="1:4" x14ac:dyDescent="0.2">
      <c r="A85">
        <v>2006</v>
      </c>
      <c r="B85">
        <v>12</v>
      </c>
      <c r="D85">
        <v>4413.1673049999999</v>
      </c>
    </row>
    <row r="86" spans="1:4" x14ac:dyDescent="0.2">
      <c r="A86">
        <v>2007</v>
      </c>
      <c r="B86">
        <v>1</v>
      </c>
      <c r="D86">
        <v>4309.4887989999997</v>
      </c>
    </row>
    <row r="87" spans="1:4" x14ac:dyDescent="0.2">
      <c r="A87">
        <v>2007</v>
      </c>
      <c r="B87">
        <v>2</v>
      </c>
      <c r="D87">
        <v>4066.9464240000002</v>
      </c>
    </row>
    <row r="88" spans="1:4" x14ac:dyDescent="0.2">
      <c r="A88">
        <v>2007</v>
      </c>
      <c r="B88">
        <v>3</v>
      </c>
      <c r="D88">
        <v>4511.3180560000001</v>
      </c>
    </row>
    <row r="89" spans="1:4" x14ac:dyDescent="0.2">
      <c r="A89">
        <v>2007</v>
      </c>
      <c r="B89">
        <v>4</v>
      </c>
      <c r="D89">
        <v>4242.6867970000003</v>
      </c>
    </row>
    <row r="90" spans="1:4" x14ac:dyDescent="0.2">
      <c r="A90">
        <v>2007</v>
      </c>
      <c r="B90">
        <v>5</v>
      </c>
      <c r="D90">
        <v>4474.7452949999997</v>
      </c>
    </row>
    <row r="91" spans="1:4" x14ac:dyDescent="0.2">
      <c r="A91">
        <v>2007</v>
      </c>
      <c r="B91">
        <v>6</v>
      </c>
      <c r="D91">
        <v>4314.7482909999999</v>
      </c>
    </row>
    <row r="92" spans="1:4" x14ac:dyDescent="0.2">
      <c r="A92">
        <v>2007</v>
      </c>
      <c r="B92">
        <v>7</v>
      </c>
      <c r="D92">
        <v>4468.4349099999999</v>
      </c>
    </row>
    <row r="93" spans="1:4" x14ac:dyDescent="0.2">
      <c r="A93">
        <v>2007</v>
      </c>
      <c r="B93">
        <v>8</v>
      </c>
      <c r="D93">
        <v>4507.8183630000003</v>
      </c>
    </row>
    <row r="94" spans="1:4" x14ac:dyDescent="0.2">
      <c r="A94">
        <v>2007</v>
      </c>
      <c r="B94">
        <v>9</v>
      </c>
      <c r="D94">
        <v>4414.6575659999999</v>
      </c>
    </row>
    <row r="95" spans="1:4" x14ac:dyDescent="0.2">
      <c r="A95">
        <v>2007</v>
      </c>
      <c r="B95">
        <v>10</v>
      </c>
      <c r="D95">
        <v>4541.849228</v>
      </c>
    </row>
    <row r="96" spans="1:4" x14ac:dyDescent="0.2">
      <c r="A96">
        <v>2007</v>
      </c>
      <c r="B96">
        <v>11</v>
      </c>
      <c r="D96">
        <v>4453.575382</v>
      </c>
    </row>
    <row r="97" spans="1:4" x14ac:dyDescent="0.2">
      <c r="A97">
        <v>2007</v>
      </c>
      <c r="B97">
        <v>12</v>
      </c>
      <c r="D97">
        <v>4546.9710160000004</v>
      </c>
    </row>
    <row r="98" spans="1:4" x14ac:dyDescent="0.2">
      <c r="A98">
        <v>2008</v>
      </c>
      <c r="B98">
        <v>1</v>
      </c>
      <c r="D98">
        <v>4418.4616939999996</v>
      </c>
    </row>
    <row r="99" spans="1:4" x14ac:dyDescent="0.2">
      <c r="A99">
        <v>2008</v>
      </c>
      <c r="B99">
        <v>2</v>
      </c>
      <c r="D99">
        <v>4314.8437009999998</v>
      </c>
    </row>
    <row r="100" spans="1:4" x14ac:dyDescent="0.2">
      <c r="A100">
        <v>2008</v>
      </c>
      <c r="B100">
        <v>3</v>
      </c>
      <c r="D100">
        <v>4363.5113979999996</v>
      </c>
    </row>
    <row r="101" spans="1:4" x14ac:dyDescent="0.2">
      <c r="A101">
        <v>2008</v>
      </c>
      <c r="B101">
        <v>4</v>
      </c>
      <c r="D101">
        <v>4471.2185010000003</v>
      </c>
    </row>
    <row r="102" spans="1:4" x14ac:dyDescent="0.2">
      <c r="A102">
        <v>2008</v>
      </c>
      <c r="B102">
        <v>5</v>
      </c>
      <c r="D102">
        <v>4513.135835</v>
      </c>
    </row>
    <row r="103" spans="1:4" x14ac:dyDescent="0.2">
      <c r="A103">
        <v>2008</v>
      </c>
      <c r="B103">
        <v>6</v>
      </c>
      <c r="D103">
        <v>4377.9005010000001</v>
      </c>
    </row>
    <row r="104" spans="1:4" x14ac:dyDescent="0.2">
      <c r="A104">
        <v>2008</v>
      </c>
      <c r="B104">
        <v>7</v>
      </c>
      <c r="D104">
        <v>4595.3696769999997</v>
      </c>
    </row>
    <row r="105" spans="1:4" x14ac:dyDescent="0.2">
      <c r="A105">
        <v>2008</v>
      </c>
      <c r="B105">
        <v>8</v>
      </c>
      <c r="D105">
        <v>4546.6160630000004</v>
      </c>
    </row>
    <row r="106" spans="1:4" x14ac:dyDescent="0.2">
      <c r="A106">
        <v>2008</v>
      </c>
      <c r="B106">
        <v>9</v>
      </c>
      <c r="D106">
        <v>4543.9853549999998</v>
      </c>
    </row>
    <row r="107" spans="1:4" x14ac:dyDescent="0.2">
      <c r="A107">
        <v>2008</v>
      </c>
      <c r="B107">
        <v>10</v>
      </c>
      <c r="D107">
        <v>4682.5050170000004</v>
      </c>
    </row>
    <row r="108" spans="1:4" x14ac:dyDescent="0.2">
      <c r="A108">
        <v>2008</v>
      </c>
      <c r="B108">
        <v>11</v>
      </c>
      <c r="D108">
        <v>4459.5483020000001</v>
      </c>
    </row>
    <row r="109" spans="1:4" x14ac:dyDescent="0.2">
      <c r="A109">
        <v>2008</v>
      </c>
      <c r="B109">
        <v>12</v>
      </c>
      <c r="D109">
        <v>4583.5006389999999</v>
      </c>
    </row>
    <row r="110" spans="1:4" x14ac:dyDescent="0.2">
      <c r="A110">
        <v>2009</v>
      </c>
      <c r="B110">
        <v>1</v>
      </c>
      <c r="D110">
        <v>4464.7324289999997</v>
      </c>
    </row>
    <row r="111" spans="1:4" x14ac:dyDescent="0.2">
      <c r="A111">
        <v>2009</v>
      </c>
      <c r="B111">
        <v>2</v>
      </c>
      <c r="D111">
        <v>4177.199533</v>
      </c>
    </row>
    <row r="112" spans="1:4" x14ac:dyDescent="0.2">
      <c r="A112">
        <v>2009</v>
      </c>
      <c r="B112">
        <v>3</v>
      </c>
      <c r="D112">
        <v>4560.0861340000001</v>
      </c>
    </row>
    <row r="113" spans="1:4" x14ac:dyDescent="0.2">
      <c r="A113">
        <v>2009</v>
      </c>
      <c r="B113">
        <v>4</v>
      </c>
      <c r="D113">
        <v>4406.1197849999999</v>
      </c>
    </row>
    <row r="114" spans="1:4" x14ac:dyDescent="0.2">
      <c r="A114">
        <v>2009</v>
      </c>
      <c r="B114">
        <v>5</v>
      </c>
      <c r="D114">
        <v>4586.6400000000003</v>
      </c>
    </row>
    <row r="115" spans="1:4" x14ac:dyDescent="0.2">
      <c r="A115">
        <v>2009</v>
      </c>
      <c r="B115">
        <v>6</v>
      </c>
      <c r="D115">
        <v>4414.2652170000001</v>
      </c>
    </row>
    <row r="116" spans="1:4" x14ac:dyDescent="0.2">
      <c r="A116">
        <v>2009</v>
      </c>
      <c r="B116">
        <v>7</v>
      </c>
      <c r="D116">
        <v>4653.4159680000002</v>
      </c>
    </row>
    <row r="117" spans="1:4" x14ac:dyDescent="0.2">
      <c r="A117">
        <v>2009</v>
      </c>
      <c r="B117">
        <v>8</v>
      </c>
      <c r="D117">
        <v>4649.4321030000001</v>
      </c>
    </row>
    <row r="118" spans="1:4" x14ac:dyDescent="0.2">
      <c r="A118">
        <v>2009</v>
      </c>
      <c r="B118">
        <v>9</v>
      </c>
      <c r="D118">
        <v>4680.9455049999997</v>
      </c>
    </row>
    <row r="119" spans="1:4" x14ac:dyDescent="0.2">
      <c r="A119">
        <v>2009</v>
      </c>
      <c r="B119">
        <v>10</v>
      </c>
      <c r="D119">
        <v>4737.3056770000003</v>
      </c>
    </row>
    <row r="120" spans="1:4" x14ac:dyDescent="0.2">
      <c r="A120">
        <v>2009</v>
      </c>
      <c r="B120">
        <v>11</v>
      </c>
      <c r="D120">
        <v>4607.5535369999998</v>
      </c>
    </row>
    <row r="121" spans="1:4" x14ac:dyDescent="0.2">
      <c r="A121">
        <v>2009</v>
      </c>
      <c r="B121">
        <v>12</v>
      </c>
      <c r="D121">
        <v>4741.1721960000004</v>
      </c>
    </row>
    <row r="122" spans="1:4" x14ac:dyDescent="0.2">
      <c r="A122">
        <v>2010</v>
      </c>
      <c r="B122">
        <v>1</v>
      </c>
      <c r="D122">
        <v>4576.9405159999997</v>
      </c>
    </row>
    <row r="123" spans="1:4" x14ac:dyDescent="0.2">
      <c r="A123">
        <v>2010</v>
      </c>
      <c r="B123">
        <v>2</v>
      </c>
      <c r="D123">
        <v>4409.4595810000001</v>
      </c>
    </row>
    <row r="124" spans="1:4" x14ac:dyDescent="0.2">
      <c r="A124">
        <v>2010</v>
      </c>
      <c r="B124">
        <v>3</v>
      </c>
      <c r="D124">
        <v>4890.1213690000004</v>
      </c>
    </row>
    <row r="125" spans="1:4" x14ac:dyDescent="0.2">
      <c r="A125">
        <v>2010</v>
      </c>
      <c r="B125">
        <v>4</v>
      </c>
      <c r="D125">
        <v>4610.7545270000001</v>
      </c>
    </row>
    <row r="126" spans="1:4" x14ac:dyDescent="0.2">
      <c r="A126">
        <v>2010</v>
      </c>
      <c r="B126">
        <v>5</v>
      </c>
      <c r="D126">
        <v>4785.909138</v>
      </c>
    </row>
    <row r="127" spans="1:4" x14ac:dyDescent="0.2">
      <c r="A127">
        <v>2010</v>
      </c>
      <c r="B127">
        <v>6</v>
      </c>
      <c r="D127">
        <v>4587.0741790000002</v>
      </c>
    </row>
    <row r="128" spans="1:4" x14ac:dyDescent="0.2">
      <c r="A128">
        <v>2010</v>
      </c>
      <c r="B128">
        <v>7</v>
      </c>
      <c r="D128">
        <v>4706.7512420000003</v>
      </c>
    </row>
    <row r="129" spans="1:4" x14ac:dyDescent="0.2">
      <c r="A129">
        <v>2010</v>
      </c>
      <c r="B129">
        <v>8</v>
      </c>
      <c r="D129">
        <v>4771.8102159999999</v>
      </c>
    </row>
    <row r="130" spans="1:4" x14ac:dyDescent="0.2">
      <c r="A130">
        <v>2010</v>
      </c>
      <c r="B130">
        <v>9</v>
      </c>
      <c r="D130">
        <v>4664.8451969999996</v>
      </c>
    </row>
    <row r="131" spans="1:4" x14ac:dyDescent="0.2">
      <c r="A131">
        <v>2010</v>
      </c>
      <c r="B131">
        <v>10</v>
      </c>
      <c r="D131">
        <v>4818.6964660000003</v>
      </c>
    </row>
    <row r="132" spans="1:4" x14ac:dyDescent="0.2">
      <c r="A132">
        <v>2010</v>
      </c>
      <c r="B132">
        <v>11</v>
      </c>
      <c r="D132">
        <v>4615.7352540000002</v>
      </c>
    </row>
    <row r="133" spans="1:4" x14ac:dyDescent="0.2">
      <c r="A133">
        <v>2010</v>
      </c>
      <c r="B133">
        <v>12</v>
      </c>
      <c r="D133">
        <v>4707.231941</v>
      </c>
    </row>
    <row r="134" spans="1:4" x14ac:dyDescent="0.2">
      <c r="A134">
        <v>2011</v>
      </c>
      <c r="B134">
        <v>1</v>
      </c>
      <c r="D134">
        <v>4666.6299230000004</v>
      </c>
    </row>
    <row r="135" spans="1:4" x14ac:dyDescent="0.2">
      <c r="A135">
        <v>2011</v>
      </c>
      <c r="B135">
        <v>2</v>
      </c>
      <c r="D135">
        <v>4359.0004369999997</v>
      </c>
    </row>
    <row r="136" spans="1:4" x14ac:dyDescent="0.2">
      <c r="A136">
        <v>2011</v>
      </c>
      <c r="B136">
        <v>3</v>
      </c>
      <c r="D136">
        <v>4801.2053599999999</v>
      </c>
    </row>
    <row r="137" spans="1:4" x14ac:dyDescent="0.2">
      <c r="A137">
        <v>2011</v>
      </c>
      <c r="B137">
        <v>4</v>
      </c>
      <c r="D137">
        <v>4587.4527850000004</v>
      </c>
    </row>
    <row r="138" spans="1:4" x14ac:dyDescent="0.2">
      <c r="A138">
        <v>2011</v>
      </c>
      <c r="B138">
        <v>5</v>
      </c>
      <c r="D138">
        <v>4855.4771199999996</v>
      </c>
    </row>
    <row r="139" spans="1:4" x14ac:dyDescent="0.2">
      <c r="A139">
        <v>2011</v>
      </c>
      <c r="B139">
        <v>6</v>
      </c>
      <c r="D139">
        <v>4693.7269500000002</v>
      </c>
    </row>
    <row r="140" spans="1:4" x14ac:dyDescent="0.2">
      <c r="A140">
        <v>2011</v>
      </c>
      <c r="B140">
        <v>7</v>
      </c>
      <c r="D140">
        <v>4817.0438190000004</v>
      </c>
    </row>
    <row r="141" spans="1:4" x14ac:dyDescent="0.2">
      <c r="A141">
        <v>2011</v>
      </c>
      <c r="B141">
        <v>8</v>
      </c>
      <c r="D141">
        <v>4978.716136</v>
      </c>
    </row>
    <row r="142" spans="1:4" x14ac:dyDescent="0.2">
      <c r="A142">
        <v>2011</v>
      </c>
      <c r="B142">
        <v>9</v>
      </c>
      <c r="D142">
        <v>4601.6943039999996</v>
      </c>
    </row>
    <row r="143" spans="1:4" x14ac:dyDescent="0.2">
      <c r="A143">
        <v>2011</v>
      </c>
      <c r="B143">
        <v>10</v>
      </c>
      <c r="D143">
        <v>4573.200468</v>
      </c>
    </row>
    <row r="144" spans="1:4" x14ac:dyDescent="0.2">
      <c r="A144">
        <v>2011</v>
      </c>
      <c r="B144">
        <v>11</v>
      </c>
      <c r="D144">
        <v>4790.8238629999996</v>
      </c>
    </row>
    <row r="145" spans="1:4" x14ac:dyDescent="0.2">
      <c r="A145">
        <v>2011</v>
      </c>
      <c r="B145">
        <v>12</v>
      </c>
      <c r="D145">
        <v>5013.8114569999998</v>
      </c>
    </row>
    <row r="146" spans="1:4" x14ac:dyDescent="0.2">
      <c r="A146">
        <v>2012</v>
      </c>
      <c r="B146">
        <v>1</v>
      </c>
      <c r="D146">
        <v>4806.9142890000003</v>
      </c>
    </row>
    <row r="147" spans="1:4" x14ac:dyDescent="0.2">
      <c r="A147">
        <v>2012</v>
      </c>
      <c r="B147">
        <v>2</v>
      </c>
      <c r="D147">
        <v>4631.6994969999996</v>
      </c>
    </row>
    <row r="148" spans="1:4" x14ac:dyDescent="0.2">
      <c r="A148">
        <v>2012</v>
      </c>
      <c r="B148">
        <v>3</v>
      </c>
      <c r="D148">
        <v>5033.8623440000001</v>
      </c>
    </row>
    <row r="149" spans="1:4" x14ac:dyDescent="0.2">
      <c r="A149">
        <v>2012</v>
      </c>
      <c r="B149">
        <v>4</v>
      </c>
      <c r="D149">
        <v>4724.6903480000001</v>
      </c>
    </row>
    <row r="150" spans="1:4" x14ac:dyDescent="0.2">
      <c r="A150">
        <v>2012</v>
      </c>
      <c r="B150">
        <v>5</v>
      </c>
      <c r="D150">
        <v>5032.7087430000001</v>
      </c>
    </row>
    <row r="151" spans="1:4" x14ac:dyDescent="0.2">
      <c r="A151">
        <v>2012</v>
      </c>
      <c r="B151">
        <v>6</v>
      </c>
      <c r="D151">
        <v>4893.7003789999999</v>
      </c>
    </row>
    <row r="152" spans="1:4" x14ac:dyDescent="0.2">
      <c r="A152">
        <v>2012</v>
      </c>
      <c r="B152">
        <v>7</v>
      </c>
      <c r="D152">
        <v>5033.978349</v>
      </c>
    </row>
    <row r="153" spans="1:4" x14ac:dyDescent="0.2">
      <c r="A153">
        <v>2012</v>
      </c>
      <c r="B153">
        <v>8</v>
      </c>
      <c r="D153">
        <v>5104.3110040000001</v>
      </c>
    </row>
    <row r="154" spans="1:4" x14ac:dyDescent="0.2">
      <c r="A154">
        <v>2012</v>
      </c>
      <c r="B154">
        <v>9</v>
      </c>
      <c r="D154">
        <v>5024.614399</v>
      </c>
    </row>
    <row r="155" spans="1:4" x14ac:dyDescent="0.2">
      <c r="A155">
        <v>2012</v>
      </c>
      <c r="B155">
        <v>10</v>
      </c>
      <c r="D155">
        <v>5069.5251850000004</v>
      </c>
    </row>
    <row r="156" spans="1:4" x14ac:dyDescent="0.2">
      <c r="A156">
        <v>2012</v>
      </c>
      <c r="B156">
        <v>11</v>
      </c>
      <c r="D156">
        <v>4979.6174579999997</v>
      </c>
    </row>
    <row r="157" spans="1:4" x14ac:dyDescent="0.2">
      <c r="A157">
        <v>2012</v>
      </c>
      <c r="B157">
        <v>12</v>
      </c>
      <c r="D157">
        <v>5034.2743890000002</v>
      </c>
    </row>
    <row r="158" spans="1:4" x14ac:dyDescent="0.2">
      <c r="A158">
        <v>2013</v>
      </c>
      <c r="B158">
        <v>1</v>
      </c>
      <c r="D158">
        <v>5025.2024510000001</v>
      </c>
    </row>
    <row r="159" spans="1:4" x14ac:dyDescent="0.2">
      <c r="A159">
        <v>2013</v>
      </c>
      <c r="B159">
        <v>2</v>
      </c>
      <c r="D159">
        <v>4609.6858030000003</v>
      </c>
    </row>
    <row r="160" spans="1:4" x14ac:dyDescent="0.2">
      <c r="A160">
        <v>2013</v>
      </c>
      <c r="B160">
        <v>3</v>
      </c>
      <c r="D160">
        <v>5033.0368159999998</v>
      </c>
    </row>
    <row r="161" spans="1:4" x14ac:dyDescent="0.2">
      <c r="A161">
        <v>2013</v>
      </c>
      <c r="B161">
        <v>4</v>
      </c>
      <c r="D161">
        <v>5106.2210450000002</v>
      </c>
    </row>
    <row r="162" spans="1:4" x14ac:dyDescent="0.2">
      <c r="A162">
        <v>2013</v>
      </c>
      <c r="B162">
        <v>5</v>
      </c>
      <c r="D162">
        <v>5163.347702</v>
      </c>
    </row>
    <row r="163" spans="1:4" x14ac:dyDescent="0.2">
      <c r="A163">
        <v>2013</v>
      </c>
      <c r="B163">
        <v>6</v>
      </c>
      <c r="D163">
        <v>4955.0127940000002</v>
      </c>
    </row>
    <row r="164" spans="1:4" x14ac:dyDescent="0.2">
      <c r="A164">
        <v>2013</v>
      </c>
      <c r="B164">
        <v>7</v>
      </c>
      <c r="D164">
        <v>5205.5003669999996</v>
      </c>
    </row>
    <row r="165" spans="1:4" x14ac:dyDescent="0.2">
      <c r="A165">
        <v>2013</v>
      </c>
      <c r="B165">
        <v>8</v>
      </c>
      <c r="D165">
        <v>5196.476103</v>
      </c>
    </row>
    <row r="166" spans="1:4" x14ac:dyDescent="0.2">
      <c r="A166">
        <v>2013</v>
      </c>
      <c r="B166">
        <v>9</v>
      </c>
      <c r="D166">
        <v>5084.604754</v>
      </c>
    </row>
    <row r="167" spans="1:4" x14ac:dyDescent="0.2">
      <c r="A167">
        <v>2013</v>
      </c>
      <c r="B167">
        <v>10</v>
      </c>
      <c r="D167">
        <v>5249.0490339999997</v>
      </c>
    </row>
    <row r="168" spans="1:4" x14ac:dyDescent="0.2">
      <c r="A168">
        <v>2013</v>
      </c>
      <c r="B168">
        <v>11</v>
      </c>
      <c r="D168">
        <v>5085.6992909999999</v>
      </c>
    </row>
    <row r="169" spans="1:4" x14ac:dyDescent="0.2">
      <c r="A169">
        <v>2013</v>
      </c>
      <c r="B169">
        <v>12</v>
      </c>
      <c r="D169">
        <v>5176.4405779999997</v>
      </c>
    </row>
    <row r="170" spans="1:4" x14ac:dyDescent="0.2">
      <c r="A170">
        <v>2014</v>
      </c>
      <c r="B170">
        <v>1</v>
      </c>
      <c r="D170">
        <v>5166.8898300000001</v>
      </c>
    </row>
    <row r="171" spans="1:4" x14ac:dyDescent="0.2">
      <c r="A171">
        <v>2014</v>
      </c>
      <c r="B171">
        <v>2</v>
      </c>
      <c r="D171">
        <v>4902.0781200000001</v>
      </c>
    </row>
    <row r="172" spans="1:4" x14ac:dyDescent="0.2">
      <c r="A172">
        <v>2014</v>
      </c>
      <c r="B172">
        <v>3</v>
      </c>
      <c r="D172">
        <v>5316.7299970000004</v>
      </c>
    </row>
    <row r="173" spans="1:4" x14ac:dyDescent="0.2">
      <c r="A173">
        <v>2014</v>
      </c>
      <c r="B173">
        <v>4</v>
      </c>
      <c r="D173">
        <v>5168.9900820000003</v>
      </c>
    </row>
    <row r="174" spans="1:4" x14ac:dyDescent="0.2">
      <c r="A174">
        <v>2014</v>
      </c>
      <c r="B174">
        <v>5</v>
      </c>
      <c r="D174">
        <v>5410.8747640000001</v>
      </c>
    </row>
    <row r="175" spans="1:4" x14ac:dyDescent="0.2">
      <c r="A175">
        <v>2014</v>
      </c>
      <c r="B175">
        <v>6</v>
      </c>
      <c r="D175">
        <v>5218.074439</v>
      </c>
    </row>
    <row r="176" spans="1:4" x14ac:dyDescent="0.2">
      <c r="A176">
        <v>2014</v>
      </c>
      <c r="B176">
        <v>7</v>
      </c>
      <c r="D176">
        <v>5513.5905279999997</v>
      </c>
    </row>
    <row r="177" spans="1:4" x14ac:dyDescent="0.2">
      <c r="A177">
        <v>2014</v>
      </c>
      <c r="B177">
        <v>8</v>
      </c>
      <c r="D177">
        <v>5418.8811470000001</v>
      </c>
    </row>
    <row r="178" spans="1:4" x14ac:dyDescent="0.2">
      <c r="A178">
        <v>2014</v>
      </c>
      <c r="B178">
        <v>9</v>
      </c>
      <c r="D178">
        <v>5345.7743529999998</v>
      </c>
    </row>
    <row r="179" spans="1:4" x14ac:dyDescent="0.2">
      <c r="A179">
        <v>2014</v>
      </c>
      <c r="B179">
        <v>10</v>
      </c>
      <c r="D179">
        <v>5461.2802659999998</v>
      </c>
    </row>
    <row r="180" spans="1:4" x14ac:dyDescent="0.2">
      <c r="A180">
        <v>2014</v>
      </c>
      <c r="B180">
        <v>11</v>
      </c>
      <c r="D180">
        <v>5250.6955209999996</v>
      </c>
    </row>
    <row r="181" spans="1:4" x14ac:dyDescent="0.2">
      <c r="A181">
        <v>2014</v>
      </c>
      <c r="B181">
        <v>12</v>
      </c>
      <c r="D181">
        <v>5397.3888150000002</v>
      </c>
    </row>
    <row r="182" spans="1:4" x14ac:dyDescent="0.2">
      <c r="A182">
        <v>2015</v>
      </c>
      <c r="B182">
        <v>1</v>
      </c>
      <c r="D182">
        <v>5309.6560950000003</v>
      </c>
    </row>
    <row r="183" spans="1:4" x14ac:dyDescent="0.2">
      <c r="A183">
        <v>2015</v>
      </c>
      <c r="B183">
        <v>2</v>
      </c>
      <c r="D183">
        <v>5048.3137210000004</v>
      </c>
    </row>
    <row r="184" spans="1:4" x14ac:dyDescent="0.2">
      <c r="A184">
        <v>2015</v>
      </c>
      <c r="B184">
        <v>3</v>
      </c>
      <c r="D184">
        <v>5533.3288839999996</v>
      </c>
    </row>
    <row r="185" spans="1:4" x14ac:dyDescent="0.2">
      <c r="A185">
        <v>2015</v>
      </c>
      <c r="B185">
        <v>4</v>
      </c>
      <c r="D185">
        <v>5278.0672439999998</v>
      </c>
    </row>
    <row r="186" spans="1:4" x14ac:dyDescent="0.2">
      <c r="A186">
        <v>2015</v>
      </c>
      <c r="B186">
        <v>5</v>
      </c>
      <c r="D186">
        <v>5622.903456</v>
      </c>
    </row>
    <row r="187" spans="1:4" x14ac:dyDescent="0.2">
      <c r="A187">
        <v>2015</v>
      </c>
      <c r="B187">
        <v>6</v>
      </c>
      <c r="D187">
        <v>5413.9255400000002</v>
      </c>
    </row>
    <row r="188" spans="1:4" x14ac:dyDescent="0.2">
      <c r="A188">
        <v>2015</v>
      </c>
      <c r="B188">
        <v>7</v>
      </c>
      <c r="D188">
        <v>5669.2284689999997</v>
      </c>
    </row>
    <row r="189" spans="1:4" x14ac:dyDescent="0.2">
      <c r="A189">
        <v>2015</v>
      </c>
      <c r="B189">
        <v>8</v>
      </c>
      <c r="D189">
        <v>5691.3539019999998</v>
      </c>
    </row>
    <row r="190" spans="1:4" x14ac:dyDescent="0.2">
      <c r="A190">
        <v>2015</v>
      </c>
      <c r="B190">
        <v>9</v>
      </c>
      <c r="D190">
        <v>5701.0752089999996</v>
      </c>
    </row>
    <row r="191" spans="1:4" x14ac:dyDescent="0.2">
      <c r="A191">
        <v>2015</v>
      </c>
      <c r="B191">
        <v>10</v>
      </c>
      <c r="D191">
        <v>5762.7268009999998</v>
      </c>
    </row>
    <row r="192" spans="1:4" x14ac:dyDescent="0.2">
      <c r="A192">
        <v>2015</v>
      </c>
      <c r="B192">
        <v>11</v>
      </c>
      <c r="D192">
        <v>5441.1928189999999</v>
      </c>
    </row>
    <row r="193" spans="1:8" x14ac:dyDescent="0.2">
      <c r="A193">
        <v>2015</v>
      </c>
      <c r="B193">
        <v>12</v>
      </c>
      <c r="D193">
        <v>5534.7573899999998</v>
      </c>
    </row>
    <row r="194" spans="1:8" x14ac:dyDescent="0.2">
      <c r="A194">
        <v>2016</v>
      </c>
      <c r="B194">
        <v>1</v>
      </c>
      <c r="D194">
        <v>5583.7338650000002</v>
      </c>
    </row>
    <row r="195" spans="1:8" x14ac:dyDescent="0.2">
      <c r="A195">
        <v>2016</v>
      </c>
      <c r="B195">
        <v>2</v>
      </c>
      <c r="D195">
        <v>5464.9239539999999</v>
      </c>
    </row>
    <row r="196" spans="1:8" x14ac:dyDescent="0.2">
      <c r="A196">
        <v>2016</v>
      </c>
      <c r="B196">
        <v>3</v>
      </c>
      <c r="D196">
        <v>5567.0538660000002</v>
      </c>
    </row>
    <row r="197" spans="1:8" x14ac:dyDescent="0.2">
      <c r="A197">
        <v>2016</v>
      </c>
      <c r="B197">
        <v>4</v>
      </c>
      <c r="D197">
        <v>5396.9405139999999</v>
      </c>
    </row>
    <row r="198" spans="1:8" x14ac:dyDescent="0.2">
      <c r="A198">
        <v>2016</v>
      </c>
      <c r="B198">
        <v>5</v>
      </c>
      <c r="D198">
        <v>5550.0042649999996</v>
      </c>
    </row>
    <row r="199" spans="1:8" x14ac:dyDescent="0.2">
      <c r="A199">
        <v>2016</v>
      </c>
      <c r="B199">
        <v>6</v>
      </c>
      <c r="D199">
        <v>5400.6429429999998</v>
      </c>
    </row>
    <row r="200" spans="1:8" x14ac:dyDescent="0.2">
      <c r="A200">
        <v>2016</v>
      </c>
      <c r="B200">
        <v>7</v>
      </c>
      <c r="D200">
        <v>5488.2927069999996</v>
      </c>
    </row>
    <row r="201" spans="1:8" x14ac:dyDescent="0.2">
      <c r="A201">
        <v>2016</v>
      </c>
      <c r="B201">
        <v>8</v>
      </c>
      <c r="D201">
        <v>5762.1913459999996</v>
      </c>
    </row>
    <row r="202" spans="1:8" x14ac:dyDescent="0.2">
      <c r="A202">
        <v>2016</v>
      </c>
      <c r="B202">
        <v>9</v>
      </c>
      <c r="D202">
        <v>5541.8675480000002</v>
      </c>
    </row>
    <row r="203" spans="1:8" x14ac:dyDescent="0.2">
      <c r="A203">
        <v>2016</v>
      </c>
      <c r="B203">
        <v>10</v>
      </c>
      <c r="D203">
        <v>5587.3533209999996</v>
      </c>
      <c r="F203">
        <v>2</v>
      </c>
      <c r="G203">
        <v>2.5</v>
      </c>
      <c r="H203">
        <v>3</v>
      </c>
    </row>
    <row r="204" spans="1:8" x14ac:dyDescent="0.2">
      <c r="A204">
        <v>2016</v>
      </c>
      <c r="B204">
        <v>11</v>
      </c>
      <c r="D204">
        <v>5428.4883579999996</v>
      </c>
    </row>
    <row r="205" spans="1:8" x14ac:dyDescent="0.2">
      <c r="A205">
        <v>2016</v>
      </c>
      <c r="B205">
        <v>12</v>
      </c>
      <c r="C205" t="s">
        <v>27</v>
      </c>
      <c r="D205">
        <v>5547.9809919999998</v>
      </c>
      <c r="F205">
        <f>SUM($D$194:$D$205)*(1+F$203/100)</f>
        <v>67645.863152580016</v>
      </c>
      <c r="G205">
        <f t="shared" ref="G205:H205" si="0">SUM($D$194:$D$205)*(1+G$203/100)</f>
        <v>67977.460520975015</v>
      </c>
      <c r="H205">
        <f t="shared" si="0"/>
        <v>68309.057889370015</v>
      </c>
    </row>
    <row r="206" spans="1:8" x14ac:dyDescent="0.2">
      <c r="A206">
        <v>2017</v>
      </c>
      <c r="B206">
        <v>1</v>
      </c>
      <c r="C206">
        <v>31</v>
      </c>
      <c r="D206" s="11">
        <v>5428.1326349999999</v>
      </c>
      <c r="E206">
        <v>8.1600000000000006E-2</v>
      </c>
      <c r="F206">
        <f>F$205*$E206</f>
        <v>5519.9024332505296</v>
      </c>
      <c r="G206">
        <f t="shared" ref="G206:H217" si="1">G$205*$E206</f>
        <v>5546.9607785115613</v>
      </c>
      <c r="H206">
        <f t="shared" si="1"/>
        <v>5574.019123772594</v>
      </c>
    </row>
    <row r="207" spans="1:8" x14ac:dyDescent="0.2">
      <c r="A207">
        <v>2017</v>
      </c>
      <c r="B207">
        <v>2</v>
      </c>
      <c r="C207">
        <v>28</v>
      </c>
      <c r="D207" s="11">
        <v>5188.5698579999998</v>
      </c>
      <c r="E207">
        <v>7.7499999999999999E-2</v>
      </c>
      <c r="F207">
        <f t="shared" ref="F207:F217" si="2">F$205*$E207</f>
        <v>5242.5543943249513</v>
      </c>
      <c r="G207">
        <f t="shared" si="1"/>
        <v>5268.2531903755635</v>
      </c>
      <c r="H207">
        <f t="shared" si="1"/>
        <v>5293.9519864261765</v>
      </c>
    </row>
    <row r="208" spans="1:8" x14ac:dyDescent="0.2">
      <c r="A208">
        <v>2017</v>
      </c>
      <c r="B208">
        <v>3</v>
      </c>
      <c r="C208">
        <v>31</v>
      </c>
      <c r="D208" s="11">
        <v>5607.7562029999999</v>
      </c>
      <c r="E208">
        <v>8.4099999999999994E-2</v>
      </c>
      <c r="F208">
        <f t="shared" si="2"/>
        <v>5689.0170911319792</v>
      </c>
      <c r="G208">
        <f t="shared" si="1"/>
        <v>5716.9044298139988</v>
      </c>
      <c r="H208">
        <f t="shared" si="1"/>
        <v>5744.7917684960175</v>
      </c>
    </row>
    <row r="209" spans="1:11" x14ac:dyDescent="0.2">
      <c r="A209">
        <v>2017</v>
      </c>
      <c r="B209">
        <v>4</v>
      </c>
      <c r="C209">
        <v>30</v>
      </c>
      <c r="D209">
        <v>5451.2320849999996</v>
      </c>
      <c r="E209">
        <v>8.1199999999999994E-2</v>
      </c>
      <c r="F209">
        <f t="shared" si="2"/>
        <v>5492.844087989497</v>
      </c>
      <c r="G209">
        <f t="shared" si="1"/>
        <v>5519.7697943031708</v>
      </c>
      <c r="H209">
        <f t="shared" si="1"/>
        <v>5546.6955006168446</v>
      </c>
    </row>
    <row r="210" spans="1:11" x14ac:dyDescent="0.2">
      <c r="A210">
        <v>2017</v>
      </c>
      <c r="B210">
        <v>5</v>
      </c>
      <c r="C210">
        <v>31</v>
      </c>
      <c r="D210">
        <v>5681.9111350000003</v>
      </c>
      <c r="E210">
        <v>8.4599999999999995E-2</v>
      </c>
      <c r="F210">
        <f t="shared" si="2"/>
        <v>5722.8400227082693</v>
      </c>
      <c r="G210">
        <f t="shared" si="1"/>
        <v>5750.8931600744863</v>
      </c>
      <c r="H210">
        <f t="shared" si="1"/>
        <v>5778.9462974407033</v>
      </c>
    </row>
    <row r="211" spans="1:11" x14ac:dyDescent="0.2">
      <c r="A211">
        <v>2017</v>
      </c>
      <c r="B211">
        <v>6</v>
      </c>
      <c r="C211">
        <v>30</v>
      </c>
      <c r="D211">
        <v>5492.8670519999996</v>
      </c>
      <c r="E211">
        <v>8.1500000000000003E-2</v>
      </c>
      <c r="F211">
        <f t="shared" si="2"/>
        <v>5513.1378469352712</v>
      </c>
      <c r="G211">
        <f t="shared" si="1"/>
        <v>5540.1630324594644</v>
      </c>
      <c r="H211">
        <f t="shared" si="1"/>
        <v>5567.1882179836566</v>
      </c>
    </row>
    <row r="212" spans="1:11" x14ac:dyDescent="0.2">
      <c r="A212">
        <v>2017</v>
      </c>
      <c r="B212">
        <v>7</v>
      </c>
      <c r="C212">
        <v>31</v>
      </c>
      <c r="D212">
        <v>5665.0409989999998</v>
      </c>
      <c r="E212">
        <v>8.4699999999999998E-2</v>
      </c>
      <c r="F212">
        <f t="shared" si="2"/>
        <v>5729.6046090235268</v>
      </c>
      <c r="G212">
        <f t="shared" si="1"/>
        <v>5757.6909061265833</v>
      </c>
      <c r="H212">
        <f t="shared" si="1"/>
        <v>5785.7772032296398</v>
      </c>
    </row>
    <row r="213" spans="1:11" x14ac:dyDescent="0.2">
      <c r="A213">
        <v>2017</v>
      </c>
      <c r="B213">
        <v>8</v>
      </c>
      <c r="C213">
        <v>31</v>
      </c>
      <c r="D213">
        <v>5769.3194640000002</v>
      </c>
      <c r="E213">
        <v>8.5800000000000001E-2</v>
      </c>
      <c r="F213">
        <f t="shared" si="2"/>
        <v>5804.0150584913654</v>
      </c>
      <c r="G213">
        <f t="shared" si="1"/>
        <v>5832.4661126996562</v>
      </c>
      <c r="H213">
        <f t="shared" si="1"/>
        <v>5860.9171669079469</v>
      </c>
    </row>
    <row r="214" spans="1:11" x14ac:dyDescent="0.2">
      <c r="A214">
        <v>2017</v>
      </c>
      <c r="B214">
        <v>9</v>
      </c>
      <c r="C214">
        <v>30</v>
      </c>
      <c r="D214">
        <v>5623.5790239999997</v>
      </c>
      <c r="E214">
        <v>8.3900000000000002E-2</v>
      </c>
      <c r="F214">
        <f t="shared" si="2"/>
        <v>5675.4879185014634</v>
      </c>
      <c r="G214">
        <f t="shared" si="1"/>
        <v>5703.308937709804</v>
      </c>
      <c r="H214">
        <f t="shared" si="1"/>
        <v>5731.1299569181447</v>
      </c>
    </row>
    <row r="215" spans="1:11" x14ac:dyDescent="0.2">
      <c r="A215">
        <v>2017</v>
      </c>
      <c r="B215">
        <v>10</v>
      </c>
      <c r="C215">
        <v>31</v>
      </c>
      <c r="D215">
        <v>5740.345421</v>
      </c>
      <c r="E215">
        <v>8.5699999999999998E-2</v>
      </c>
      <c r="F215">
        <f t="shared" si="2"/>
        <v>5797.250472176107</v>
      </c>
      <c r="G215">
        <f t="shared" si="1"/>
        <v>5825.6683666475583</v>
      </c>
      <c r="H215">
        <f t="shared" si="1"/>
        <v>5854.0862611190105</v>
      </c>
    </row>
    <row r="216" spans="1:11" x14ac:dyDescent="0.2">
      <c r="A216">
        <v>2017</v>
      </c>
      <c r="B216">
        <v>11</v>
      </c>
      <c r="C216">
        <v>30</v>
      </c>
      <c r="D216">
        <v>5572.7472809999999</v>
      </c>
      <c r="E216">
        <v>8.3500000000000005E-2</v>
      </c>
      <c r="F216">
        <f t="shared" si="2"/>
        <v>5648.4295732404316</v>
      </c>
      <c r="G216">
        <f t="shared" si="1"/>
        <v>5676.1179535014144</v>
      </c>
      <c r="H216">
        <f t="shared" si="1"/>
        <v>5703.8063337623962</v>
      </c>
    </row>
    <row r="217" spans="1:11" x14ac:dyDescent="0.2">
      <c r="A217">
        <v>2017</v>
      </c>
      <c r="B217">
        <v>12</v>
      </c>
      <c r="C217">
        <v>31</v>
      </c>
      <c r="D217">
        <v>5671.5664969999998</v>
      </c>
      <c r="E217">
        <v>8.5800000000000001E-2</v>
      </c>
      <c r="F217">
        <f t="shared" si="2"/>
        <v>5804.0150584913654</v>
      </c>
      <c r="G217">
        <f t="shared" si="1"/>
        <v>5832.4661126996562</v>
      </c>
      <c r="H217">
        <f t="shared" si="1"/>
        <v>5860.9171669079469</v>
      </c>
      <c r="I217">
        <f>SUM(F206:F217)*(1+F203/100)</f>
        <v>68991.880537590056</v>
      </c>
      <c r="J217">
        <f t="shared" ref="J217:K217" si="3">SUM(G206:G217)*(1+G203/100)</f>
        <v>69669.92934429599</v>
      </c>
      <c r="K217">
        <f t="shared" si="3"/>
        <v>70351.293793088509</v>
      </c>
    </row>
    <row r="218" spans="1:11" x14ac:dyDescent="0.2">
      <c r="A218">
        <v>2018</v>
      </c>
      <c r="B218">
        <v>1</v>
      </c>
      <c r="C218">
        <f>C206</f>
        <v>31</v>
      </c>
      <c r="D218">
        <v>5618.579084</v>
      </c>
      <c r="E218">
        <v>8.1600000000000006E-2</v>
      </c>
      <c r="F218">
        <f>I$217*$E218</f>
        <v>5629.7374518673487</v>
      </c>
      <c r="G218">
        <f t="shared" ref="G218:H218" si="4">J$217*$E218</f>
        <v>5685.0662344945531</v>
      </c>
      <c r="H218">
        <f t="shared" si="4"/>
        <v>5740.665573516023</v>
      </c>
    </row>
    <row r="219" spans="1:11" x14ac:dyDescent="0.2">
      <c r="A219">
        <v>2018</v>
      </c>
      <c r="B219">
        <v>2</v>
      </c>
      <c r="C219">
        <f t="shared" ref="C219:C241" si="5">C207</f>
        <v>28</v>
      </c>
      <c r="D219">
        <v>5239.200237</v>
      </c>
      <c r="E219">
        <v>7.7499999999999999E-2</v>
      </c>
      <c r="F219">
        <f t="shared" ref="F219:F229" si="6">I$217*$E219</f>
        <v>5346.8707416632296</v>
      </c>
      <c r="G219">
        <f t="shared" ref="G219:G229" si="7">J$217*$E219</f>
        <v>5399.4195241829393</v>
      </c>
      <c r="H219">
        <f t="shared" ref="H219:H229" si="8">K$217*$E219</f>
        <v>5452.2252689643592</v>
      </c>
    </row>
    <row r="220" spans="1:11" x14ac:dyDescent="0.2">
      <c r="A220">
        <v>2018</v>
      </c>
      <c r="B220">
        <v>3</v>
      </c>
      <c r="C220">
        <f t="shared" si="5"/>
        <v>31</v>
      </c>
      <c r="D220">
        <v>5790.2463010000001</v>
      </c>
      <c r="E220">
        <v>8.4099999999999994E-2</v>
      </c>
      <c r="F220">
        <f t="shared" si="6"/>
        <v>5802.2171532113234</v>
      </c>
      <c r="G220">
        <f t="shared" si="7"/>
        <v>5859.2410578552926</v>
      </c>
      <c r="H220">
        <f t="shared" si="8"/>
        <v>5916.5438079987434</v>
      </c>
    </row>
    <row r="221" spans="1:11" x14ac:dyDescent="0.2">
      <c r="A221">
        <v>2018</v>
      </c>
      <c r="B221">
        <v>4</v>
      </c>
      <c r="C221">
        <f t="shared" si="5"/>
        <v>30</v>
      </c>
      <c r="D221">
        <v>5607.304873</v>
      </c>
      <c r="E221">
        <v>8.1199999999999994E-2</v>
      </c>
      <c r="F221">
        <f t="shared" si="6"/>
        <v>5602.1406996523119</v>
      </c>
      <c r="G221">
        <f t="shared" si="7"/>
        <v>5657.1982627568341</v>
      </c>
      <c r="H221">
        <f t="shared" si="8"/>
        <v>5712.5250559987862</v>
      </c>
    </row>
    <row r="222" spans="1:11" x14ac:dyDescent="0.2">
      <c r="A222">
        <v>2018</v>
      </c>
      <c r="B222">
        <v>5</v>
      </c>
      <c r="C222">
        <f t="shared" si="5"/>
        <v>31</v>
      </c>
      <c r="D222">
        <v>5799.1163720000004</v>
      </c>
      <c r="E222">
        <v>8.4599999999999995E-2</v>
      </c>
      <c r="F222">
        <f t="shared" si="6"/>
        <v>5836.713093480118</v>
      </c>
      <c r="G222">
        <f t="shared" si="7"/>
        <v>5894.0760225274407</v>
      </c>
      <c r="H222">
        <f t="shared" si="8"/>
        <v>5951.7194548952875</v>
      </c>
    </row>
    <row r="223" spans="1:11" x14ac:dyDescent="0.2">
      <c r="A223">
        <v>2018</v>
      </c>
      <c r="B223">
        <v>6</v>
      </c>
      <c r="C223">
        <f t="shared" si="5"/>
        <v>30</v>
      </c>
      <c r="D223">
        <v>5696.940184</v>
      </c>
      <c r="E223">
        <v>8.1500000000000003E-2</v>
      </c>
      <c r="F223">
        <f t="shared" si="6"/>
        <v>5622.8382638135899</v>
      </c>
      <c r="G223">
        <f t="shared" si="7"/>
        <v>5678.0992415601231</v>
      </c>
      <c r="H223">
        <f t="shared" si="8"/>
        <v>5733.6304441367138</v>
      </c>
    </row>
    <row r="224" spans="1:11" x14ac:dyDescent="0.2">
      <c r="A224">
        <v>2018</v>
      </c>
      <c r="B224">
        <v>7</v>
      </c>
      <c r="C224">
        <f t="shared" si="5"/>
        <v>31</v>
      </c>
      <c r="D224">
        <v>5918.2463690000004</v>
      </c>
      <c r="E224">
        <v>8.4699999999999998E-2</v>
      </c>
      <c r="F224">
        <f t="shared" si="6"/>
        <v>5843.6122815338776</v>
      </c>
      <c r="G224">
        <f t="shared" si="7"/>
        <v>5901.0430154618698</v>
      </c>
      <c r="H224">
        <f t="shared" si="8"/>
        <v>5958.7545842745967</v>
      </c>
    </row>
    <row r="225" spans="1:11" x14ac:dyDescent="0.2">
      <c r="A225">
        <v>2018</v>
      </c>
      <c r="B225">
        <v>8</v>
      </c>
      <c r="C225">
        <f t="shared" si="5"/>
        <v>31</v>
      </c>
      <c r="D225">
        <v>6018.7783680000002</v>
      </c>
      <c r="E225">
        <v>8.5800000000000001E-2</v>
      </c>
      <c r="F225">
        <f t="shared" si="6"/>
        <v>5919.5033501252265</v>
      </c>
      <c r="G225">
        <f t="shared" si="7"/>
        <v>5977.679937740596</v>
      </c>
      <c r="H225">
        <f t="shared" si="8"/>
        <v>6036.1410074469941</v>
      </c>
    </row>
    <row r="226" spans="1:11" x14ac:dyDescent="0.2">
      <c r="A226">
        <v>2018</v>
      </c>
      <c r="B226">
        <v>9</v>
      </c>
      <c r="C226">
        <f t="shared" si="5"/>
        <v>30</v>
      </c>
      <c r="D226">
        <v>5813.1962830000002</v>
      </c>
      <c r="E226">
        <v>8.3900000000000002E-2</v>
      </c>
      <c r="F226">
        <f t="shared" si="6"/>
        <v>5788.418777103806</v>
      </c>
      <c r="G226">
        <f t="shared" si="7"/>
        <v>5845.3070719864336</v>
      </c>
      <c r="H226">
        <f t="shared" si="8"/>
        <v>5902.473549240126</v>
      </c>
    </row>
    <row r="227" spans="1:11" x14ac:dyDescent="0.2">
      <c r="A227">
        <v>2018</v>
      </c>
      <c r="B227">
        <v>10</v>
      </c>
      <c r="C227">
        <f t="shared" si="5"/>
        <v>31</v>
      </c>
      <c r="D227">
        <v>5933.6956909999999</v>
      </c>
      <c r="E227">
        <v>8.5699999999999998E-2</v>
      </c>
      <c r="F227">
        <f t="shared" si="6"/>
        <v>5912.6041620714677</v>
      </c>
      <c r="G227">
        <f t="shared" si="7"/>
        <v>5970.712944806166</v>
      </c>
      <c r="H227">
        <f t="shared" si="8"/>
        <v>6029.1058780676849</v>
      </c>
    </row>
    <row r="228" spans="1:11" x14ac:dyDescent="0.2">
      <c r="A228">
        <v>2018</v>
      </c>
      <c r="B228">
        <v>11</v>
      </c>
      <c r="C228">
        <f t="shared" si="5"/>
        <v>30</v>
      </c>
      <c r="D228">
        <v>5819.2536639999998</v>
      </c>
      <c r="E228">
        <v>8.3500000000000005E-2</v>
      </c>
      <c r="F228">
        <f t="shared" si="6"/>
        <v>5760.8220248887701</v>
      </c>
      <c r="G228">
        <f t="shared" si="7"/>
        <v>5817.4391002487155</v>
      </c>
      <c r="H228">
        <f t="shared" si="8"/>
        <v>5874.3330317228911</v>
      </c>
    </row>
    <row r="229" spans="1:11" x14ac:dyDescent="0.2">
      <c r="A229">
        <v>2018</v>
      </c>
      <c r="B229">
        <v>12</v>
      </c>
      <c r="C229">
        <f t="shared" si="5"/>
        <v>31</v>
      </c>
      <c r="D229">
        <v>5871.0971929999996</v>
      </c>
      <c r="E229">
        <v>8.5800000000000001E-2</v>
      </c>
      <c r="F229">
        <f t="shared" si="6"/>
        <v>5919.5033501252265</v>
      </c>
      <c r="G229">
        <f t="shared" si="7"/>
        <v>5977.679937740596</v>
      </c>
      <c r="H229">
        <f t="shared" si="8"/>
        <v>6036.1410074469941</v>
      </c>
      <c r="I229">
        <f>SUM(F218:F229)*(1+F203/100)</f>
        <v>70364.680976527015</v>
      </c>
      <c r="J229">
        <f t="shared" ref="J229:K229" si="9">SUM(G218:G229)*(1+G203/100)</f>
        <v>71404.536410145593</v>
      </c>
      <c r="K229">
        <f t="shared" si="9"/>
        <v>72454.58642362048</v>
      </c>
    </row>
    <row r="230" spans="1:11" x14ac:dyDescent="0.2">
      <c r="A230">
        <v>2019</v>
      </c>
      <c r="B230">
        <v>1</v>
      </c>
      <c r="C230">
        <f t="shared" si="5"/>
        <v>31</v>
      </c>
      <c r="D230">
        <v>5832.4261200000001</v>
      </c>
      <c r="E230">
        <v>8.1600000000000006E-2</v>
      </c>
      <c r="F230">
        <f>I$229*$E230</f>
        <v>5741.7579676846053</v>
      </c>
      <c r="G230">
        <f t="shared" ref="G230:H230" si="10">J$229*$E230</f>
        <v>5826.6101710678804</v>
      </c>
      <c r="H230">
        <f t="shared" si="10"/>
        <v>5912.2942521674313</v>
      </c>
    </row>
    <row r="231" spans="1:11" x14ac:dyDescent="0.2">
      <c r="A231">
        <v>2019</v>
      </c>
      <c r="B231">
        <v>2</v>
      </c>
      <c r="C231">
        <f t="shared" si="5"/>
        <v>28</v>
      </c>
      <c r="D231">
        <v>5509.1337750000002</v>
      </c>
      <c r="E231">
        <v>7.7499999999999999E-2</v>
      </c>
    </row>
    <row r="232" spans="1:11" x14ac:dyDescent="0.2">
      <c r="A232">
        <v>2019</v>
      </c>
      <c r="B232">
        <v>3</v>
      </c>
      <c r="C232">
        <f t="shared" si="5"/>
        <v>31</v>
      </c>
      <c r="D232">
        <v>6021.8828059999996</v>
      </c>
      <c r="E232">
        <v>8.4099999999999994E-2</v>
      </c>
    </row>
    <row r="233" spans="1:11" x14ac:dyDescent="0.2">
      <c r="A233">
        <v>2019</v>
      </c>
      <c r="B233">
        <v>4</v>
      </c>
      <c r="C233">
        <f t="shared" si="5"/>
        <v>30</v>
      </c>
      <c r="D233">
        <v>5834.6984140000004</v>
      </c>
      <c r="E233">
        <v>8.1199999999999994E-2</v>
      </c>
    </row>
    <row r="234" spans="1:11" x14ac:dyDescent="0.2">
      <c r="A234">
        <v>2019</v>
      </c>
      <c r="B234">
        <v>5</v>
      </c>
      <c r="C234">
        <f t="shared" si="5"/>
        <v>31</v>
      </c>
      <c r="D234">
        <v>6104.0705829999997</v>
      </c>
      <c r="E234">
        <v>8.4599999999999995E-2</v>
      </c>
    </row>
    <row r="235" spans="1:11" x14ac:dyDescent="0.2">
      <c r="A235">
        <v>2019</v>
      </c>
      <c r="B235">
        <v>6</v>
      </c>
      <c r="C235">
        <f t="shared" si="5"/>
        <v>30</v>
      </c>
      <c r="D235">
        <v>5882.7662929999997</v>
      </c>
      <c r="E235">
        <v>8.1500000000000003E-2</v>
      </c>
    </row>
    <row r="236" spans="1:11" x14ac:dyDescent="0.2">
      <c r="A236">
        <v>2019</v>
      </c>
      <c r="B236">
        <v>7</v>
      </c>
      <c r="C236">
        <f t="shared" si="5"/>
        <v>31</v>
      </c>
      <c r="D236">
        <v>6146.8170689999997</v>
      </c>
      <c r="E236">
        <v>8.4699999999999998E-2</v>
      </c>
    </row>
    <row r="237" spans="1:11" x14ac:dyDescent="0.2">
      <c r="A237">
        <v>2019</v>
      </c>
      <c r="B237">
        <v>8</v>
      </c>
      <c r="C237">
        <f t="shared" si="5"/>
        <v>31</v>
      </c>
      <c r="D237">
        <v>6256.7983649999996</v>
      </c>
      <c r="E237">
        <v>8.5800000000000001E-2</v>
      </c>
    </row>
    <row r="238" spans="1:11" x14ac:dyDescent="0.2">
      <c r="A238">
        <v>2019</v>
      </c>
      <c r="B238">
        <v>9</v>
      </c>
      <c r="C238">
        <f t="shared" si="5"/>
        <v>30</v>
      </c>
      <c r="D238">
        <v>6050.1472860000003</v>
      </c>
      <c r="E238">
        <v>8.3900000000000002E-2</v>
      </c>
    </row>
    <row r="239" spans="1:11" x14ac:dyDescent="0.2">
      <c r="A239">
        <v>2019</v>
      </c>
      <c r="B239">
        <v>10</v>
      </c>
      <c r="C239">
        <f t="shared" si="5"/>
        <v>31</v>
      </c>
      <c r="D239">
        <v>6092.4388769999996</v>
      </c>
      <c r="E239">
        <v>8.5699999999999998E-2</v>
      </c>
    </row>
    <row r="240" spans="1:11" x14ac:dyDescent="0.2">
      <c r="A240">
        <v>2019</v>
      </c>
      <c r="B240">
        <v>11</v>
      </c>
      <c r="C240">
        <f t="shared" si="5"/>
        <v>30</v>
      </c>
      <c r="D240">
        <v>5979.3437459999996</v>
      </c>
      <c r="E240">
        <v>8.3500000000000005E-2</v>
      </c>
    </row>
    <row r="241" spans="1:5" x14ac:dyDescent="0.2">
      <c r="A241">
        <v>2019</v>
      </c>
      <c r="B241">
        <v>12</v>
      </c>
      <c r="C241">
        <f t="shared" si="5"/>
        <v>31</v>
      </c>
      <c r="D241">
        <v>6157.7721959999999</v>
      </c>
      <c r="E241">
        <v>8.5800000000000001E-2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A63A-A613-594D-843D-3BC2BAFF2676}">
  <dimension ref="A1:M37"/>
  <sheetViews>
    <sheetView topLeftCell="B1" zoomScale="130" zoomScaleNormal="130" workbookViewId="0">
      <selection activeCell="K11" sqref="K11"/>
    </sheetView>
  </sheetViews>
  <sheetFormatPr baseColWidth="10" defaultRowHeight="16" x14ac:dyDescent="0.2"/>
  <sheetData>
    <row r="1" spans="1:13" s="8" customFormat="1" x14ac:dyDescent="0.2">
      <c r="A1" s="8" t="s">
        <v>13</v>
      </c>
      <c r="B1" s="8" t="s">
        <v>12</v>
      </c>
      <c r="C1" s="8" t="s">
        <v>14</v>
      </c>
      <c r="D1" s="8" t="s">
        <v>15</v>
      </c>
    </row>
    <row r="2" spans="1:13" x14ac:dyDescent="0.2">
      <c r="A2">
        <v>2017</v>
      </c>
      <c r="B2">
        <v>1</v>
      </c>
      <c r="C2">
        <v>5428.1326349999999</v>
      </c>
      <c r="D2">
        <v>8.1600000000000006E-2</v>
      </c>
    </row>
    <row r="3" spans="1:13" x14ac:dyDescent="0.2">
      <c r="A3">
        <v>2017</v>
      </c>
      <c r="B3">
        <v>2</v>
      </c>
      <c r="C3">
        <v>5188.5698579999998</v>
      </c>
      <c r="D3">
        <v>7.7499999999999999E-2</v>
      </c>
    </row>
    <row r="4" spans="1:13" x14ac:dyDescent="0.2">
      <c r="A4">
        <v>2017</v>
      </c>
      <c r="B4">
        <v>3</v>
      </c>
      <c r="C4">
        <v>5607.7562029999999</v>
      </c>
      <c r="D4">
        <v>8.4099999999999994E-2</v>
      </c>
    </row>
    <row r="5" spans="1:13" x14ac:dyDescent="0.2">
      <c r="A5">
        <v>2017</v>
      </c>
      <c r="B5">
        <v>4</v>
      </c>
      <c r="C5">
        <v>5451.2320849999996</v>
      </c>
      <c r="D5">
        <v>8.1199999999999994E-2</v>
      </c>
    </row>
    <row r="6" spans="1:13" x14ac:dyDescent="0.2">
      <c r="A6">
        <v>2017</v>
      </c>
      <c r="B6">
        <v>5</v>
      </c>
      <c r="C6">
        <v>5681.9111350000003</v>
      </c>
      <c r="D6">
        <v>8.4599999999999995E-2</v>
      </c>
    </row>
    <row r="7" spans="1:13" x14ac:dyDescent="0.2">
      <c r="A7">
        <v>2017</v>
      </c>
      <c r="B7">
        <v>6</v>
      </c>
      <c r="C7">
        <v>5492.8670519999996</v>
      </c>
      <c r="D7">
        <v>8.1500000000000003E-2</v>
      </c>
    </row>
    <row r="8" spans="1:13" x14ac:dyDescent="0.2">
      <c r="A8">
        <v>2017</v>
      </c>
      <c r="B8">
        <v>7</v>
      </c>
      <c r="C8">
        <v>5665.0409989999998</v>
      </c>
      <c r="D8">
        <v>8.4699999999999998E-2</v>
      </c>
    </row>
    <row r="9" spans="1:13" x14ac:dyDescent="0.2">
      <c r="A9">
        <v>2017</v>
      </c>
      <c r="B9">
        <v>8</v>
      </c>
      <c r="C9">
        <v>5769.3194640000002</v>
      </c>
      <c r="D9">
        <v>8.5800000000000001E-2</v>
      </c>
    </row>
    <row r="10" spans="1:13" x14ac:dyDescent="0.2">
      <c r="A10">
        <v>2017</v>
      </c>
      <c r="B10">
        <v>9</v>
      </c>
      <c r="C10">
        <v>5623.5790239999997</v>
      </c>
      <c r="D10">
        <v>8.3900000000000002E-2</v>
      </c>
    </row>
    <row r="11" spans="1:13" x14ac:dyDescent="0.2">
      <c r="A11">
        <v>2017</v>
      </c>
      <c r="B11">
        <v>10</v>
      </c>
      <c r="C11">
        <v>5740.345421</v>
      </c>
      <c r="D11">
        <v>8.5699999999999998E-2</v>
      </c>
    </row>
    <row r="12" spans="1:13" x14ac:dyDescent="0.2">
      <c r="A12">
        <v>2017</v>
      </c>
      <c r="B12">
        <v>11</v>
      </c>
      <c r="C12">
        <v>5572.7472809999999</v>
      </c>
      <c r="D12">
        <v>8.3500000000000005E-2</v>
      </c>
      <c r="E12" s="8" t="s">
        <v>21</v>
      </c>
      <c r="F12" s="8" t="s">
        <v>20</v>
      </c>
      <c r="G12" s="8" t="s">
        <v>19</v>
      </c>
    </row>
    <row r="13" spans="1:13" x14ac:dyDescent="0.2">
      <c r="A13">
        <v>2017</v>
      </c>
      <c r="B13">
        <v>12</v>
      </c>
      <c r="C13">
        <v>5671.5664969999998</v>
      </c>
      <c r="D13">
        <v>8.5800000000000001E-2</v>
      </c>
      <c r="E13" s="8">
        <v>3.7999999999999999E-2</v>
      </c>
      <c r="F13" s="8">
        <v>3.2000000000000001E-2</v>
      </c>
      <c r="G13" s="8">
        <v>2.6000000000000002E-2</v>
      </c>
      <c r="H13" s="8" t="s">
        <v>21</v>
      </c>
      <c r="I13" s="8" t="s">
        <v>20</v>
      </c>
      <c r="J13" s="8" t="s">
        <v>19</v>
      </c>
      <c r="K13" s="8" t="s">
        <v>21</v>
      </c>
      <c r="L13" s="8" t="s">
        <v>20</v>
      </c>
      <c r="M13" s="8" t="s">
        <v>19</v>
      </c>
    </row>
    <row r="14" spans="1:13" x14ac:dyDescent="0.2">
      <c r="A14">
        <v>2018</v>
      </c>
      <c r="B14">
        <v>1</v>
      </c>
      <c r="C14">
        <v>5618.579084</v>
      </c>
      <c r="D14">
        <v>8.1600000000000006E-2</v>
      </c>
      <c r="E14">
        <f>SUM($C$2:$C$13)*$D14*(1+E$13)</f>
        <v>5665.8963447479227</v>
      </c>
      <c r="F14">
        <f t="shared" ref="F14:G25" si="0">SUM($C$2:$C$13)*$D14*(1+F$13)</f>
        <v>5633.1454988245241</v>
      </c>
      <c r="G14">
        <f t="shared" si="0"/>
        <v>5600.3946529011255</v>
      </c>
      <c r="H14">
        <f>$C14-E14</f>
        <v>-47.317260747922774</v>
      </c>
      <c r="I14">
        <f t="shared" ref="I14:J14" si="1">$C14-F14</f>
        <v>-14.566414824524145</v>
      </c>
      <c r="J14">
        <f t="shared" si="1"/>
        <v>18.184431098874484</v>
      </c>
      <c r="K14">
        <f>E14</f>
        <v>5665.8963447479227</v>
      </c>
      <c r="L14">
        <f t="shared" ref="L14:M14" si="2">F14</f>
        <v>5633.1454988245241</v>
      </c>
      <c r="M14">
        <f t="shared" si="2"/>
        <v>5600.3946529011255</v>
      </c>
    </row>
    <row r="15" spans="1:13" x14ac:dyDescent="0.2">
      <c r="A15">
        <v>2018</v>
      </c>
      <c r="B15">
        <v>2</v>
      </c>
      <c r="C15">
        <v>5239.200237</v>
      </c>
      <c r="D15">
        <v>7.7499999999999999E-2</v>
      </c>
      <c r="E15">
        <f t="shared" ref="E15:E25" si="3">SUM($C$2:$C$13)*$D15*(1+E$13)</f>
        <v>5381.2128274260285</v>
      </c>
      <c r="F15">
        <f t="shared" si="0"/>
        <v>5350.107550966919</v>
      </c>
      <c r="G15">
        <f t="shared" si="0"/>
        <v>5319.0022745078086</v>
      </c>
      <c r="H15">
        <f t="shared" ref="H15:H25" si="4">$C15-E15</f>
        <v>-142.01259042602851</v>
      </c>
      <c r="I15">
        <f t="shared" ref="I15:I25" si="5">$C15-F15</f>
        <v>-110.90731396691899</v>
      </c>
      <c r="J15">
        <f t="shared" ref="J15:J25" si="6">$C15-G15</f>
        <v>-79.802037507808564</v>
      </c>
      <c r="K15">
        <f>((H14/$C14)+SUM($C$2:$C$13))*(E$13+1)*$D15</f>
        <v>5381.2121499527766</v>
      </c>
      <c r="L15">
        <f t="shared" ref="L15:M15" si="7">((I14/$C14)+SUM($C$2:$C$13))*(F$13+1)*$D15</f>
        <v>5350.107343615231</v>
      </c>
      <c r="M15">
        <f t="shared" si="7"/>
        <v>5319.0025318566886</v>
      </c>
    </row>
    <row r="16" spans="1:13" x14ac:dyDescent="0.2">
      <c r="A16">
        <v>2018</v>
      </c>
      <c r="B16">
        <v>3</v>
      </c>
      <c r="C16">
        <v>5790.2463010000001</v>
      </c>
      <c r="D16">
        <v>8.4099999999999994E-2</v>
      </c>
      <c r="E16">
        <f t="shared" si="3"/>
        <v>5839.4838553100517</v>
      </c>
      <c r="F16">
        <f t="shared" si="0"/>
        <v>5805.7296133718428</v>
      </c>
      <c r="G16">
        <f t="shared" si="0"/>
        <v>5771.9753714336348</v>
      </c>
      <c r="H16">
        <f t="shared" si="4"/>
        <v>-49.237554310051564</v>
      </c>
      <c r="I16">
        <f t="shared" si="5"/>
        <v>-15.483312371842658</v>
      </c>
      <c r="J16">
        <f t="shared" si="6"/>
        <v>18.270929566365339</v>
      </c>
      <c r="K16">
        <f t="shared" ref="K16:K25" si="8">((H15/$C15)+SUM($C$2:$C$13))*(E$13+1)*$D16</f>
        <v>5839.4814890896114</v>
      </c>
      <c r="L16">
        <f t="shared" ref="L16:L25" si="9">((I15/$C15)+SUM($C$2:$C$13))*(F$13+1)*$D16</f>
        <v>5805.727776110728</v>
      </c>
      <c r="M16">
        <f t="shared" ref="M16:M25" si="10">((J15/$C15)+SUM($C$2:$C$13))*(G$13+1)*$D16</f>
        <v>5771.9740571401971</v>
      </c>
    </row>
    <row r="17" spans="1:13" x14ac:dyDescent="0.2">
      <c r="A17">
        <v>2018</v>
      </c>
      <c r="B17">
        <v>4</v>
      </c>
      <c r="C17">
        <v>5607.304873</v>
      </c>
      <c r="D17">
        <v>8.1199999999999994E-2</v>
      </c>
      <c r="E17">
        <f t="shared" si="3"/>
        <v>5638.1223430579803</v>
      </c>
      <c r="F17">
        <f t="shared" si="0"/>
        <v>5605.5320404969516</v>
      </c>
      <c r="G17">
        <f t="shared" si="0"/>
        <v>5572.9417379359229</v>
      </c>
      <c r="H17">
        <f t="shared" si="4"/>
        <v>-30.817470057980245</v>
      </c>
      <c r="I17">
        <f t="shared" si="5"/>
        <v>1.7728325030484484</v>
      </c>
      <c r="J17">
        <f t="shared" si="6"/>
        <v>34.363135064077142</v>
      </c>
      <c r="K17">
        <f t="shared" si="8"/>
        <v>5638.121626332545</v>
      </c>
      <c r="L17">
        <f t="shared" si="9"/>
        <v>5605.5318164172268</v>
      </c>
      <c r="M17">
        <f t="shared" si="10"/>
        <v>5572.9420008216439</v>
      </c>
    </row>
    <row r="18" spans="1:13" x14ac:dyDescent="0.2">
      <c r="A18">
        <v>2018</v>
      </c>
      <c r="B18">
        <v>5</v>
      </c>
      <c r="C18">
        <v>5799.1163720000004</v>
      </c>
      <c r="D18">
        <v>8.4599999999999995E-2</v>
      </c>
      <c r="E18">
        <f t="shared" si="3"/>
        <v>5874.2013574224775</v>
      </c>
      <c r="F18">
        <f t="shared" si="0"/>
        <v>5840.2464362813071</v>
      </c>
      <c r="G18">
        <f t="shared" si="0"/>
        <v>5806.2915151401367</v>
      </c>
      <c r="H18">
        <f t="shared" si="4"/>
        <v>-75.084985422477075</v>
      </c>
      <c r="I18">
        <f t="shared" si="5"/>
        <v>-41.130064281306659</v>
      </c>
      <c r="J18">
        <f t="shared" si="6"/>
        <v>-7.1751431401362424</v>
      </c>
      <c r="K18">
        <f t="shared" si="8"/>
        <v>5874.2008747966838</v>
      </c>
      <c r="L18">
        <f t="shared" si="9"/>
        <v>5840.2464638847723</v>
      </c>
      <c r="M18">
        <f t="shared" si="10"/>
        <v>5806.2920470724002</v>
      </c>
    </row>
    <row r="19" spans="1:13" x14ac:dyDescent="0.2">
      <c r="A19">
        <v>2018</v>
      </c>
      <c r="B19">
        <v>6</v>
      </c>
      <c r="C19">
        <v>5696.940184</v>
      </c>
      <c r="D19">
        <v>8.1500000000000003E-2</v>
      </c>
      <c r="E19">
        <f t="shared" si="3"/>
        <v>5658.9528443254367</v>
      </c>
      <c r="F19">
        <f t="shared" si="0"/>
        <v>5626.2421342426314</v>
      </c>
      <c r="G19">
        <f t="shared" si="0"/>
        <v>5593.5314241598253</v>
      </c>
      <c r="H19">
        <f t="shared" si="4"/>
        <v>37.987339674563373</v>
      </c>
      <c r="I19">
        <f t="shared" si="5"/>
        <v>70.698049757368608</v>
      </c>
      <c r="J19">
        <f t="shared" si="6"/>
        <v>103.40875984017475</v>
      </c>
      <c r="K19">
        <f t="shared" si="8"/>
        <v>5658.9517489922691</v>
      </c>
      <c r="L19">
        <f t="shared" si="9"/>
        <v>5626.2415377090865</v>
      </c>
      <c r="M19">
        <f t="shared" si="10"/>
        <v>5593.5313206995288</v>
      </c>
    </row>
    <row r="20" spans="1:13" x14ac:dyDescent="0.2">
      <c r="A20">
        <v>2018</v>
      </c>
      <c r="B20">
        <v>7</v>
      </c>
      <c r="C20">
        <v>5918.2463690000004</v>
      </c>
      <c r="D20">
        <v>8.4699999999999998E-2</v>
      </c>
      <c r="E20">
        <f t="shared" si="3"/>
        <v>5881.1448578449626</v>
      </c>
      <c r="F20">
        <f t="shared" si="0"/>
        <v>5847.1498008631997</v>
      </c>
      <c r="G20">
        <f t="shared" si="0"/>
        <v>5813.1547438814368</v>
      </c>
      <c r="H20">
        <f t="shared" si="4"/>
        <v>37.10151115503777</v>
      </c>
      <c r="I20">
        <f t="shared" si="5"/>
        <v>71.09656813680067</v>
      </c>
      <c r="J20">
        <f t="shared" si="6"/>
        <v>105.09162511856357</v>
      </c>
      <c r="K20">
        <f t="shared" si="8"/>
        <v>5881.1454440883872</v>
      </c>
      <c r="L20">
        <f t="shared" si="9"/>
        <v>5847.1508856112587</v>
      </c>
      <c r="M20">
        <f t="shared" si="10"/>
        <v>5813.1563212981619</v>
      </c>
    </row>
    <row r="21" spans="1:13" x14ac:dyDescent="0.2">
      <c r="A21">
        <v>2018</v>
      </c>
      <c r="B21">
        <v>8</v>
      </c>
      <c r="C21">
        <v>6018.7783680000002</v>
      </c>
      <c r="D21">
        <v>8.5800000000000001E-2</v>
      </c>
      <c r="E21">
        <f t="shared" si="3"/>
        <v>5957.5233624923003</v>
      </c>
      <c r="F21">
        <f t="shared" si="0"/>
        <v>5923.086811264021</v>
      </c>
      <c r="G21">
        <f t="shared" si="0"/>
        <v>5888.6502600357417</v>
      </c>
      <c r="H21">
        <f t="shared" si="4"/>
        <v>61.255005507699934</v>
      </c>
      <c r="I21">
        <f t="shared" si="5"/>
        <v>95.691556735979248</v>
      </c>
      <c r="J21">
        <f t="shared" si="6"/>
        <v>130.12810796425856</v>
      </c>
      <c r="K21">
        <f t="shared" si="8"/>
        <v>5957.5239208123194</v>
      </c>
      <c r="L21">
        <f t="shared" si="9"/>
        <v>5923.0878749724052</v>
      </c>
      <c r="M21">
        <f t="shared" si="10"/>
        <v>5888.6518232183562</v>
      </c>
    </row>
    <row r="22" spans="1:13" x14ac:dyDescent="0.2">
      <c r="A22">
        <v>2018</v>
      </c>
      <c r="B22">
        <v>9</v>
      </c>
      <c r="C22">
        <v>5813.1962830000002</v>
      </c>
      <c r="D22">
        <v>8.3900000000000002E-2</v>
      </c>
      <c r="E22">
        <f t="shared" si="3"/>
        <v>5825.5968544650814</v>
      </c>
      <c r="F22">
        <f t="shared" si="0"/>
        <v>5791.9228842080583</v>
      </c>
      <c r="G22">
        <f t="shared" si="0"/>
        <v>5758.2489139510344</v>
      </c>
      <c r="H22">
        <f t="shared" si="4"/>
        <v>-12.400571465081157</v>
      </c>
      <c r="I22">
        <f t="shared" si="5"/>
        <v>21.273398791941872</v>
      </c>
      <c r="J22">
        <f t="shared" si="6"/>
        <v>54.947369048965811</v>
      </c>
      <c r="K22">
        <f t="shared" si="8"/>
        <v>5825.5977407891578</v>
      </c>
      <c r="L22">
        <f t="shared" si="9"/>
        <v>5791.9242608054001</v>
      </c>
      <c r="M22">
        <f t="shared" si="10"/>
        <v>5758.2507750612176</v>
      </c>
    </row>
    <row r="23" spans="1:13" x14ac:dyDescent="0.2">
      <c r="A23">
        <v>2018</v>
      </c>
      <c r="B23">
        <v>10</v>
      </c>
      <c r="C23">
        <v>5933.6956909999999</v>
      </c>
      <c r="D23">
        <v>8.5699999999999998E-2</v>
      </c>
      <c r="E23">
        <f t="shared" si="3"/>
        <v>5950.5798620698151</v>
      </c>
      <c r="F23">
        <f t="shared" si="0"/>
        <v>5916.1834466821283</v>
      </c>
      <c r="G23">
        <f t="shared" si="0"/>
        <v>5881.7870312944415</v>
      </c>
      <c r="H23">
        <f t="shared" si="4"/>
        <v>-16.884171069815238</v>
      </c>
      <c r="I23">
        <f t="shared" si="5"/>
        <v>17.512244317871591</v>
      </c>
      <c r="J23">
        <f t="shared" si="6"/>
        <v>51.908659705558421</v>
      </c>
      <c r="K23">
        <f t="shared" si="8"/>
        <v>5950.579672309721</v>
      </c>
      <c r="L23">
        <f t="shared" si="9"/>
        <v>5916.1837703371984</v>
      </c>
      <c r="M23">
        <f t="shared" si="10"/>
        <v>5881.7878624074847</v>
      </c>
    </row>
    <row r="24" spans="1:13" x14ac:dyDescent="0.2">
      <c r="A24">
        <v>2018</v>
      </c>
      <c r="B24">
        <v>11</v>
      </c>
      <c r="C24">
        <v>5819.2536639999998</v>
      </c>
      <c r="D24">
        <v>8.3500000000000005E-2</v>
      </c>
      <c r="E24">
        <f t="shared" si="3"/>
        <v>5797.8228527751407</v>
      </c>
      <c r="F24">
        <f t="shared" si="0"/>
        <v>5764.3094258804867</v>
      </c>
      <c r="G24">
        <f t="shared" si="0"/>
        <v>5730.7959989858327</v>
      </c>
      <c r="H24">
        <f t="shared" si="4"/>
        <v>21.430811224859099</v>
      </c>
      <c r="I24">
        <f t="shared" si="5"/>
        <v>54.944238119513102</v>
      </c>
      <c r="J24">
        <f t="shared" si="6"/>
        <v>88.457665014167105</v>
      </c>
      <c r="K24">
        <f t="shared" si="8"/>
        <v>5797.822606149457</v>
      </c>
      <c r="L24">
        <f t="shared" si="9"/>
        <v>5764.3096802017726</v>
      </c>
      <c r="M24">
        <f t="shared" si="10"/>
        <v>5730.7967484457004</v>
      </c>
    </row>
    <row r="25" spans="1:13" x14ac:dyDescent="0.2">
      <c r="A25">
        <v>2018</v>
      </c>
      <c r="B25">
        <v>12</v>
      </c>
      <c r="C25">
        <v>5871.0971929999996</v>
      </c>
      <c r="D25">
        <v>8.5800000000000001E-2</v>
      </c>
      <c r="E25">
        <f t="shared" si="3"/>
        <v>5957.5233624923003</v>
      </c>
      <c r="F25">
        <f t="shared" si="0"/>
        <v>5923.086811264021</v>
      </c>
      <c r="G25">
        <f t="shared" si="0"/>
        <v>5888.6502600357417</v>
      </c>
      <c r="H25">
        <f t="shared" si="4"/>
        <v>-86.426169492300687</v>
      </c>
      <c r="I25">
        <f t="shared" si="5"/>
        <v>-51.989618264021374</v>
      </c>
      <c r="J25">
        <f t="shared" si="6"/>
        <v>-17.55306703574206</v>
      </c>
      <c r="K25">
        <f t="shared" si="8"/>
        <v>5957.5236904787962</v>
      </c>
      <c r="L25">
        <f t="shared" si="9"/>
        <v>5923.0876472940017</v>
      </c>
      <c r="M25">
        <f t="shared" si="10"/>
        <v>5888.6515981796801</v>
      </c>
    </row>
    <row r="26" spans="1:13" x14ac:dyDescent="0.2">
      <c r="A26">
        <v>2019</v>
      </c>
      <c r="B26">
        <v>1</v>
      </c>
      <c r="C26">
        <v>5832.4261200000001</v>
      </c>
      <c r="D26">
        <v>8.1600000000000006E-2</v>
      </c>
    </row>
    <row r="27" spans="1:13" x14ac:dyDescent="0.2">
      <c r="A27">
        <v>2019</v>
      </c>
      <c r="B27">
        <v>2</v>
      </c>
      <c r="C27">
        <v>5509.1337750000002</v>
      </c>
      <c r="D27">
        <v>7.7499999999999999E-2</v>
      </c>
    </row>
    <row r="28" spans="1:13" x14ac:dyDescent="0.2">
      <c r="A28">
        <v>2019</v>
      </c>
      <c r="B28">
        <v>3</v>
      </c>
      <c r="C28">
        <v>6021.8828059999996</v>
      </c>
      <c r="D28">
        <v>8.4099999999999994E-2</v>
      </c>
    </row>
    <row r="29" spans="1:13" x14ac:dyDescent="0.2">
      <c r="A29">
        <v>2019</v>
      </c>
      <c r="B29">
        <v>4</v>
      </c>
      <c r="C29">
        <v>5834.6984140000004</v>
      </c>
      <c r="D29">
        <v>8.1199999999999994E-2</v>
      </c>
    </row>
    <row r="30" spans="1:13" x14ac:dyDescent="0.2">
      <c r="A30">
        <v>2019</v>
      </c>
      <c r="B30">
        <v>5</v>
      </c>
      <c r="C30">
        <v>6104.0705829999997</v>
      </c>
      <c r="D30">
        <v>8.4599999999999995E-2</v>
      </c>
    </row>
    <row r="31" spans="1:13" x14ac:dyDescent="0.2">
      <c r="A31">
        <v>2019</v>
      </c>
      <c r="B31">
        <v>6</v>
      </c>
      <c r="C31">
        <v>5882.7662929999997</v>
      </c>
      <c r="D31">
        <v>8.1500000000000003E-2</v>
      </c>
    </row>
    <row r="32" spans="1:13" x14ac:dyDescent="0.2">
      <c r="A32">
        <v>2019</v>
      </c>
      <c r="B32">
        <v>7</v>
      </c>
      <c r="C32">
        <v>6146.8170689999997</v>
      </c>
      <c r="D32">
        <v>8.4699999999999998E-2</v>
      </c>
    </row>
    <row r="33" spans="1:4" x14ac:dyDescent="0.2">
      <c r="A33">
        <v>2019</v>
      </c>
      <c r="B33">
        <v>8</v>
      </c>
      <c r="C33">
        <v>6256.7983649999996</v>
      </c>
      <c r="D33">
        <v>8.5800000000000001E-2</v>
      </c>
    </row>
    <row r="34" spans="1:4" x14ac:dyDescent="0.2">
      <c r="A34">
        <v>2019</v>
      </c>
      <c r="B34">
        <v>9</v>
      </c>
      <c r="C34">
        <v>6050.1472860000003</v>
      </c>
      <c r="D34">
        <v>8.3900000000000002E-2</v>
      </c>
    </row>
    <row r="35" spans="1:4" x14ac:dyDescent="0.2">
      <c r="A35">
        <v>2019</v>
      </c>
      <c r="B35">
        <v>10</v>
      </c>
      <c r="C35">
        <v>6092.4388769999996</v>
      </c>
      <c r="D35">
        <v>8.5699999999999998E-2</v>
      </c>
    </row>
    <row r="36" spans="1:4" x14ac:dyDescent="0.2">
      <c r="A36">
        <v>2019</v>
      </c>
      <c r="B36">
        <v>11</v>
      </c>
      <c r="C36">
        <v>5979.3437459999996</v>
      </c>
      <c r="D36">
        <v>8.3500000000000005E-2</v>
      </c>
    </row>
    <row r="37" spans="1:4" x14ac:dyDescent="0.2">
      <c r="A37">
        <v>2019</v>
      </c>
      <c r="B37">
        <v>12</v>
      </c>
      <c r="C37">
        <v>6157.7721959999999</v>
      </c>
      <c r="D37">
        <v>8.5800000000000001E-2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057-F7DE-2246-AC11-FA421DF045C5}">
  <dimension ref="A1:Q39"/>
  <sheetViews>
    <sheetView topLeftCell="C13" zoomScale="140" zoomScaleNormal="140" workbookViewId="0">
      <selection activeCell="D16" sqref="D16"/>
    </sheetView>
  </sheetViews>
  <sheetFormatPr baseColWidth="10" defaultRowHeight="16" x14ac:dyDescent="0.2"/>
  <cols>
    <col min="6" max="6" width="12.1640625" bestFit="1" customWidth="1"/>
  </cols>
  <sheetData>
    <row r="1" spans="1:17" s="8" customFormat="1" x14ac:dyDescent="0.2">
      <c r="A1" s="8" t="s">
        <v>13</v>
      </c>
      <c r="B1" s="8" t="s">
        <v>12</v>
      </c>
      <c r="C1" s="8" t="s">
        <v>14</v>
      </c>
      <c r="D1" s="8" t="s">
        <v>15</v>
      </c>
    </row>
    <row r="2" spans="1:17" x14ac:dyDescent="0.2">
      <c r="A2">
        <v>2017</v>
      </c>
      <c r="B2">
        <v>1</v>
      </c>
      <c r="C2">
        <v>5428.1326349999999</v>
      </c>
      <c r="D2">
        <v>8.1600000000000006E-2</v>
      </c>
    </row>
    <row r="3" spans="1:17" x14ac:dyDescent="0.2">
      <c r="A3">
        <v>2017</v>
      </c>
      <c r="B3">
        <v>2</v>
      </c>
      <c r="C3">
        <v>5188.5698579999998</v>
      </c>
      <c r="D3">
        <v>7.7499999999999999E-2</v>
      </c>
    </row>
    <row r="4" spans="1:17" x14ac:dyDescent="0.2">
      <c r="A4">
        <v>2017</v>
      </c>
      <c r="B4">
        <v>3</v>
      </c>
      <c r="C4">
        <v>5607.7562029999999</v>
      </c>
      <c r="D4">
        <v>8.4099999999999994E-2</v>
      </c>
    </row>
    <row r="5" spans="1:17" x14ac:dyDescent="0.2">
      <c r="A5">
        <v>2017</v>
      </c>
      <c r="B5">
        <v>4</v>
      </c>
      <c r="C5">
        <v>5451.2320849999996</v>
      </c>
      <c r="D5">
        <v>8.1199999999999994E-2</v>
      </c>
    </row>
    <row r="6" spans="1:17" x14ac:dyDescent="0.2">
      <c r="A6">
        <v>2017</v>
      </c>
      <c r="B6">
        <v>5</v>
      </c>
      <c r="C6">
        <v>5681.9111350000003</v>
      </c>
      <c r="D6">
        <v>8.4599999999999995E-2</v>
      </c>
    </row>
    <row r="7" spans="1:17" x14ac:dyDescent="0.2">
      <c r="A7">
        <v>2017</v>
      </c>
      <c r="B7">
        <v>6</v>
      </c>
      <c r="C7">
        <v>5492.8670519999996</v>
      </c>
      <c r="D7">
        <v>8.1500000000000003E-2</v>
      </c>
    </row>
    <row r="8" spans="1:17" x14ac:dyDescent="0.2">
      <c r="A8">
        <v>2017</v>
      </c>
      <c r="B8">
        <v>7</v>
      </c>
      <c r="C8">
        <v>5665.0409989999998</v>
      </c>
      <c r="D8">
        <v>8.4699999999999998E-2</v>
      </c>
    </row>
    <row r="9" spans="1:17" x14ac:dyDescent="0.2">
      <c r="A9">
        <v>2017</v>
      </c>
      <c r="B9">
        <v>8</v>
      </c>
      <c r="C9">
        <v>5769.3194640000002</v>
      </c>
      <c r="D9">
        <v>8.5800000000000001E-2</v>
      </c>
    </row>
    <row r="10" spans="1:17" x14ac:dyDescent="0.2">
      <c r="A10">
        <v>2017</v>
      </c>
      <c r="B10">
        <v>9</v>
      </c>
      <c r="C10">
        <v>5623.5790239999997</v>
      </c>
      <c r="D10">
        <v>8.3900000000000002E-2</v>
      </c>
    </row>
    <row r="11" spans="1:17" x14ac:dyDescent="0.2">
      <c r="A11">
        <v>2017</v>
      </c>
      <c r="B11">
        <v>10</v>
      </c>
      <c r="C11">
        <v>5740.345421</v>
      </c>
      <c r="D11">
        <v>8.5699999999999998E-2</v>
      </c>
      <c r="E11" s="14" t="s">
        <v>22</v>
      </c>
      <c r="F11" s="14"/>
      <c r="G11" s="14"/>
      <c r="H11" s="14" t="s">
        <v>23</v>
      </c>
      <c r="I11" s="14"/>
      <c r="J11" s="14"/>
      <c r="K11" s="15" t="s">
        <v>24</v>
      </c>
      <c r="L11" s="14" t="s">
        <v>25</v>
      </c>
      <c r="M11" s="14"/>
      <c r="N11" s="14"/>
    </row>
    <row r="12" spans="1:17" x14ac:dyDescent="0.2">
      <c r="A12">
        <v>2017</v>
      </c>
      <c r="B12">
        <v>11</v>
      </c>
      <c r="C12">
        <v>5572.7472809999999</v>
      </c>
      <c r="D12">
        <v>8.3500000000000005E-2</v>
      </c>
      <c r="E12" s="8" t="s">
        <v>21</v>
      </c>
      <c r="F12" s="8" t="s">
        <v>20</v>
      </c>
      <c r="G12" s="8" t="s">
        <v>19</v>
      </c>
      <c r="K12" s="15"/>
    </row>
    <row r="13" spans="1:17" x14ac:dyDescent="0.2">
      <c r="A13">
        <v>2017</v>
      </c>
      <c r="B13">
        <v>12</v>
      </c>
      <c r="C13">
        <v>5671.5664969999998</v>
      </c>
      <c r="D13">
        <v>8.5800000000000001E-2</v>
      </c>
      <c r="E13" s="8">
        <v>3.7999999999999999E-2</v>
      </c>
      <c r="F13" s="8">
        <v>3.2000000000000001E-2</v>
      </c>
      <c r="G13" s="8">
        <v>2.6000000000000002E-2</v>
      </c>
      <c r="H13" s="8" t="s">
        <v>21</v>
      </c>
      <c r="I13" s="8" t="s">
        <v>20</v>
      </c>
      <c r="J13" s="8" t="s">
        <v>19</v>
      </c>
      <c r="K13" s="15"/>
      <c r="L13" s="8" t="s">
        <v>21</v>
      </c>
      <c r="M13" s="8" t="s">
        <v>20</v>
      </c>
      <c r="N13" s="8" t="s">
        <v>19</v>
      </c>
    </row>
    <row r="14" spans="1:17" x14ac:dyDescent="0.2">
      <c r="A14">
        <v>2018</v>
      </c>
      <c r="B14">
        <v>1</v>
      </c>
      <c r="C14">
        <v>5618.579084</v>
      </c>
      <c r="D14">
        <v>8.1600000000000006E-2</v>
      </c>
      <c r="E14">
        <f>SUM($C$2:$C$13)*$D14*(1+E$13)</f>
        <v>5665.8963447479227</v>
      </c>
      <c r="F14">
        <f t="shared" ref="F14:G25" si="0">SUM($C$2:$C$13)*$D14*(1+F$13)</f>
        <v>5633.1454988245241</v>
      </c>
      <c r="G14">
        <f t="shared" si="0"/>
        <v>5600.3946529011255</v>
      </c>
      <c r="H14">
        <f>$C14-E14</f>
        <v>-47.317260747922774</v>
      </c>
      <c r="I14">
        <f t="shared" ref="I14:J14" si="1">$C14-F14</f>
        <v>-14.566414824524145</v>
      </c>
      <c r="J14">
        <f t="shared" si="1"/>
        <v>18.184431098874484</v>
      </c>
      <c r="K14" s="10">
        <v>5618.579084</v>
      </c>
      <c r="L14">
        <f>E14</f>
        <v>5665.8963447479227</v>
      </c>
      <c r="M14">
        <f>F14</f>
        <v>5633.1454988245241</v>
      </c>
      <c r="N14">
        <f>G14</f>
        <v>5600.3946529011255</v>
      </c>
      <c r="O14" s="2">
        <f>($K14-L14)/$K14</f>
        <v>-8.4215706570132474E-3</v>
      </c>
      <c r="P14" s="2">
        <f t="shared" ref="P14:Q14" si="2">($K14-M14)/$K14</f>
        <v>-2.5925442370304712E-3</v>
      </c>
      <c r="Q14" s="2">
        <f t="shared" si="2"/>
        <v>3.2364821829523054E-3</v>
      </c>
    </row>
    <row r="15" spans="1:17" x14ac:dyDescent="0.2">
      <c r="A15">
        <v>2018</v>
      </c>
      <c r="B15">
        <v>2</v>
      </c>
      <c r="C15">
        <v>5239.200237</v>
      </c>
      <c r="D15">
        <v>7.7499999999999999E-2</v>
      </c>
      <c r="E15">
        <f t="shared" ref="E15:E25" si="3">SUM($C$2:$C$13)*$D15*(1+E$13)</f>
        <v>5381.2128274260285</v>
      </c>
      <c r="F15">
        <f t="shared" si="0"/>
        <v>5350.107550966919</v>
      </c>
      <c r="G15">
        <f t="shared" si="0"/>
        <v>5319.0022745078086</v>
      </c>
      <c r="H15" s="9">
        <f>($C15-E15)/$C15</f>
        <v>-2.7105776454794527E-2</v>
      </c>
      <c r="I15" s="9">
        <f t="shared" ref="I15:J15" si="4">($C15-F15)/$C15</f>
        <v>-2.1168748845229332E-2</v>
      </c>
      <c r="J15" s="9">
        <f t="shared" si="4"/>
        <v>-1.5231721235663962E-2</v>
      </c>
      <c r="K15" s="10">
        <v>5239.200237</v>
      </c>
      <c r="L15">
        <f>L14*H15+SUM($C$2:$C$13)*(E$13+1)*$D15</f>
        <v>5227.6343076892545</v>
      </c>
      <c r="M15">
        <f>M14*I15+SUM($C$2:$C$13)*(F$13+1)*$D15</f>
        <v>5230.8609086936676</v>
      </c>
      <c r="N15">
        <f>N14*J15+SUM($C$2:$C$13)*(G$13+1)*$D15</f>
        <v>5233.6986243451156</v>
      </c>
      <c r="O15" s="2">
        <f t="shared" ref="O15:O25" si="5">($K15-L15)/$K15</f>
        <v>2.2075753526397545E-3</v>
      </c>
      <c r="P15" s="2">
        <f t="shared" ref="P15:P25" si="6">($K15-M15)/$K15</f>
        <v>1.5917178059809266E-3</v>
      </c>
      <c r="Q15" s="2">
        <f t="shared" ref="Q15:Q25" si="7">($K15-N15)/$K15</f>
        <v>1.0500863502088003E-3</v>
      </c>
    </row>
    <row r="16" spans="1:17" x14ac:dyDescent="0.2">
      <c r="A16">
        <v>2018</v>
      </c>
      <c r="B16">
        <v>3</v>
      </c>
      <c r="C16">
        <v>5790.2463010000001</v>
      </c>
      <c r="D16">
        <v>8.4099999999999994E-2</v>
      </c>
      <c r="E16">
        <f t="shared" si="3"/>
        <v>5839.4838553100517</v>
      </c>
      <c r="F16">
        <f t="shared" si="0"/>
        <v>5805.7296133718428</v>
      </c>
      <c r="G16">
        <f t="shared" si="0"/>
        <v>5771.9753714336348</v>
      </c>
      <c r="H16" s="9">
        <f t="shared" ref="H16:H25" si="8">($C16-E16)/$C16</f>
        <v>-8.5035336582397238E-3</v>
      </c>
      <c r="I16" s="9">
        <f t="shared" ref="I16:I25" si="9">($C16-F16)/$C16</f>
        <v>-2.6740334636833367E-3</v>
      </c>
      <c r="J16" s="9">
        <f t="shared" ref="J16:J25" si="10">($C16-G16)/$C16</f>
        <v>3.1554667308728943E-3</v>
      </c>
      <c r="K16" s="10">
        <v>5790.2463010000001</v>
      </c>
      <c r="L16">
        <f t="shared" ref="L16:L25" si="11">L15*H16+SUM($C$2:$C$13)*(E$13+1)*$D16</f>
        <v>5795.0304910216473</v>
      </c>
      <c r="M16">
        <f t="shared" ref="M16:M25" si="12">M15*I16+SUM($C$2:$C$13)*(F$13+1)*$D16</f>
        <v>5791.7421162581231</v>
      </c>
      <c r="N16">
        <f t="shared" ref="N16:N25" si="13">N15*J16+SUM($C$2:$C$13)*(G$13+1)*$D16</f>
        <v>5788.4901333221715</v>
      </c>
      <c r="O16" s="2">
        <f t="shared" si="5"/>
        <v>-8.2624982996335427E-4</v>
      </c>
      <c r="P16" s="2">
        <f t="shared" si="6"/>
        <v>-2.5833361490419995E-4</v>
      </c>
      <c r="Q16" s="2">
        <f t="shared" si="7"/>
        <v>3.0329757777754175E-4</v>
      </c>
    </row>
    <row r="17" spans="1:17" x14ac:dyDescent="0.2">
      <c r="A17">
        <v>2018</v>
      </c>
      <c r="B17">
        <v>4</v>
      </c>
      <c r="C17">
        <v>5607.304873</v>
      </c>
      <c r="D17">
        <v>8.1199999999999994E-2</v>
      </c>
      <c r="E17">
        <f t="shared" si="3"/>
        <v>5638.1223430579803</v>
      </c>
      <c r="F17">
        <f t="shared" si="0"/>
        <v>5605.5320404969516</v>
      </c>
      <c r="G17">
        <f t="shared" si="0"/>
        <v>5572.9417379359229</v>
      </c>
      <c r="H17" s="9">
        <f t="shared" si="8"/>
        <v>-5.4959505066990216E-3</v>
      </c>
      <c r="I17" s="9">
        <f t="shared" si="9"/>
        <v>3.1616481414893248E-4</v>
      </c>
      <c r="J17" s="9">
        <f t="shared" si="10"/>
        <v>6.1282801349968868E-3</v>
      </c>
      <c r="K17" s="10">
        <v>5607.304873</v>
      </c>
      <c r="L17">
        <f t="shared" si="11"/>
        <v>5606.2731422945144</v>
      </c>
      <c r="M17">
        <f t="shared" si="12"/>
        <v>5607.3631855667372</v>
      </c>
      <c r="N17">
        <f t="shared" si="13"/>
        <v>5608.4152270315863</v>
      </c>
      <c r="O17" s="2">
        <f t="shared" si="5"/>
        <v>1.8399761183908125E-4</v>
      </c>
      <c r="P17" s="2">
        <f t="shared" si="6"/>
        <v>-1.039939294507948E-5</v>
      </c>
      <c r="Q17" s="2">
        <f t="shared" si="7"/>
        <v>-1.9801920115539468E-4</v>
      </c>
    </row>
    <row r="18" spans="1:17" x14ac:dyDescent="0.2">
      <c r="A18">
        <v>2018</v>
      </c>
      <c r="B18">
        <v>5</v>
      </c>
      <c r="C18">
        <v>5799.1163720000004</v>
      </c>
      <c r="D18">
        <v>8.4599999999999995E-2</v>
      </c>
      <c r="E18">
        <f t="shared" si="3"/>
        <v>5874.2013574224775</v>
      </c>
      <c r="F18">
        <f t="shared" si="0"/>
        <v>5840.2464362813071</v>
      </c>
      <c r="G18">
        <f t="shared" si="0"/>
        <v>5806.2915151401367</v>
      </c>
      <c r="H18" s="9">
        <f t="shared" si="8"/>
        <v>-1.2947659713299002E-2</v>
      </c>
      <c r="I18" s="9">
        <f t="shared" si="9"/>
        <v>-7.0924709288290614E-3</v>
      </c>
      <c r="J18" s="9">
        <f t="shared" si="10"/>
        <v>-1.2372821443591203E-3</v>
      </c>
      <c r="K18" s="10">
        <v>5799.1163720000004</v>
      </c>
      <c r="L18">
        <f t="shared" si="11"/>
        <v>5801.6132405162407</v>
      </c>
      <c r="M18">
        <f t="shared" si="12"/>
        <v>5800.476375900289</v>
      </c>
      <c r="N18">
        <f t="shared" si="13"/>
        <v>5799.3523231215786</v>
      </c>
      <c r="O18" s="2">
        <f t="shared" si="5"/>
        <v>-4.305601674586094E-4</v>
      </c>
      <c r="P18" s="2">
        <f t="shared" si="6"/>
        <v>-2.34519159997394E-4</v>
      </c>
      <c r="Q18" s="2">
        <f t="shared" si="7"/>
        <v>-4.0687426573715633E-5</v>
      </c>
    </row>
    <row r="19" spans="1:17" x14ac:dyDescent="0.2">
      <c r="A19">
        <v>2018</v>
      </c>
      <c r="B19">
        <v>6</v>
      </c>
      <c r="C19">
        <v>5696.940184</v>
      </c>
      <c r="D19">
        <v>8.1500000000000003E-2</v>
      </c>
      <c r="E19">
        <f t="shared" si="3"/>
        <v>5658.9528443254367</v>
      </c>
      <c r="F19">
        <f t="shared" si="0"/>
        <v>5626.2421342426314</v>
      </c>
      <c r="G19">
        <f t="shared" si="0"/>
        <v>5593.5314241598253</v>
      </c>
      <c r="H19" s="9">
        <f t="shared" si="8"/>
        <v>6.6680250182811771E-3</v>
      </c>
      <c r="I19" s="9">
        <f t="shared" si="9"/>
        <v>1.2409828341874795E-2</v>
      </c>
      <c r="J19" s="9">
        <f t="shared" si="10"/>
        <v>1.8151631665468571E-2</v>
      </c>
      <c r="K19" s="10">
        <v>5696.940184</v>
      </c>
      <c r="L19">
        <f t="shared" si="11"/>
        <v>5697.6381465595914</v>
      </c>
      <c r="M19">
        <f t="shared" si="12"/>
        <v>5698.2250503686528</v>
      </c>
      <c r="N19">
        <f t="shared" si="13"/>
        <v>5698.7991314274077</v>
      </c>
      <c r="O19" s="2">
        <f t="shared" si="5"/>
        <v>-1.2251533929592693E-4</v>
      </c>
      <c r="P19" s="2">
        <f t="shared" si="6"/>
        <v>-2.25536222455224E-4</v>
      </c>
      <c r="Q19" s="2">
        <f t="shared" si="7"/>
        <v>-3.2630629203876096E-4</v>
      </c>
    </row>
    <row r="20" spans="1:17" x14ac:dyDescent="0.2">
      <c r="A20">
        <v>2018</v>
      </c>
      <c r="B20">
        <v>7</v>
      </c>
      <c r="C20">
        <v>5918.2463690000004</v>
      </c>
      <c r="D20">
        <v>8.4699999999999998E-2</v>
      </c>
      <c r="E20">
        <f t="shared" si="3"/>
        <v>5881.1448578449626</v>
      </c>
      <c r="F20">
        <f t="shared" si="0"/>
        <v>5847.1498008631997</v>
      </c>
      <c r="G20">
        <f t="shared" si="0"/>
        <v>5813.1547438814368</v>
      </c>
      <c r="H20" s="9">
        <f t="shared" si="8"/>
        <v>6.2690041680888613E-3</v>
      </c>
      <c r="I20" s="9">
        <f t="shared" si="9"/>
        <v>1.2013113970585475E-2</v>
      </c>
      <c r="J20" s="9">
        <f t="shared" si="10"/>
        <v>1.775722377308209E-2</v>
      </c>
      <c r="K20" s="10">
        <v>5918.2463690000004</v>
      </c>
      <c r="L20">
        <f t="shared" si="11"/>
        <v>5916.8633751340076</v>
      </c>
      <c r="M20">
        <f t="shared" si="12"/>
        <v>5915.6032278233233</v>
      </c>
      <c r="N20">
        <f t="shared" si="13"/>
        <v>5914.3495952960402</v>
      </c>
      <c r="O20" s="2">
        <f t="shared" si="5"/>
        <v>2.3368305064773995E-4</v>
      </c>
      <c r="P20" s="2">
        <f t="shared" si="6"/>
        <v>4.4660884523529888E-4</v>
      </c>
      <c r="Q20" s="2">
        <f t="shared" si="7"/>
        <v>6.5843384357428176E-4</v>
      </c>
    </row>
    <row r="21" spans="1:17" x14ac:dyDescent="0.2">
      <c r="A21">
        <v>2018</v>
      </c>
      <c r="B21">
        <v>8</v>
      </c>
      <c r="C21">
        <v>6018.7783680000002</v>
      </c>
      <c r="D21">
        <v>8.5800000000000001E-2</v>
      </c>
      <c r="E21">
        <f t="shared" si="3"/>
        <v>5957.5233624923003</v>
      </c>
      <c r="F21">
        <f t="shared" si="0"/>
        <v>5923.086811264021</v>
      </c>
      <c r="G21">
        <f t="shared" si="0"/>
        <v>5888.6502600357417</v>
      </c>
      <c r="H21" s="9">
        <f t="shared" si="8"/>
        <v>1.0177315355782831E-2</v>
      </c>
      <c r="I21" s="9">
        <f t="shared" si="9"/>
        <v>1.5898833764130926E-2</v>
      </c>
      <c r="J21" s="9">
        <f t="shared" si="10"/>
        <v>2.1620352172479023E-2</v>
      </c>
      <c r="K21" s="10">
        <v>6018.7783680000002</v>
      </c>
      <c r="L21">
        <f t="shared" si="11"/>
        <v>6017.7411469781218</v>
      </c>
      <c r="M21">
        <f t="shared" si="12"/>
        <v>6017.13800359774</v>
      </c>
      <c r="N21">
        <f t="shared" si="13"/>
        <v>6016.5205811572005</v>
      </c>
      <c r="O21" s="2">
        <f t="shared" si="5"/>
        <v>1.723308217150811E-4</v>
      </c>
      <c r="P21" s="2">
        <f t="shared" si="6"/>
        <v>2.7254108757045941E-4</v>
      </c>
      <c r="Q21" s="2">
        <f t="shared" si="7"/>
        <v>3.7512377176134623E-4</v>
      </c>
    </row>
    <row r="22" spans="1:17" x14ac:dyDescent="0.2">
      <c r="A22">
        <v>2018</v>
      </c>
      <c r="B22">
        <v>9</v>
      </c>
      <c r="C22">
        <v>5813.1962830000002</v>
      </c>
      <c r="D22">
        <v>8.3900000000000002E-2</v>
      </c>
      <c r="E22">
        <f t="shared" si="3"/>
        <v>5825.5968544650814</v>
      </c>
      <c r="F22">
        <f t="shared" si="0"/>
        <v>5791.9228842080583</v>
      </c>
      <c r="G22">
        <f t="shared" si="0"/>
        <v>5758.2489139510344</v>
      </c>
      <c r="H22" s="9">
        <f t="shared" si="8"/>
        <v>-2.1331761154092027E-3</v>
      </c>
      <c r="I22" s="9">
        <f t="shared" si="9"/>
        <v>3.659501203176881E-3</v>
      </c>
      <c r="J22" s="9">
        <f t="shared" si="10"/>
        <v>9.4521785217631209E-3</v>
      </c>
      <c r="K22" s="10">
        <v>5813.1962830000002</v>
      </c>
      <c r="L22">
        <f t="shared" si="11"/>
        <v>5812.7599527816337</v>
      </c>
      <c r="M22">
        <f t="shared" si="12"/>
        <v>5813.9426079719051</v>
      </c>
      <c r="N22">
        <f t="shared" si="13"/>
        <v>5815.1181405639945</v>
      </c>
      <c r="O22" s="2">
        <f t="shared" si="5"/>
        <v>7.5058573136862499E-5</v>
      </c>
      <c r="P22" s="2">
        <f t="shared" si="6"/>
        <v>-1.2838461589322341E-4</v>
      </c>
      <c r="Q22" s="2">
        <f t="shared" si="7"/>
        <v>-3.3060255846074763E-4</v>
      </c>
    </row>
    <row r="23" spans="1:17" x14ac:dyDescent="0.2">
      <c r="A23">
        <v>2018</v>
      </c>
      <c r="B23">
        <v>10</v>
      </c>
      <c r="C23">
        <v>5933.6956909999999</v>
      </c>
      <c r="D23">
        <v>8.5699999999999998E-2</v>
      </c>
      <c r="E23">
        <f t="shared" si="3"/>
        <v>5950.5798620698151</v>
      </c>
      <c r="F23">
        <f t="shared" si="0"/>
        <v>5916.1834466821283</v>
      </c>
      <c r="G23">
        <f t="shared" si="0"/>
        <v>5881.7870312944415</v>
      </c>
      <c r="H23" s="9">
        <f t="shared" si="8"/>
        <v>-2.8454730321651809E-3</v>
      </c>
      <c r="I23" s="9">
        <f t="shared" si="9"/>
        <v>2.9513216096392482E-3</v>
      </c>
      <c r="J23" s="9">
        <f t="shared" si="10"/>
        <v>8.7481162514436769E-3</v>
      </c>
      <c r="K23" s="10">
        <v>5933.6956909999999</v>
      </c>
      <c r="L23">
        <f t="shared" si="11"/>
        <v>5934.0398103817251</v>
      </c>
      <c r="M23">
        <f t="shared" si="12"/>
        <v>5933.3422611382375</v>
      </c>
      <c r="N23">
        <f t="shared" si="13"/>
        <v>5932.6583608039746</v>
      </c>
      <c r="O23" s="2">
        <f t="shared" si="5"/>
        <v>-5.7994106817307238E-5</v>
      </c>
      <c r="P23" s="2">
        <f t="shared" si="6"/>
        <v>5.9563193019562456E-5</v>
      </c>
      <c r="Q23" s="2">
        <f t="shared" si="7"/>
        <v>1.7482025537620766E-4</v>
      </c>
    </row>
    <row r="24" spans="1:17" x14ac:dyDescent="0.2">
      <c r="A24">
        <v>2018</v>
      </c>
      <c r="B24">
        <v>11</v>
      </c>
      <c r="C24">
        <v>5819.2536639999998</v>
      </c>
      <c r="D24">
        <v>8.3500000000000005E-2</v>
      </c>
      <c r="E24">
        <f t="shared" si="3"/>
        <v>5797.8228527751407</v>
      </c>
      <c r="F24">
        <f t="shared" si="0"/>
        <v>5764.3094258804867</v>
      </c>
      <c r="G24">
        <f t="shared" si="0"/>
        <v>5730.7959989858327</v>
      </c>
      <c r="H24" s="9">
        <f t="shared" si="8"/>
        <v>3.682742231609153E-3</v>
      </c>
      <c r="I24" s="9">
        <f t="shared" si="9"/>
        <v>9.4418015250680616E-3</v>
      </c>
      <c r="J24" s="9">
        <f t="shared" si="10"/>
        <v>1.520086081852697E-2</v>
      </c>
      <c r="K24" s="10">
        <v>5819.2536639999998</v>
      </c>
      <c r="L24">
        <f t="shared" si="11"/>
        <v>5819.6763917888848</v>
      </c>
      <c r="M24">
        <f t="shared" si="12"/>
        <v>5820.3308658904525</v>
      </c>
      <c r="N24">
        <f t="shared" si="13"/>
        <v>5820.9775130122844</v>
      </c>
      <c r="O24" s="2">
        <f t="shared" si="5"/>
        <v>-7.264295617495753E-5</v>
      </c>
      <c r="P24" s="2">
        <f t="shared" si="6"/>
        <v>-1.8510997331438385E-4</v>
      </c>
      <c r="Q24" s="2">
        <f t="shared" si="7"/>
        <v>-2.9623197609495339E-4</v>
      </c>
    </row>
    <row r="25" spans="1:17" x14ac:dyDescent="0.2">
      <c r="A25">
        <v>2018</v>
      </c>
      <c r="B25">
        <v>12</v>
      </c>
      <c r="C25">
        <v>5871.0971929999996</v>
      </c>
      <c r="D25">
        <v>8.5800000000000001E-2</v>
      </c>
      <c r="E25">
        <f t="shared" si="3"/>
        <v>5957.5233624923003</v>
      </c>
      <c r="F25">
        <f t="shared" si="0"/>
        <v>5923.086811264021</v>
      </c>
      <c r="G25">
        <f t="shared" si="0"/>
        <v>5888.6502600357417</v>
      </c>
      <c r="H25" s="9">
        <f t="shared" si="8"/>
        <v>-1.4720616377351921E-2</v>
      </c>
      <c r="I25" s="9">
        <f t="shared" si="9"/>
        <v>-8.8551792884654732E-3</v>
      </c>
      <c r="J25" s="9">
        <f t="shared" si="10"/>
        <v>-2.9897421995790253E-3</v>
      </c>
      <c r="K25" s="10">
        <v>5871.0971929999996</v>
      </c>
      <c r="L25">
        <f t="shared" si="11"/>
        <v>5871.854138888445</v>
      </c>
      <c r="M25">
        <f t="shared" si="12"/>
        <v>5871.5467379283718</v>
      </c>
      <c r="N25">
        <f t="shared" si="13"/>
        <v>5871.2470379222887</v>
      </c>
      <c r="O25" s="2">
        <f t="shared" si="5"/>
        <v>-1.2892750086779964E-4</v>
      </c>
      <c r="P25" s="2">
        <f t="shared" si="6"/>
        <v>-7.6569151147458053E-5</v>
      </c>
      <c r="Q25" s="2">
        <f t="shared" si="7"/>
        <v>-2.5522473459936225E-5</v>
      </c>
    </row>
    <row r="26" spans="1:17" x14ac:dyDescent="0.2">
      <c r="A26">
        <v>2019</v>
      </c>
      <c r="B26">
        <v>1</v>
      </c>
      <c r="C26">
        <v>5832.4261200000001</v>
      </c>
      <c r="D26">
        <v>8.1600000000000006E-2</v>
      </c>
    </row>
    <row r="27" spans="1:17" x14ac:dyDescent="0.2">
      <c r="A27">
        <v>2019</v>
      </c>
      <c r="B27">
        <v>2</v>
      </c>
      <c r="C27">
        <v>5509.1337750000002</v>
      </c>
      <c r="D27">
        <v>7.7499999999999999E-2</v>
      </c>
      <c r="E27">
        <f>C14/D14</f>
        <v>68855.135833333334</v>
      </c>
    </row>
    <row r="28" spans="1:17" x14ac:dyDescent="0.2">
      <c r="A28">
        <v>2019</v>
      </c>
      <c r="B28">
        <v>3</v>
      </c>
      <c r="C28">
        <v>6021.8828059999996</v>
      </c>
      <c r="D28">
        <v>8.4099999999999994E-2</v>
      </c>
      <c r="E28">
        <f t="shared" ref="E28:E36" si="14">C15/D15</f>
        <v>67602.583703225813</v>
      </c>
    </row>
    <row r="29" spans="1:17" x14ac:dyDescent="0.2">
      <c r="A29">
        <v>2019</v>
      </c>
      <c r="B29">
        <v>4</v>
      </c>
      <c r="C29">
        <v>5834.6984140000004</v>
      </c>
      <c r="D29">
        <v>8.1199999999999994E-2</v>
      </c>
      <c r="E29">
        <f t="shared" si="14"/>
        <v>68849.539845422129</v>
      </c>
    </row>
    <row r="30" spans="1:17" x14ac:dyDescent="0.2">
      <c r="A30">
        <v>2019</v>
      </c>
      <c r="B30">
        <v>5</v>
      </c>
      <c r="C30">
        <v>6104.0705829999997</v>
      </c>
      <c r="D30">
        <v>8.4599999999999995E-2</v>
      </c>
      <c r="E30">
        <f t="shared" si="14"/>
        <v>69055.478731527095</v>
      </c>
    </row>
    <row r="31" spans="1:17" x14ac:dyDescent="0.2">
      <c r="A31">
        <v>2019</v>
      </c>
      <c r="B31">
        <v>6</v>
      </c>
      <c r="C31">
        <v>5882.7662929999997</v>
      </c>
      <c r="D31">
        <v>8.1500000000000003E-2</v>
      </c>
      <c r="E31">
        <f t="shared" si="14"/>
        <v>68547.47484633571</v>
      </c>
    </row>
    <row r="32" spans="1:17" x14ac:dyDescent="0.2">
      <c r="A32">
        <v>2019</v>
      </c>
      <c r="B32">
        <v>7</v>
      </c>
      <c r="C32">
        <v>6146.8170689999997</v>
      </c>
      <c r="D32">
        <v>8.4699999999999998E-2</v>
      </c>
      <c r="E32">
        <f t="shared" si="14"/>
        <v>69901.106552147234</v>
      </c>
    </row>
    <row r="33" spans="1:7" x14ac:dyDescent="0.2">
      <c r="A33">
        <v>2019</v>
      </c>
      <c r="B33">
        <v>8</v>
      </c>
      <c r="C33">
        <v>6256.7983649999996</v>
      </c>
      <c r="D33">
        <v>8.5800000000000001E-2</v>
      </c>
      <c r="E33">
        <f t="shared" si="14"/>
        <v>69873.038595041333</v>
      </c>
    </row>
    <row r="34" spans="1:7" x14ac:dyDescent="0.2">
      <c r="A34">
        <v>2019</v>
      </c>
      <c r="B34">
        <v>9</v>
      </c>
      <c r="C34">
        <v>6050.1472860000003</v>
      </c>
      <c r="D34">
        <v>8.3900000000000002E-2</v>
      </c>
      <c r="E34">
        <f t="shared" si="14"/>
        <v>70148.932027972027</v>
      </c>
    </row>
    <row r="35" spans="1:7" x14ac:dyDescent="0.2">
      <c r="A35">
        <v>2019</v>
      </c>
      <c r="B35">
        <v>10</v>
      </c>
      <c r="C35">
        <v>6092.4388769999996</v>
      </c>
      <c r="D35">
        <v>8.5699999999999998E-2</v>
      </c>
      <c r="E35">
        <f t="shared" si="14"/>
        <v>69287.202419547088</v>
      </c>
    </row>
    <row r="36" spans="1:7" x14ac:dyDescent="0.2">
      <c r="A36">
        <v>2019</v>
      </c>
      <c r="B36">
        <v>11</v>
      </c>
      <c r="C36">
        <v>5979.3437459999996</v>
      </c>
      <c r="D36">
        <v>8.3500000000000005E-2</v>
      </c>
      <c r="E36">
        <f t="shared" si="14"/>
        <v>69237.989393232201</v>
      </c>
    </row>
    <row r="37" spans="1:7" x14ac:dyDescent="0.2">
      <c r="A37">
        <v>2019</v>
      </c>
      <c r="B37">
        <v>12</v>
      </c>
      <c r="C37">
        <v>6157.7721959999999</v>
      </c>
      <c r="D37">
        <v>8.5800000000000001E-2</v>
      </c>
      <c r="E37">
        <f>C24/D24</f>
        <v>69691.660646706587</v>
      </c>
    </row>
    <row r="38" spans="1:7" x14ac:dyDescent="0.2">
      <c r="E38">
        <f>AVERAGE(E27:E37)</f>
        <v>69186.376599499141</v>
      </c>
      <c r="F38">
        <f>SUM(C13:C24)</f>
        <v>68926.123922999992</v>
      </c>
      <c r="G38">
        <f>F38-E38</f>
        <v>-260.25267649914895</v>
      </c>
    </row>
    <row r="39" spans="1:7" x14ac:dyDescent="0.2">
      <c r="G39" s="9">
        <f>G38/F38</f>
        <v>-3.7758205697144259E-3</v>
      </c>
    </row>
  </sheetData>
  <mergeCells count="4">
    <mergeCell ref="E11:G11"/>
    <mergeCell ref="H11:J11"/>
    <mergeCell ref="L11:N11"/>
    <mergeCell ref="K11:K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8B75-5678-D143-A535-1C0D8E49E19D}">
  <dimension ref="A1:D16"/>
  <sheetViews>
    <sheetView workbookViewId="0">
      <selection sqref="A1:D16"/>
    </sheetView>
  </sheetViews>
  <sheetFormatPr baseColWidth="10" defaultRowHeight="16" x14ac:dyDescent="0.2"/>
  <sheetData>
    <row r="1" spans="1:4" x14ac:dyDescent="0.2">
      <c r="A1" t="s">
        <v>10</v>
      </c>
      <c r="B1" t="s">
        <v>16</v>
      </c>
      <c r="C1" t="s">
        <v>17</v>
      </c>
      <c r="D1" t="s">
        <v>18</v>
      </c>
    </row>
    <row r="2" spans="1:4" x14ac:dyDescent="0.2">
      <c r="A2">
        <v>2016</v>
      </c>
      <c r="B2">
        <v>6.2E-2</v>
      </c>
      <c r="C2">
        <v>4.2999999999999997E-2</v>
      </c>
      <c r="D2">
        <v>2.4E-2</v>
      </c>
    </row>
    <row r="3" spans="1:4" x14ac:dyDescent="0.2">
      <c r="A3">
        <v>2017</v>
      </c>
      <c r="B3">
        <v>3.7999999999999999E-2</v>
      </c>
      <c r="C3">
        <v>3.2000000000000001E-2</v>
      </c>
      <c r="D3">
        <v>2.6000000000000002E-2</v>
      </c>
    </row>
    <row r="4" spans="1:4" x14ac:dyDescent="0.2">
      <c r="A4">
        <v>2018</v>
      </c>
      <c r="B4">
        <v>0.05</v>
      </c>
      <c r="C4">
        <v>0.05</v>
      </c>
      <c r="D4">
        <v>5.0999999999999997E-2</v>
      </c>
    </row>
    <row r="5" spans="1:4" x14ac:dyDescent="0.2">
      <c r="A5">
        <v>2019</v>
      </c>
      <c r="B5">
        <v>3.1E-2</v>
      </c>
      <c r="C5">
        <v>3.1E-2</v>
      </c>
      <c r="D5">
        <v>3.1E-2</v>
      </c>
    </row>
    <row r="6" spans="1:4" x14ac:dyDescent="0.2">
      <c r="A6">
        <v>2020</v>
      </c>
      <c r="B6">
        <v>2.8999999999999998E-2</v>
      </c>
      <c r="C6">
        <v>2.8999999999999998E-2</v>
      </c>
      <c r="D6">
        <v>2.8999999999999998E-2</v>
      </c>
    </row>
    <row r="7" spans="1:4" x14ac:dyDescent="0.2">
      <c r="A7">
        <v>2021</v>
      </c>
      <c r="B7">
        <v>2.5000000000000001E-2</v>
      </c>
      <c r="C7">
        <v>2.5000000000000001E-2</v>
      </c>
      <c r="D7">
        <v>2.5000000000000001E-2</v>
      </c>
    </row>
    <row r="8" spans="1:4" x14ac:dyDescent="0.2">
      <c r="A8">
        <v>2022</v>
      </c>
      <c r="B8">
        <v>2.5000000000000001E-2</v>
      </c>
      <c r="C8">
        <v>2.5000000000000001E-2</v>
      </c>
      <c r="D8">
        <v>2.5000000000000001E-2</v>
      </c>
    </row>
    <row r="9" spans="1:4" x14ac:dyDescent="0.2">
      <c r="A9">
        <v>2023</v>
      </c>
      <c r="B9">
        <v>2.6000000000000002E-2</v>
      </c>
      <c r="C9">
        <v>2.5000000000000001E-2</v>
      </c>
      <c r="D9">
        <v>2.5000000000000001E-2</v>
      </c>
    </row>
    <row r="10" spans="1:4" x14ac:dyDescent="0.2">
      <c r="A10">
        <v>2024</v>
      </c>
      <c r="B10">
        <v>2.7000000000000003E-2</v>
      </c>
      <c r="C10">
        <v>2.7000000000000003E-2</v>
      </c>
      <c r="D10">
        <v>2.7000000000000003E-2</v>
      </c>
    </row>
    <row r="11" spans="1:4" x14ac:dyDescent="0.2">
      <c r="A11">
        <v>2025</v>
      </c>
      <c r="B11">
        <v>2.7999999999999997E-2</v>
      </c>
      <c r="C11">
        <v>2.7999999999999997E-2</v>
      </c>
      <c r="D11">
        <v>2.7999999999999997E-2</v>
      </c>
    </row>
    <row r="12" spans="1:4" x14ac:dyDescent="0.2">
      <c r="A12">
        <v>2026</v>
      </c>
      <c r="B12">
        <v>2.8999999999999998E-2</v>
      </c>
      <c r="C12">
        <v>2.8999999999999998E-2</v>
      </c>
      <c r="D12">
        <v>2.8999999999999998E-2</v>
      </c>
    </row>
    <row r="13" spans="1:4" x14ac:dyDescent="0.2">
      <c r="A13">
        <v>2027</v>
      </c>
      <c r="B13">
        <v>0.03</v>
      </c>
      <c r="C13">
        <v>0.03</v>
      </c>
      <c r="D13">
        <v>0.03</v>
      </c>
    </row>
    <row r="14" spans="1:4" x14ac:dyDescent="0.2">
      <c r="A14">
        <v>2028</v>
      </c>
      <c r="B14">
        <v>3.1E-2</v>
      </c>
      <c r="C14">
        <v>3.1E-2</v>
      </c>
      <c r="D14">
        <v>3.1E-2</v>
      </c>
    </row>
    <row r="15" spans="1:4" x14ac:dyDescent="0.2">
      <c r="A15">
        <v>2029</v>
      </c>
      <c r="B15">
        <v>3.2000000000000001E-2</v>
      </c>
      <c r="C15">
        <v>3.2000000000000001E-2</v>
      </c>
      <c r="D15">
        <v>3.2000000000000001E-2</v>
      </c>
    </row>
    <row r="16" spans="1:4" x14ac:dyDescent="0.2">
      <c r="A16">
        <v>2030</v>
      </c>
      <c r="B16">
        <v>3.3000000000000002E-2</v>
      </c>
      <c r="C16">
        <v>3.3000000000000002E-2</v>
      </c>
      <c r="D16"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Abril 18</vt:lpstr>
      <vt:lpstr>Oct 19</vt:lpstr>
      <vt:lpstr>oct 18</vt:lpstr>
      <vt:lpstr>Factores</vt:lpstr>
      <vt:lpstr>TasaCompuesta</vt:lpstr>
      <vt:lpstr>TasaFactores</vt:lpstr>
      <vt:lpstr>Hoja1</vt:lpstr>
      <vt:lpstr>Hoja1 (2)</vt:lpstr>
      <vt:lpstr>UPME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2020-04-13T16:40:10Z</dcterms:created>
  <dcterms:modified xsi:type="dcterms:W3CDTF">2021-04-22T02:53:21Z</dcterms:modified>
</cp:coreProperties>
</file>