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0"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4" borderId="0" applyAlignment="1" pivotButton="0" quotePrefix="0" xfId="0">
      <alignment vertical="top" wrapText="1"/>
    </xf>
    <xf numFmtId="0" fontId="18" fillId="0" borderId="0" applyAlignment="1" pivotButton="0" quotePrefix="0" xfId="0">
      <alignment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7" fillId="0" borderId="0" applyAlignment="1" pivotButton="0" quotePrefix="0" xfId="0">
      <alignment horizontal="center"/>
    </xf>
    <xf numFmtId="0" fontId="0" fillId="71" borderId="11" applyAlignment="1" pivotButton="0" quotePrefix="0" xfId="0">
      <alignment horizontal="left" vertical="center" wrapText="1"/>
    </xf>
    <xf numFmtId="0" fontId="13" fillId="0" borderId="0" applyAlignment="1" pivotButton="0" quotePrefix="0" xfId="0">
      <alignment horizontal="center" wrapText="1"/>
    </xf>
    <xf numFmtId="0" fontId="6" fillId="34"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16" borderId="11" applyAlignment="1" pivotButton="0" quotePrefix="0" xfId="0">
      <alignment horizontal="left" vertical="center" wrapText="1"/>
    </xf>
    <xf numFmtId="0" fontId="2" fillId="0" borderId="0" applyAlignment="1" pivotButton="0" quotePrefix="0" xfId="0">
      <alignment horizontal="center"/>
    </xf>
    <xf numFmtId="0" fontId="7" fillId="0" borderId="0" applyAlignment="1" pivotButton="0" quotePrefix="0" xfId="0">
      <alignment horizontal="center" wrapText="1"/>
    </xf>
    <xf numFmtId="0" fontId="13" fillId="0" borderId="0" applyAlignment="1" pivotButton="0" quotePrefix="0" xfId="0">
      <alignment horizontal="left" wrapText="1"/>
    </xf>
    <xf numFmtId="0" fontId="12" fillId="0" borderId="0" applyAlignment="1" pivotButton="0" quotePrefix="0" xfId="0">
      <alignment horizontal="center"/>
    </xf>
    <xf numFmtId="0" fontId="0" fillId="18" borderId="0" applyAlignment="1" pivotButton="0" quotePrefix="0" xfId="0">
      <alignment horizontal="left" vertical="center" wrapText="1"/>
    </xf>
    <xf numFmtId="0" fontId="0" fillId="6" borderId="11" applyAlignment="1" pivotButton="0" quotePrefix="0" xfId="0">
      <alignment horizontal="center" vertical="center" wrapText="1"/>
    </xf>
    <xf numFmtId="0" fontId="13" fillId="71" borderId="0" applyAlignment="1" pivotButton="0" quotePrefix="0" xfId="0">
      <alignment horizontal="left" wrapText="1"/>
    </xf>
    <xf numFmtId="0" fontId="10" fillId="0" borderId="0" applyAlignment="1" pivotButton="0" quotePrefix="0" xfId="0">
      <alignment horizontal="center" wrapText="1"/>
    </xf>
    <xf numFmtId="0" fontId="149" fillId="0" borderId="0" applyAlignment="1" pivotButton="0" quotePrefix="0" xfId="0">
      <alignment horizontal="center" vertical="center" wrapText="1"/>
    </xf>
    <xf numFmtId="0" fontId="0" fillId="8" borderId="11" applyAlignment="1" pivotButton="0" quotePrefix="0" xfId="0">
      <alignment horizontal="left" vertical="top"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65" borderId="11" applyAlignment="1" pivotButton="0" quotePrefix="0" xfId="0">
      <alignment horizontal="left" vertical="center"/>
    </xf>
    <xf numFmtId="0" fontId="3" fillId="0" borderId="0" applyAlignment="1" pivotButton="0" quotePrefix="0" xfId="0">
      <alignment horizontal="center" wrapText="1"/>
    </xf>
    <xf numFmtId="0" fontId="16" fillId="74" borderId="0" applyAlignment="1" pivotButton="0" quotePrefix="0" xfId="0">
      <alignment horizontal="center"/>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1"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2" zoomScale="50"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2" t="inlineStr">
        <is>
          <t>Score A-R</t>
        </is>
      </c>
      <c r="G53" s="2455" t="inlineStr">
        <is>
          <t>Devant les comportements aliénants du PF, l'enfant répond :</t>
        </is>
      </c>
      <c r="M53" s="2459" t="inlineStr">
        <is>
          <t>L'enfant présente les comportements suivants sans signe de la participation du PFA :</t>
        </is>
      </c>
      <c r="S53" s="2460"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41"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9"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9"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18"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18"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18"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18"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18"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18"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18"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18"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18"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18" t="n"/>
      <c r="F245" s="2578" t="n"/>
      <c r="H245" s="579" t="n"/>
      <c r="I245" s="579" t="n"/>
      <c r="J245" s="2518" t="n"/>
      <c r="K245" s="2518"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78"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1"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18" t="n"/>
      <c r="T112" s="2518" t="n"/>
      <c r="U112" s="2518"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18"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18" t="n"/>
      <c r="T113" s="2518" t="n"/>
      <c r="U113" s="2518"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18"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18" t="n"/>
      <c r="T114" s="2518" t="n"/>
      <c r="U114" s="2518"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18"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18" t="n"/>
      <c r="S161" s="2518" t="n"/>
      <c r="T161" s="2518" t="n"/>
      <c r="U161" s="2518" t="n"/>
      <c r="V161" s="2518" t="n"/>
      <c r="W161" s="2518"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18"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18" t="n"/>
      <c r="T165" s="2518" t="n"/>
      <c r="U165" s="2518" t="n"/>
      <c r="V165" s="2518" t="n"/>
      <c r="W165" s="2518"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18" t="n"/>
      <c r="T166" s="2518" t="n"/>
      <c r="U166" s="2518" t="n"/>
      <c r="V166" s="2518" t="n"/>
      <c r="W166" s="2518"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18" t="n"/>
      <c r="S167" s="2518" t="n"/>
      <c r="T167" s="2518" t="n"/>
      <c r="U167" s="2518" t="n"/>
      <c r="V167" s="2518" t="n"/>
      <c r="W167" s="2518"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18" t="n"/>
      <c r="S168" s="2518" t="n"/>
      <c r="T168" s="2518" t="n"/>
      <c r="U168" s="2518" t="n"/>
      <c r="V168" s="2518" t="n"/>
      <c r="W168" s="2518"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18" t="n"/>
      <c r="O169" s="2518"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18" t="n"/>
      <c r="T170" s="2518" t="n"/>
      <c r="U170" s="2518" t="n"/>
      <c r="V170" s="6">
        <f>Q170</f>
        <v/>
      </c>
      <c r="W170" s="2518"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18" t="n"/>
      <c r="T171" s="2518" t="n"/>
      <c r="U171" s="2518"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18" t="n"/>
      <c r="T172" s="2518" t="n"/>
      <c r="U172" s="2518" t="n"/>
      <c r="V172" s="6" t="n"/>
      <c r="W172" s="2518"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18" t="n"/>
      <c r="T173" s="2518" t="n"/>
      <c r="U173" s="2518"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18" t="n"/>
      <c r="T174" s="2518" t="n"/>
      <c r="U174" s="2518" t="n"/>
      <c r="V174" s="6" t="n"/>
      <c r="W174" s="2518"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18" t="n"/>
      <c r="T175" s="2518" t="n"/>
      <c r="U175" s="2518"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18" t="n"/>
      <c r="T176" s="2518" t="n"/>
      <c r="U176" s="2518" t="n"/>
      <c r="V176" s="6" t="n"/>
      <c r="W176" s="2518"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18" t="n"/>
      <c r="T177" s="2518" t="n"/>
      <c r="U177" s="2518"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18"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18" t="n"/>
      <c r="T178" s="2518" t="n"/>
      <c r="U178" s="2518"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18"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18" t="n"/>
      <c r="T179" s="2518" t="n"/>
      <c r="U179" s="2518"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18"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18" t="n"/>
      <c r="T180" s="2518" t="n"/>
      <c r="U180" s="2518"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18" t="n"/>
      <c r="T181" s="2518" t="n"/>
      <c r="U181" s="2518" t="n"/>
      <c r="V181" s="6" t="n"/>
      <c r="W181" s="2518"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18" t="n"/>
      <c r="T182" s="2518" t="n"/>
      <c r="U182" s="2518" t="n"/>
      <c r="V182" s="6">
        <f>Q182</f>
        <v/>
      </c>
      <c r="W182" s="2518"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18" t="n"/>
      <c r="T183" s="2518" t="n"/>
      <c r="U183" s="2518"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18" t="n"/>
      <c r="T184" s="2518" t="n"/>
      <c r="U184" s="2518" t="n"/>
      <c r="V184" s="6" t="n"/>
      <c r="W184" s="2518"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18" t="n"/>
      <c r="T185" s="2518" t="n"/>
      <c r="U185" s="2518" t="n"/>
      <c r="V185" s="6">
        <f>Q185</f>
        <v/>
      </c>
      <c r="W185" s="2518"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18" t="n"/>
      <c r="T186" s="2518" t="n"/>
      <c r="U186" s="2518"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18"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18" t="n"/>
      <c r="T187" s="2518" t="n"/>
      <c r="U187" s="2518"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18"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18" t="n"/>
      <c r="T191" s="2518" t="n"/>
      <c r="U191" s="2518"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18"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18" t="n"/>
      <c r="T201" s="2518" t="n"/>
      <c r="U201" s="2518"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18"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18" t="n"/>
      <c r="T202" s="2518" t="n"/>
      <c r="U202" s="2518"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18"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18"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18"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18"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18"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18"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18"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18"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18"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18"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18"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18"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18"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461" zoomScale="74" zoomScaleNormal="74" workbookViewId="0">
      <selection activeCell="F473" sqref="F473"/>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18" t="inlineStr">
        <is>
          <t>Valeur de base que l'usager entre. Cette valeur se transporte dans le fichier TEST_Bible</t>
        </is>
      </c>
      <c r="E1" s="2518" t="inlineStr">
        <is>
          <t>Le résultat retourné par le Test_Bible EST ICI</t>
        </is>
      </c>
      <c r="F1" s="2518" t="inlineStr">
        <is>
          <t>Le résultat de chaque bloc parenté est ICI</t>
        </is>
      </c>
      <c r="G1" s="2518" t="inlineStr">
        <is>
          <t>Le résultat final qui représente l'indice AP par acteur</t>
        </is>
      </c>
      <c r="J1" s="2518"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6" t="inlineStr">
        <is>
          <t>Zone d'interprétation</t>
        </is>
      </c>
    </row>
    <row r="417" ht="22" customHeight="1" s="2456">
      <c r="B417" s="2531" t="inlineStr">
        <is>
          <t>Données</t>
        </is>
      </c>
      <c r="I417" s="2147" t="n"/>
      <c r="J417" s="2147" t="n"/>
      <c r="K417" s="2514"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3" ht="29" customHeight="1" s="2456">
      <c r="B423" s="2457" t="n"/>
      <c r="C423" s="2457" t="n"/>
      <c r="E423" s="2516" t="inlineStr">
        <is>
          <t>Échelle</t>
        </is>
      </c>
      <c r="O423" s="2457" t="n"/>
      <c r="P423" s="2457" t="n"/>
      <c r="Q423" s="2457" t="n"/>
      <c r="R423" s="2457" t="n"/>
      <c r="S423" s="2457" t="n"/>
      <c r="T423" s="2532" t="inlineStr">
        <is>
          <t>Interprétation</t>
        </is>
      </c>
      <c r="Y423" s="2532" t="n"/>
      <c r="Z423" s="2533"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2" t="n"/>
      <c r="U424" s="2532" t="n"/>
      <c r="V424" s="2532" t="n"/>
      <c r="W424" s="2532" t="n"/>
      <c r="X424" s="2532" t="n"/>
      <c r="Y424" s="2532" t="n"/>
      <c r="Z424" s="2533" t="n"/>
      <c r="AA424" s="1798" t="n">
        <v>0.25</v>
      </c>
      <c r="AB424" s="1798" t="n">
        <v>0.38</v>
      </c>
      <c r="AC424" s="1798">
        <f>1-AA424-AB424</f>
        <v/>
      </c>
      <c r="AD424" s="2533" t="n"/>
    </row>
    <row r="425" ht="31" customHeight="1" s="2456">
      <c r="C425" s="2457" t="n"/>
      <c r="D425" s="2588" t="inlineStr">
        <is>
          <t>Résultat</t>
        </is>
      </c>
      <c r="E425" s="2519" t="inlineStr">
        <is>
          <t>Début gradient</t>
        </is>
      </c>
      <c r="F425" s="2519" t="inlineStr">
        <is>
          <t>Min où débute un signe</t>
        </is>
      </c>
      <c r="I425" s="2519" t="inlineStr">
        <is>
          <t>Max gradient</t>
        </is>
      </c>
      <c r="N425" s="2457" t="n"/>
      <c r="O425" s="2457" t="n"/>
      <c r="P425" s="2457" t="n"/>
      <c r="Q425" s="2457" t="n"/>
      <c r="R425" s="2457" t="n"/>
      <c r="S425" s="2457" t="n"/>
      <c r="T425" s="2511" t="inlineStr">
        <is>
          <t>Sous le minimum</t>
        </is>
      </c>
      <c r="U425" s="2511" t="inlineStr">
        <is>
          <t>Léger</t>
        </is>
      </c>
      <c r="V425" s="2511" t="inlineStr">
        <is>
          <t>Modéré</t>
        </is>
      </c>
      <c r="W425" s="2511" t="inlineStr">
        <is>
          <t>Sévère</t>
        </is>
      </c>
      <c r="X425" s="2511" t="inlineStr">
        <is>
          <t>En rupture de lien</t>
        </is>
      </c>
      <c r="Y425" s="2511" t="n"/>
      <c r="Z425" s="2511" t="inlineStr">
        <is>
          <t>Minimum</t>
        </is>
      </c>
      <c r="AA425" s="2511" t="inlineStr">
        <is>
          <t>Léger</t>
        </is>
      </c>
      <c r="AB425" s="2511" t="inlineStr">
        <is>
          <t>Modéré</t>
        </is>
      </c>
      <c r="AC425" s="2511" t="inlineStr">
        <is>
          <t>Sévère</t>
        </is>
      </c>
      <c r="AD425" s="2511" t="inlineStr">
        <is>
          <t>En rupture de lien</t>
        </is>
      </c>
    </row>
    <row r="426" ht="20" customHeight="1" s="2456">
      <c r="C426" s="2457" t="n"/>
      <c r="D426" s="2588" t="n"/>
      <c r="E426" s="2519" t="inlineStr">
        <is>
          <t>Vert=&gt;</t>
        </is>
      </c>
      <c r="F426" s="2519" t="inlineStr">
        <is>
          <t>jaune=&gt;</t>
        </is>
      </c>
      <c r="G426" s="2457" t="inlineStr">
        <is>
          <t>orange=&gt;</t>
        </is>
      </c>
      <c r="H426" s="2457" t="inlineStr">
        <is>
          <t>rouge=&gt;</t>
        </is>
      </c>
      <c r="I426" s="2519" t="n"/>
      <c r="N426" s="2457" t="n"/>
      <c r="O426" s="2457" t="n"/>
      <c r="P426" s="2457" t="n"/>
      <c r="Q426" s="2457" t="n"/>
      <c r="R426" s="2457" t="n"/>
      <c r="S426" s="2457" t="n"/>
      <c r="T426" s="2511" t="n"/>
      <c r="U426" s="2511" t="n"/>
      <c r="V426" s="2511" t="n"/>
      <c r="W426" s="2511" t="n"/>
      <c r="X426" s="2511" t="n"/>
      <c r="Y426" s="2511" t="n"/>
      <c r="Z426" s="2511" t="n"/>
      <c r="AA426" s="2511" t="n"/>
      <c r="AB426" s="2511" t="n"/>
      <c r="AC426" s="2511" t="n"/>
      <c r="AD426" s="2511"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9" t="inlineStr">
        <is>
          <t xml:space="preserve">Il semble que la situation va bien. </t>
        </is>
      </c>
      <c r="U427" s="2519" t="inlineStr">
        <is>
          <t>Surveillance sur certains cpts : voir autre baromètre, penser à refaire l'exercie ultérieurement</t>
        </is>
      </c>
      <c r="V427" s="2519" t="n"/>
      <c r="W427" s="2519" t="n"/>
      <c r="X427" s="2519"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9" t="n"/>
      <c r="U428" s="2519" t="n"/>
      <c r="V428" s="2519" t="n"/>
      <c r="W428" s="2519" t="n"/>
      <c r="X428" s="2519"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9" t="n"/>
      <c r="U429" s="2519"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1"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1"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1" t="n"/>
      <c r="V437" s="2511" t="n"/>
      <c r="W437" s="2511" t="n"/>
      <c r="X437" s="2511" t="n"/>
      <c r="Y437" s="2511" t="n"/>
      <c r="Z437" s="2511" t="n"/>
      <c r="AA437" s="2511" t="n"/>
      <c r="AB437" s="2511" t="n"/>
      <c r="AC437" s="2511" t="n"/>
      <c r="AD437" s="2511" t="n"/>
      <c r="AE437" s="2511" t="n"/>
      <c r="AF437" s="2511"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4" t="n"/>
      <c r="X438" s="2060" t="n"/>
      <c r="Y438" s="2524" t="n"/>
      <c r="Z438" s="2060" t="n"/>
      <c r="AA438" s="2060" t="n"/>
      <c r="AB438" s="2060" t="n"/>
      <c r="AC438" s="2524" t="n"/>
      <c r="AD438" s="2524" t="n"/>
      <c r="AE438" s="2524" t="n"/>
      <c r="AF438" s="2524" t="n"/>
    </row>
    <row r="439">
      <c r="C439" s="2521">
        <f>'Contexte | CSS'!H38</f>
        <v/>
      </c>
      <c r="F439" s="2457" t="n"/>
      <c r="N439" s="2457" t="n"/>
      <c r="O439" s="2457" t="n"/>
      <c r="P439" s="2457" t="n"/>
      <c r="Q439" s="2457" t="n"/>
      <c r="R439" s="2060" t="n"/>
      <c r="S439" s="2524" t="n"/>
      <c r="T439" s="2524" t="n"/>
      <c r="U439" s="2060" t="n"/>
      <c r="V439" s="2060" t="n"/>
      <c r="W439" s="2060" t="n"/>
      <c r="X439" s="2060" t="n"/>
      <c r="Y439" s="2365" t="n"/>
      <c r="Z439" s="2365" t="n"/>
      <c r="AA439" s="2365" t="n"/>
      <c r="AB439" s="2365" t="n"/>
      <c r="AC439" s="2365" t="n"/>
      <c r="AD439" s="2365" t="n"/>
      <c r="AE439" s="2365" t="n"/>
      <c r="AF439" s="2060" t="n"/>
    </row>
    <row r="440">
      <c r="D440" s="2511" t="inlineStr">
        <is>
          <t>Risque de  conflit du contexte de coparentalité</t>
        </is>
      </c>
      <c r="G440" s="291" t="n"/>
      <c r="S440" s="2457" t="n"/>
      <c r="T440" s="2" t="n"/>
      <c r="U440" s="2519" t="n"/>
      <c r="V440" s="2519" t="n"/>
      <c r="W440" s="2519" t="n"/>
      <c r="X440" s="2519" t="n"/>
      <c r="Y440" s="2519" t="n"/>
      <c r="Z440" s="2519" t="n"/>
      <c r="AA440" s="90" t="n"/>
      <c r="AB440" s="90" t="n"/>
      <c r="AC440" s="90" t="n"/>
      <c r="AD440" s="90" t="n"/>
      <c r="AE440" s="90" t="n"/>
      <c r="AF440" s="90" t="n"/>
    </row>
    <row r="441" ht="19" customHeight="1" s="2456">
      <c r="C441" s="2457">
        <f>'Contexte | CSS'!I8</f>
        <v/>
      </c>
      <c r="D441" s="2457" t="n">
        <v>0</v>
      </c>
      <c r="E441" s="2457" t="n">
        <v>17</v>
      </c>
      <c r="G441" s="291" t="n"/>
      <c r="AA441" s="2457" t="n"/>
      <c r="AB441" s="2457" t="n"/>
      <c r="AC441" s="2457" t="n"/>
      <c r="AD441" s="2457" t="n"/>
      <c r="AE441" s="2457" t="n"/>
      <c r="AF441" s="2457" t="n"/>
    </row>
    <row r="442">
      <c r="C442" s="2457">
        <f>'Contexte | CSS'!J8</f>
        <v/>
      </c>
      <c r="D442" s="2457" t="n">
        <v>18</v>
      </c>
      <c r="E442" s="2457" t="n">
        <v>52</v>
      </c>
      <c r="G442" s="291" t="n"/>
      <c r="W442" s="2519" t="n"/>
      <c r="AA442" s="2457" t="n"/>
      <c r="AB442" s="2457" t="n"/>
      <c r="AC442" s="2457" t="n"/>
      <c r="AD442" s="2457" t="n"/>
      <c r="AE442" s="2457" t="n"/>
      <c r="AF442" s="2457" t="n"/>
    </row>
    <row r="443">
      <c r="C443" s="2457">
        <f>'Contexte | CSS'!K8</f>
        <v/>
      </c>
      <c r="D443" s="2457" t="n">
        <v>53</v>
      </c>
      <c r="E443" s="2457" t="n">
        <v>103</v>
      </c>
      <c r="G443" s="291" t="n"/>
      <c r="W443" s="2519" t="n"/>
      <c r="AA443" s="2457" t="n"/>
      <c r="AB443" s="2457" t="n"/>
      <c r="AC443" s="2457" t="n"/>
      <c r="AD443" s="2457" t="n"/>
      <c r="AE443" s="2457" t="n"/>
      <c r="AF443" s="2457" t="n"/>
    </row>
    <row r="444">
      <c r="C444" s="2457">
        <f>'Contexte | CSS'!L8</f>
        <v/>
      </c>
      <c r="D444" s="2457" t="n">
        <v>104</v>
      </c>
      <c r="E444" s="2457" t="n">
        <v>160</v>
      </c>
      <c r="G444" s="291" t="n"/>
      <c r="W444" s="2519" t="n"/>
      <c r="AA444" s="2457" t="n"/>
      <c r="AB444" s="2457" t="n"/>
      <c r="AC444" s="2457" t="n"/>
      <c r="AD444" s="2457" t="n"/>
      <c r="AE444" s="2457" t="n"/>
      <c r="AF444" s="2457" t="n"/>
    </row>
    <row r="445">
      <c r="C445" s="2457" t="n"/>
      <c r="G445" s="291" t="n"/>
      <c r="W445" s="2519"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17">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29"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9" t="n"/>
      <c r="S452" s="2559" t="n"/>
      <c r="T452" s="3" t="n"/>
      <c r="U452" s="2511" t="n"/>
      <c r="X452" s="3" t="n"/>
      <c r="Y452" s="3" t="n"/>
      <c r="Z452" s="2511" t="n"/>
      <c r="AB452" s="2511" t="n"/>
      <c r="AD452" s="2511"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9" t="n"/>
      <c r="T453" s="2522" t="n"/>
      <c r="U453" s="2522" t="n"/>
      <c r="V453" s="2522"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9" t="n"/>
      <c r="X454" s="2148" t="n"/>
      <c r="Y454" s="2148" t="n"/>
      <c r="Z454" s="2457" t="n"/>
      <c r="AA454" s="2457" t="n"/>
      <c r="AB454" s="2457" t="n"/>
      <c r="AC454" s="2366" t="n"/>
      <c r="AD454" s="2457" t="n"/>
      <c r="AE454" s="2366" t="n"/>
    </row>
    <row r="455" ht="27" customHeight="1" s="2456">
      <c r="A455" s="2518">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18">
        <f>'Cpts miroirs des parents'!D7</f>
        <v/>
      </c>
      <c r="Q463" s="2457" t="n"/>
      <c r="R463" s="2149" t="n"/>
      <c r="S463" s="2457" t="n"/>
      <c r="T463" s="2457" t="n"/>
      <c r="U463" s="2457" t="n"/>
      <c r="V463" s="2457" t="n"/>
      <c r="X463" s="2457" t="n"/>
      <c r="Y463" s="2457" t="n"/>
    </row>
    <row r="464" ht="27" customHeight="1" s="2456">
      <c r="A464" s="2518">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parents'!AC37="",'Cpts miroirs des parents'!AD37=""),"",'Cpts miroirs des parents'!AB37)</f>
        <v/>
      </c>
      <c r="D467" s="1671">
        <f>IF(C467="","",'Cpts miroirs des parents'!AC37)</f>
        <v/>
      </c>
      <c r="E467" s="1671">
        <f>IF(C467="","",'Cpts miroirs des parents'!AD37)</f>
        <v/>
      </c>
      <c r="F467" s="291" t="n"/>
      <c r="G467" s="1723" t="n"/>
      <c r="N467" s="2457" t="n"/>
      <c r="O467" s="2457" t="n"/>
      <c r="P467" s="2457" t="n"/>
      <c r="Q467" s="2457" t="n"/>
      <c r="R467" s="2" t="n"/>
      <c r="T467" s="2457" t="n"/>
      <c r="U467" s="2457" t="n"/>
      <c r="V467" s="2457" t="n"/>
      <c r="X467" s="2457" t="n"/>
      <c r="Y467" s="2457" t="n"/>
      <c r="Z467" s="2457" t="n"/>
      <c r="AA467" s="2457" t="n"/>
      <c r="AK467" s="2279" t="inlineStr">
        <is>
          <t>Les comportements repérés préjudiciables sont :</t>
        </is>
      </c>
    </row>
    <row r="468" ht="27" customHeight="1" s="2456">
      <c r="C468" s="2">
        <f>IF(OR('Cpts miroirs des parents'!AC35="",'Cpts miroirs des parents'!AD35=""),"",'Cpts miroirs des parents'!AB35)</f>
        <v/>
      </c>
      <c r="D468" s="1671">
        <f>IF(C468="","",'Cpts miroirs des parents'!AC35)</f>
        <v/>
      </c>
      <c r="E468" s="1671">
        <f>IF(C468="","",'Cpts miroirs des parents'!AD35)</f>
        <v/>
      </c>
      <c r="F468" s="291" t="n"/>
      <c r="Q468" s="2457" t="n"/>
      <c r="R468" s="2" t="n"/>
      <c r="T468" s="2457" t="n"/>
      <c r="U468" s="2457" t="n"/>
      <c r="V468" s="2457" t="n"/>
      <c r="X468" s="2457" t="n"/>
      <c r="Y468" s="2457" t="n"/>
      <c r="Z468" s="2457" t="n"/>
      <c r="AA468" s="2457" t="n"/>
    </row>
    <row r="469" ht="27" customHeight="1" s="2456">
      <c r="C469" s="2">
        <f>IF(OR('Cpts miroirs des parents'!AC36="",'Cpts miroirs des parents'!AD36=""),"",'Cpts miroirs des parents'!AB36)</f>
        <v/>
      </c>
      <c r="D469" s="1671">
        <f>IF(C469="","",'Cpts miroirs des parents'!AC36)</f>
        <v/>
      </c>
      <c r="E469" s="1671">
        <f>IF(C469="","",'Cpts miroirs des parents'!AD36)</f>
        <v/>
      </c>
      <c r="F469" s="291" t="n"/>
      <c r="G469" s="1723" t="n"/>
      <c r="N469" s="2457" t="n"/>
      <c r="P469" s="2457" t="n"/>
      <c r="Q469" s="2457" t="n"/>
      <c r="R469" s="2" t="n"/>
      <c r="T469" s="2457" t="n"/>
      <c r="U469" s="2457" t="n"/>
      <c r="V469" s="2457" t="n"/>
      <c r="X469" s="2457" t="n"/>
      <c r="Y469" s="2457" t="n"/>
      <c r="Z469" s="2457" t="n"/>
      <c r="AA469" s="2457" t="n"/>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9">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18"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1"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1"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5">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2">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4">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26">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20">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30">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17">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1" t="n"/>
      <c r="V521" s="2511" t="n"/>
      <c r="W521" s="2511" t="n"/>
      <c r="X521" s="2511" t="n"/>
      <c r="Y521" s="2511" t="n"/>
      <c r="Z521" s="2511" t="n"/>
      <c r="AA521" s="2511" t="n"/>
      <c r="AB521" s="2511" t="n"/>
      <c r="AC521" s="2511" t="n"/>
      <c r="AD521" s="2511" t="n"/>
      <c r="AE521" s="2511" t="n"/>
      <c r="AF521" s="2511"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4" t="n"/>
      <c r="AD522" s="2524" t="n"/>
      <c r="AE522" s="2524" t="n"/>
      <c r="AF522" s="2524" t="n"/>
    </row>
    <row r="523">
      <c r="C523" s="2588" t="inlineStr">
        <is>
          <t>Résultat</t>
        </is>
      </c>
      <c r="D523" s="57" t="n"/>
      <c r="E523" s="3" t="n"/>
      <c r="F523" s="3" t="n"/>
      <c r="G523" s="3" t="n"/>
      <c r="H523" s="3" t="n"/>
      <c r="J523" s="2" t="n"/>
      <c r="K523" s="1743" t="n"/>
      <c r="R523" s="2060" t="n"/>
      <c r="S523" s="2524" t="n"/>
      <c r="T523" s="2524"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1" t="n"/>
      <c r="O524" s="2457" t="n"/>
      <c r="P524" s="2457" t="n"/>
      <c r="S524" s="2457" t="n"/>
      <c r="T524" s="2" t="n"/>
      <c r="U524" s="2519" t="n"/>
      <c r="V524" s="2457" t="n"/>
      <c r="W524" s="2457" t="n"/>
      <c r="X524" s="2457" t="n"/>
      <c r="Y524" s="2457" t="n"/>
      <c r="Z524" s="2457" t="n"/>
      <c r="AA524" s="90" t="n"/>
      <c r="AB524" s="90" t="n"/>
      <c r="AC524" s="90" t="n"/>
      <c r="AD524" s="90" t="n"/>
      <c r="AE524" s="90" t="n"/>
      <c r="AF524" s="90" t="n"/>
    </row>
    <row r="525">
      <c r="C525" s="57">
        <f>'Indice D''exclusion'!H38</f>
        <v/>
      </c>
    </row>
    <row r="528">
      <c r="C528" s="64" t="inlineStr">
        <is>
          <t>Indice d'exclusion parentale</t>
        </is>
      </c>
      <c r="D528" s="2457" t="inlineStr">
        <is>
          <t>min</t>
        </is>
      </c>
      <c r="E528" s="2457" t="inlineStr">
        <is>
          <t>max</t>
        </is>
      </c>
    </row>
    <row r="529">
      <c r="C529" s="2457">
        <f>'Indice D''exclusion'!I10</f>
        <v/>
      </c>
      <c r="D529" s="2457" t="n">
        <v>0</v>
      </c>
      <c r="E529" s="2457" t="n">
        <v>27</v>
      </c>
    </row>
    <row r="530">
      <c r="C530" s="2457">
        <f>'Indice D''exclusion'!J10</f>
        <v/>
      </c>
      <c r="D530" s="2457" t="n">
        <v>28</v>
      </c>
      <c r="E530" s="2457" t="n">
        <v>63</v>
      </c>
    </row>
    <row r="531">
      <c r="C531" s="2457">
        <f>'Indice D''exclusion'!K10</f>
        <v/>
      </c>
      <c r="D531" s="2457" t="n">
        <v>64</v>
      </c>
      <c r="E531" s="2457" t="n">
        <v>122</v>
      </c>
    </row>
    <row r="532" ht="1" customHeight="1" s="2456">
      <c r="C532" s="2457">
        <f>'Indice D''exclusion'!L10</f>
        <v/>
      </c>
      <c r="D532" s="2457">
        <f>'Indice D''exclusion'!L38</f>
        <v/>
      </c>
    </row>
    <row r="537" ht="1" customHeight="1" s="2456">
      <c r="G537" s="1680" t="n"/>
    </row>
    <row r="538" ht="93" customHeight="1" s="2456">
      <c r="C538" s="2" t="n"/>
      <c r="E538" s="2271" t="inlineStr">
        <is>
          <t xml:space="preserve">À propos : </t>
        </is>
      </c>
      <c r="F538" s="2523">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29"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1" t="inlineStr">
        <is>
          <t>Échelle (du minimum au maximum)</t>
        </is>
      </c>
      <c r="J542" s="1754" t="n"/>
      <c r="T542" s="2457" t="n"/>
      <c r="U542" s="2515" t="n"/>
      <c r="Z542" s="2515" t="n"/>
      <c r="AA542" s="2457" t="n"/>
    </row>
    <row r="543" ht="29" customHeight="1" s="2456">
      <c r="C543" s="589" t="n"/>
      <c r="D543" s="2519" t="inlineStr">
        <is>
          <t>Début gradient</t>
        </is>
      </c>
      <c r="E543" s="2519"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9" t="inlineStr">
        <is>
          <t>Vert=&gt;</t>
        </is>
      </c>
      <c r="E544" s="2519" t="inlineStr">
        <is>
          <t>jaune=&gt;</t>
        </is>
      </c>
      <c r="F544" s="2457" t="inlineStr">
        <is>
          <t>orange=&gt;</t>
        </is>
      </c>
      <c r="G544" s="2457" t="inlineStr">
        <is>
          <t>rouge=&gt;</t>
        </is>
      </c>
      <c r="H544" s="90" t="n"/>
      <c r="I544" s="90" t="n"/>
      <c r="T544" s="2457" t="n"/>
      <c r="U544" s="2511" t="n"/>
      <c r="V544" s="2511" t="n"/>
      <c r="W544" s="2511" t="n"/>
      <c r="X544" s="2511" t="n"/>
      <c r="Y544" s="2511" t="n"/>
      <c r="Z544" s="2511" t="n"/>
      <c r="AB544" s="2511" t="n"/>
      <c r="AC544" s="2511" t="n"/>
      <c r="AD544" s="2511" t="n"/>
      <c r="AE544" s="2511" t="n"/>
    </row>
    <row r="545" ht="22" customHeight="1" s="2456">
      <c r="A545" s="2535"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27">
        <f>'Contribution NC'!C10</f>
        <v/>
      </c>
      <c r="K549" s="2580" t="n"/>
    </row>
    <row r="550" ht="28" customHeight="1" s="2456">
      <c r="G550" s="1680" t="n"/>
    </row>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1" t="inlineStr">
        <is>
          <t>Échelle (du minimum au maximum)</t>
        </is>
      </c>
    </row>
    <row r="558" ht="31" customHeight="1" s="2456">
      <c r="C558" s="2516" t="n"/>
      <c r="D558" s="2519" t="inlineStr">
        <is>
          <t>Début gradient</t>
        </is>
      </c>
      <c r="E558" s="2519" t="inlineStr">
        <is>
          <t>Min où débute un signe</t>
        </is>
      </c>
      <c r="F558" s="2457" t="n"/>
      <c r="H558" s="2457" t="inlineStr">
        <is>
          <t>Max</t>
        </is>
      </c>
    </row>
    <row r="559" ht="31" customHeight="1" s="2456">
      <c r="C559" s="2516" t="n"/>
      <c r="D559" s="2519" t="inlineStr">
        <is>
          <t>Vert=&gt;</t>
        </is>
      </c>
      <c r="E559" s="2519"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2" t="n"/>
      <c r="AJ569" s="2441">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8"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2"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17"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4" t="inlineStr">
        <is>
          <t>Si la résultat est S.O. ne pas schématiser le symptôme</t>
        </is>
      </c>
    </row>
    <row r="640" ht="30" customHeight="1" s="2456">
      <c r="D640" s="2271" t="inlineStr">
        <is>
          <t xml:space="preserve">À propos : </t>
        </is>
      </c>
      <c r="E640" s="80">
        <f>'Santé et Attitude de l''enfant'!C6</f>
        <v/>
      </c>
      <c r="F640" s="2524" t="n"/>
      <c r="G640" s="2524" t="n"/>
      <c r="H640" s="2524" t="n"/>
      <c r="I640" s="2524" t="n"/>
      <c r="J640" s="2524" t="n"/>
      <c r="K640" s="2524" t="n"/>
      <c r="L640" s="2524" t="n"/>
    </row>
    <row r="641" ht="30" customHeight="1" s="2456">
      <c r="F641" s="2524" t="n"/>
      <c r="G641" s="2524" t="n"/>
      <c r="H641" s="2524" t="n"/>
      <c r="I641" s="2524" t="n"/>
      <c r="J641" s="2524" t="n"/>
      <c r="K641" s="2524" t="n"/>
      <c r="L641" s="2524"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82" ht="51" customHeight="1" s="2456">
      <c r="D682" s="2271" t="inlineStr">
        <is>
          <t xml:space="preserve">À propos : </t>
        </is>
      </c>
      <c r="E682" s="2513">
        <f>'Analyse Catégories_CEV'!C6</f>
        <v/>
      </c>
    </row>
    <row r="686">
      <c r="D686" s="2" t="n"/>
      <c r="F686" s="2457" t="n"/>
    </row>
    <row r="696">
      <c r="G696" s="1680" t="n"/>
    </row>
  </sheetData>
  <mergeCells count="50">
    <mergeCell ref="A540:A543"/>
    <mergeCell ref="AA542:AE542"/>
    <mergeCell ref="AA519:AE519"/>
    <mergeCell ref="K417:Q417"/>
    <mergeCell ref="C489:C492"/>
    <mergeCell ref="Z451:AE451"/>
    <mergeCell ref="D557:I557"/>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T483:X483"/>
    <mergeCell ref="U453:U454"/>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pageSetup orientation="portrait" horizontalDpi="0" verticalDpi="0"/>
  <legacyDrawing r:id="anysvml"/>
</worksheet>
</file>

<file path=xl/worksheets/sheet8.xml><?xml version="1.0" encoding="utf-8"?>
<worksheet xmlns="http://schemas.openxmlformats.org/spreadsheetml/2006/main">
  <sheetPr>
    <outlinePr summaryBelow="1" summaryRight="1"/>
    <pageSetUpPr/>
  </sheetPr>
  <dimension ref="A1:F368"/>
  <sheetViews>
    <sheetView topLeftCell="A299" zoomScaleNormal="144" workbookViewId="0">
      <selection activeCell="B320" sqref="B320"/>
    </sheetView>
  </sheetViews>
  <sheetFormatPr baseColWidth="10" defaultRowHeight="16"/>
  <cols>
    <col width="36.1640625" customWidth="1" style="2456" min="1" max="1"/>
    <col width="104.5" customWidth="1" style="2559" min="2" max="2"/>
    <col width="43" customWidth="1" style="2456" min="3" max="3"/>
  </cols>
  <sheetData>
    <row r="1" ht="22" customHeight="1" s="2456">
      <c r="A1" t="inlineStr">
        <is>
          <t>section</t>
        </is>
      </c>
      <c r="B1" s="2419" t="inlineStr">
        <is>
          <t>Quel est le contexte de coparentalité de la famille?</t>
        </is>
      </c>
    </row>
    <row r="2" ht="20" customHeight="1" s="2456">
      <c r="A2" t="inlineStr">
        <is>
          <t>subsection</t>
        </is>
      </c>
      <c r="B2" s="2233">
        <f>'Contexte | CSS'!D1</f>
        <v/>
      </c>
    </row>
    <row r="3" ht="44" customHeight="1" s="2456">
      <c r="A3" s="2382" t="inlineStr">
        <is>
          <t>type</t>
        </is>
      </c>
      <c r="B3" s="2448" t="inlineStr">
        <is>
          <t>coparenting-context</t>
        </is>
      </c>
      <c r="C3" s="2" t="n"/>
    </row>
    <row r="4" ht="75" customHeight="1" s="2456">
      <c r="A4" s="2309" t="inlineStr">
        <is>
          <t>about</t>
        </is>
      </c>
      <c r="B4" s="826">
        <f>'Contexte | CSS'!D4</f>
        <v/>
      </c>
      <c r="C4" s="2" t="n"/>
    </row>
    <row r="5" ht="66" customHeight="1" s="2456">
      <c r="A5" s="826" t="inlineStr">
        <is>
          <t>description</t>
        </is>
      </c>
      <c r="B5" s="826">
        <f>HLOOKUP(1,'Contexte | CSS'!S10:X41,3)</f>
        <v/>
      </c>
    </row>
    <row r="6" ht="26" customFormat="1" customHeight="1" s="809">
      <c r="A6" s="1914" t="inlineStr">
        <is>
          <t>Les constats : Ouverture que si indice modéré ou élevé seulement</t>
        </is>
      </c>
      <c r="B6" s="2447" t="n"/>
    </row>
    <row r="7" ht="16" customHeight="1" s="2456">
      <c r="A7" s="88" t="inlineStr">
        <is>
          <t>theme</t>
        </is>
      </c>
      <c r="B7" s="2559">
        <f>IF('Contexte | CSS'!P20&lt;&gt;"",'Contexte | CSS'!P20,"")</f>
        <v/>
      </c>
    </row>
    <row r="8" ht="27" customHeight="1" s="2456">
      <c r="A8" s="765" t="inlineStr">
        <is>
          <t>theme</t>
        </is>
      </c>
      <c r="B8" s="2559">
        <f>IF('Contexte | CSS'!P26&lt;&gt;"",'Contexte | CSS'!P26,"")</f>
        <v/>
      </c>
    </row>
    <row r="9" ht="32" customHeight="1" s="2456">
      <c r="A9" s="765" t="inlineStr">
        <is>
          <t>theme</t>
        </is>
      </c>
      <c r="B9" s="2559">
        <f>IF('Contexte | CSS'!P32&lt;&gt;"",'Contexte | CSS'!P32,"")</f>
        <v/>
      </c>
    </row>
    <row r="10" ht="86" customHeight="1" s="2456">
      <c r="A10" s="765" t="inlineStr">
        <is>
          <t>theme</t>
        </is>
      </c>
      <c r="B10" s="2580">
        <f>IF('Contexte | CSS'!P35&lt;&gt;"",'Contexte | CSS'!P35,"")</f>
        <v/>
      </c>
    </row>
    <row r="11" ht="71" customHeight="1" s="2456">
      <c r="A11" s="765" t="inlineStr">
        <is>
          <t>conclusion</t>
        </is>
      </c>
      <c r="B11" s="2580">
        <f>IF('Contexte | CSS'!P40&lt;&gt;"",'Contexte | CSS'!P40,"")</f>
        <v/>
      </c>
    </row>
    <row r="12" ht="51" customHeight="1" s="2456">
      <c r="A12" s="36" t="inlineStr">
        <is>
          <t>flag_introduction</t>
        </is>
      </c>
      <c r="B12" s="2559">
        <f>'Contexte | CSS'!Y12</f>
        <v/>
      </c>
    </row>
    <row r="13" ht="120" customHeight="1" s="2456">
      <c r="A13" s="274" t="inlineStr">
        <is>
          <t>yellow_flag</t>
        </is>
      </c>
      <c r="B13" s="2559">
        <f>IF('Contexte | CSS'!Q20&lt;&gt;"",'Contexte | CSS'!Q20,"")</f>
        <v/>
      </c>
      <c r="C13" s="2559" t="n"/>
      <c r="D13" s="2559" t="n"/>
    </row>
    <row r="14" ht="17" customHeight="1" s="2456">
      <c r="A14" s="2380" t="inlineStr">
        <is>
          <t>yellow_flag</t>
        </is>
      </c>
      <c r="B14" s="2559">
        <f>IF('Contexte | CSS'!Q13&lt;&gt;"",'Contexte | CSS'!Q13,"")</f>
        <v/>
      </c>
      <c r="C14" s="2559" t="n"/>
      <c r="D14" s="2559" t="n"/>
    </row>
    <row r="15" ht="17" customHeight="1" s="2456">
      <c r="A15" s="2380" t="inlineStr">
        <is>
          <t>yellow_flag</t>
        </is>
      </c>
      <c r="B15" s="2559">
        <f>IF('Contexte | CSS'!Q14&lt;&gt;"",'Contexte | CSS'!Q14,"")</f>
        <v/>
      </c>
      <c r="C15" s="2559" t="n"/>
      <c r="D15" s="2559" t="n"/>
    </row>
    <row r="16" ht="17" customHeight="1" s="2456">
      <c r="A16" s="45" t="inlineStr">
        <is>
          <t>yellow_flag</t>
        </is>
      </c>
      <c r="B16" s="2559">
        <f>IF('Contexte | CSS'!Q15&lt;&gt;"",'Contexte | CSS'!Q15,"")</f>
        <v/>
      </c>
      <c r="C16" s="2559" t="n"/>
      <c r="D16" s="2559" t="n"/>
    </row>
    <row r="17" ht="17" customHeight="1" s="2456">
      <c r="A17" s="45" t="inlineStr">
        <is>
          <t>yellow_flag</t>
        </is>
      </c>
      <c r="B17" s="2559">
        <f>IF('Contexte | CSS'!Q16&lt;&gt;"",'Contexte | CSS'!Q16,"")</f>
        <v/>
      </c>
      <c r="C17" s="2559" t="n"/>
      <c r="D17" s="2559" t="n"/>
    </row>
    <row r="18" ht="17" customHeight="1" s="2456">
      <c r="A18" s="45" t="inlineStr">
        <is>
          <t>yellow_flag</t>
        </is>
      </c>
      <c r="B18" s="2559">
        <f>IF('Contexte | CSS'!Q17&lt;&gt;"",'Contexte | CSS'!Q17,"")</f>
        <v/>
      </c>
      <c r="C18" s="2559" t="n"/>
      <c r="D18" s="2559" t="n"/>
    </row>
    <row r="19" ht="34" customHeight="1" s="2456">
      <c r="A19" s="45" t="inlineStr">
        <is>
          <t>yellow_flag</t>
        </is>
      </c>
      <c r="B19" s="2559">
        <f>IF('Contexte | CSS'!Q18&lt;&gt;"",'Contexte | CSS'!Q18,"")</f>
        <v/>
      </c>
    </row>
    <row r="20" ht="17" customHeight="1" s="2456">
      <c r="A20" s="45" t="inlineStr">
        <is>
          <t>yellow_flag</t>
        </is>
      </c>
      <c r="B20" s="2559">
        <f>IF('Contexte | CSS'!Q19&lt;&gt;"",'Contexte | CSS'!Q19,"")</f>
        <v/>
      </c>
    </row>
    <row r="21" ht="17" customHeight="1" s="2456">
      <c r="A21" s="45" t="inlineStr">
        <is>
          <t>yellow_flag</t>
        </is>
      </c>
      <c r="B21" s="2559">
        <f>IF('Contexte | CSS'!Q26&lt;&gt;"",'Contexte | CSS'!Q26,"")</f>
        <v/>
      </c>
    </row>
    <row r="22" ht="17" customHeight="1" s="2456">
      <c r="A22" s="2380" t="inlineStr">
        <is>
          <t>yellow_flag</t>
        </is>
      </c>
      <c r="B22" s="2559">
        <f>IF('Contexte | CSS'!Q21&lt;&gt;"",'Contexte | CSS'!Q21,"")</f>
        <v/>
      </c>
    </row>
    <row r="23" ht="17" customHeight="1" s="2456">
      <c r="A23" s="2380" t="inlineStr">
        <is>
          <t>yellow_flag</t>
        </is>
      </c>
      <c r="B23" s="2559">
        <f>IF('Contexte | CSS'!Q22&lt;&gt;"",'Contexte | CSS'!Q22,"")</f>
        <v/>
      </c>
    </row>
    <row r="24" ht="17" customHeight="1" s="2456">
      <c r="A24" s="45" t="inlineStr">
        <is>
          <t>yellow_flag</t>
        </is>
      </c>
      <c r="B24" s="2559">
        <f>IF('Contexte | CSS'!Q23&lt;&gt;"",'Contexte | CSS'!Q23,"")</f>
        <v/>
      </c>
    </row>
    <row r="25" ht="17" customHeight="1" s="2456">
      <c r="A25" s="45" t="inlineStr">
        <is>
          <t>yellow_flag</t>
        </is>
      </c>
      <c r="B25" s="2559">
        <f>IF('Contexte | CSS'!Q24&lt;&gt;"",'Contexte | CSS'!Q24,"")</f>
        <v/>
      </c>
    </row>
    <row r="26" ht="17" customHeight="1" s="2456">
      <c r="A26" s="45" t="inlineStr">
        <is>
          <t>yellow_flag</t>
        </is>
      </c>
      <c r="B26" s="2559">
        <f>IF('Contexte | CSS'!Q25&lt;&gt;"",'Contexte | CSS'!Q25,"")</f>
        <v/>
      </c>
    </row>
    <row r="27" ht="17" customHeight="1" s="2456">
      <c r="A27" s="45" t="inlineStr">
        <is>
          <t>yellow_flag</t>
        </is>
      </c>
      <c r="B27" s="2559">
        <f>IF('Contexte | CSS'!Q32&lt;&gt;"",'Contexte | CSS'!Q32,"")</f>
        <v/>
      </c>
    </row>
    <row r="28" ht="17" customHeight="1" s="2456">
      <c r="A28" s="2375" t="inlineStr">
        <is>
          <t>yellow_flag</t>
        </is>
      </c>
      <c r="B28" s="2559">
        <f>IF('Contexte | CSS'!Q28&lt;&gt;"",'Contexte | CSS'!Q28,"")</f>
        <v/>
      </c>
    </row>
    <row r="29" ht="17" customHeight="1" s="2456">
      <c r="A29" s="45" t="inlineStr">
        <is>
          <t>yellow_flag</t>
        </is>
      </c>
      <c r="B29" s="2559">
        <f>IF('Contexte | CSS'!Q29&lt;&gt;"",'Contexte | CSS'!Q29,"")</f>
        <v/>
      </c>
    </row>
    <row r="30" ht="17" customHeight="1" s="2456">
      <c r="A30" s="45" t="inlineStr">
        <is>
          <t>yellow_flag</t>
        </is>
      </c>
      <c r="B30" s="2559">
        <f>IF('Contexte | CSS'!Q30&lt;&gt;"",'Contexte | CSS'!Q30,"")</f>
        <v/>
      </c>
    </row>
    <row r="31" ht="17" customHeight="1" s="2456">
      <c r="A31" s="45" t="inlineStr">
        <is>
          <t>yellow_flag</t>
        </is>
      </c>
      <c r="B31" s="2559">
        <f>IF('Contexte | CSS'!Q31&lt;&gt;"",'Contexte | CSS'!Q31,"")</f>
        <v/>
      </c>
    </row>
    <row r="32" ht="34" customHeight="1" s="2456">
      <c r="A32" s="2201" t="inlineStr">
        <is>
          <t>yellow_flag</t>
        </is>
      </c>
      <c r="B32" s="2559">
        <f>IF('Contexte | CSS'!Q33&lt;&gt;"",'Contexte | CSS'!Q33,"")</f>
        <v/>
      </c>
    </row>
    <row r="33" ht="17" customHeight="1" s="2456">
      <c r="A33" s="45" t="inlineStr">
        <is>
          <t>yellow_flag</t>
        </is>
      </c>
      <c r="B33" s="2559">
        <f>IF('Contexte | CSS'!Q34&lt;&gt;"",'Contexte | CSS'!Q34,"")</f>
        <v/>
      </c>
    </row>
    <row r="34" ht="17" customHeight="1" s="2456">
      <c r="A34" s="2376" t="inlineStr">
        <is>
          <t>red_flag</t>
        </is>
      </c>
      <c r="B34" s="2559">
        <f>IF('Contexte | CSS'!R20&lt;&gt;"",'Contexte | CSS'!R20,"")</f>
        <v/>
      </c>
    </row>
    <row r="35" ht="17" customHeight="1" s="2456">
      <c r="A35" s="2379" t="inlineStr">
        <is>
          <t>red_flag</t>
        </is>
      </c>
      <c r="B35" s="2559">
        <f>IF('Contexte | CSS'!R13&lt;&gt;"",'Contexte | CSS'!R13,"")</f>
        <v/>
      </c>
    </row>
    <row r="36" ht="17" customHeight="1" s="2456">
      <c r="A36" s="2379" t="inlineStr">
        <is>
          <t>red_flag</t>
        </is>
      </c>
      <c r="B36" s="2559">
        <f>IF('Contexte | CSS'!R14&lt;&gt;"",'Contexte | CSS'!R14,"")</f>
        <v/>
      </c>
    </row>
    <row r="37" ht="17" customHeight="1" s="2456">
      <c r="A37" s="2379" t="inlineStr">
        <is>
          <t>red_flag</t>
        </is>
      </c>
      <c r="B37" s="2559">
        <f>IF('Contexte | CSS'!R15&lt;&gt;"",'Contexte | CSS'!R15,"")</f>
        <v/>
      </c>
    </row>
    <row r="38" ht="17" customHeight="1" s="2456">
      <c r="A38" s="2379" t="inlineStr">
        <is>
          <t>red_flag</t>
        </is>
      </c>
      <c r="B38" s="2559">
        <f>IF('Contexte | CSS'!R16&lt;&gt;"",'Contexte | CSS'!R16,"")</f>
        <v/>
      </c>
    </row>
    <row r="39" ht="17" customHeight="1" s="2456">
      <c r="A39" s="2379" t="inlineStr">
        <is>
          <t>red_flag</t>
        </is>
      </c>
      <c r="B39" s="2559">
        <f>IF('Contexte | CSS'!R17&lt;&gt;"",'Contexte | CSS'!R17,"")</f>
        <v/>
      </c>
    </row>
    <row r="40" ht="17" customHeight="1" s="2456">
      <c r="A40" s="2379" t="inlineStr">
        <is>
          <t>red_flag</t>
        </is>
      </c>
      <c r="B40" s="2559">
        <f>IF('Contexte | CSS'!R18&lt;&gt;"",'Contexte | CSS'!R18,"")</f>
        <v/>
      </c>
    </row>
    <row r="41" ht="17" customHeight="1" s="2456">
      <c r="A41" s="2379" t="inlineStr">
        <is>
          <t>red_flag</t>
        </is>
      </c>
      <c r="B41" s="2559">
        <f>IF('Contexte | CSS'!R19&lt;&gt;"",'Contexte | CSS'!R19,"")</f>
        <v/>
      </c>
    </row>
    <row r="42" ht="17" customHeight="1" s="2456">
      <c r="A42" s="1222" t="inlineStr">
        <is>
          <t>red_flag</t>
        </is>
      </c>
      <c r="B42" s="2559">
        <f>IF('Contexte | CSS'!R26&lt;&gt;"",'Contexte | CSS'!R26,"")</f>
        <v/>
      </c>
    </row>
    <row r="43" ht="17" customHeight="1" s="2456">
      <c r="A43" s="2379" t="inlineStr">
        <is>
          <t>red_flag</t>
        </is>
      </c>
      <c r="B43" s="2559">
        <f>IF('Contexte | CSS'!R21&lt;&gt;"",'Contexte | CSS'!R21,"")</f>
        <v/>
      </c>
    </row>
    <row r="44" ht="17" customHeight="1" s="2456">
      <c r="A44" s="2379" t="inlineStr">
        <is>
          <t>red_flag</t>
        </is>
      </c>
      <c r="B44" s="2559">
        <f>IF('Contexte | CSS'!R22&lt;&gt;"",'Contexte | CSS'!R22,"")</f>
        <v/>
      </c>
    </row>
    <row r="45" ht="17" customHeight="1" s="2456">
      <c r="A45" s="2379" t="inlineStr">
        <is>
          <t>red_flag</t>
        </is>
      </c>
      <c r="B45" s="2559">
        <f>IF('Contexte | CSS'!R23&lt;&gt;"",'Contexte | CSS'!R23,"")</f>
        <v/>
      </c>
    </row>
    <row r="46" ht="17" customHeight="1" s="2456">
      <c r="A46" s="2379" t="inlineStr">
        <is>
          <t>red_flag</t>
        </is>
      </c>
      <c r="B46" s="2559">
        <f>IF('Contexte | CSS'!R24&lt;&gt;"",'Contexte | CSS'!R24,"")</f>
        <v/>
      </c>
    </row>
    <row r="47" ht="17" customHeight="1" s="2456">
      <c r="A47" s="2379" t="inlineStr">
        <is>
          <t>red_flag</t>
        </is>
      </c>
      <c r="B47" s="2559">
        <f>IF('Contexte | CSS'!R25&lt;&gt;"",'Contexte | CSS'!R25,"")</f>
        <v/>
      </c>
    </row>
    <row r="48" ht="17" customHeight="1" s="2456">
      <c r="A48" s="1222" t="inlineStr">
        <is>
          <t>red_flag</t>
        </is>
      </c>
      <c r="B48" s="2559">
        <f>IF('Contexte | CSS'!R32&lt;&gt;"",'Contexte | CSS'!R32,"")</f>
        <v/>
      </c>
    </row>
    <row r="49" ht="17" customHeight="1" s="2456">
      <c r="A49" s="2379" t="inlineStr">
        <is>
          <t>red_flag</t>
        </is>
      </c>
      <c r="B49" s="2559">
        <f>IF('Contexte | CSS'!R28&lt;&gt;"",'Contexte | CSS'!R28,"")</f>
        <v/>
      </c>
    </row>
    <row r="50" ht="17" customHeight="1" s="2456">
      <c r="A50" s="2379" t="inlineStr">
        <is>
          <t>red_flag</t>
        </is>
      </c>
      <c r="B50" s="2559">
        <f>IF('Contexte | CSS'!R29&lt;&gt;"",'Contexte | CSS'!R29,"")</f>
        <v/>
      </c>
    </row>
    <row r="51" ht="17" customHeight="1" s="2456">
      <c r="A51" s="2379" t="inlineStr">
        <is>
          <t>red_flag</t>
        </is>
      </c>
      <c r="B51" s="2559">
        <f>IF('Contexte | CSS'!R30&lt;&gt;"",'Contexte | CSS'!R30,"")</f>
        <v/>
      </c>
    </row>
    <row r="52" ht="17" customHeight="1" s="2456">
      <c r="A52" s="2379" t="inlineStr">
        <is>
          <t>red_flag</t>
        </is>
      </c>
      <c r="B52" s="2559">
        <f>IF('Contexte | CSS'!R31&lt;&gt;"",'Contexte | CSS'!R31,"")</f>
        <v/>
      </c>
    </row>
    <row r="53" ht="17" customHeight="1" s="2456">
      <c r="A53" s="2377" t="inlineStr">
        <is>
          <t>red_flag</t>
        </is>
      </c>
      <c r="B53" s="2559">
        <f>IF('Contexte | CSS'!R33&lt;&gt;"",'Contexte | CSS'!R33,"")</f>
        <v/>
      </c>
    </row>
    <row r="54" ht="17" customHeight="1" s="2456">
      <c r="A54" s="2377" t="inlineStr">
        <is>
          <t>red_flag</t>
        </is>
      </c>
      <c r="B54" s="2559">
        <f>IF('Contexte | CSS'!R34&lt;&gt;"",'Contexte | CSS'!R34,"")</f>
        <v/>
      </c>
    </row>
    <row r="55">
      <c r="A55" s="2377" t="inlineStr">
        <is>
          <t>red_flag</t>
        </is>
      </c>
    </row>
    <row r="56" ht="48" customHeight="1" s="2456">
      <c r="A56" t="inlineStr">
        <is>
          <t>ressources</t>
        </is>
      </c>
      <c r="B56" s="541">
        <f>HLOOKUP(1,'Contexte | CSS'!S10:X41,32)</f>
        <v/>
      </c>
    </row>
    <row r="57" ht="43" customHeight="1" s="2456">
      <c r="A57" s="2377" t="inlineStr">
        <is>
          <t>endsubsection</t>
        </is>
      </c>
    </row>
    <row r="58" ht="43" customHeight="1" s="2456">
      <c r="A58" s="2377" t="inlineStr">
        <is>
          <t>subsection</t>
        </is>
      </c>
      <c r="B58" s="2559">
        <f>'Cpts miroirs des parents'!D5</f>
        <v/>
      </c>
    </row>
    <row r="59" ht="29" customHeight="1" s="2456">
      <c r="A59" s="2382" t="inlineStr">
        <is>
          <t>type</t>
        </is>
      </c>
      <c r="B59" s="2233" t="inlineStr">
        <is>
          <t>coparenting-convergence-divergence</t>
        </is>
      </c>
    </row>
    <row r="60" ht="102" customHeight="1" s="2456">
      <c r="A60" s="2309" t="inlineStr">
        <is>
          <t>about</t>
        </is>
      </c>
      <c r="B60" s="826">
        <f>'Cpts miroirs des parents'!D7</f>
        <v/>
      </c>
    </row>
    <row r="61" ht="98" customHeight="1" s="2456">
      <c r="A61" s="2580" t="inlineStr">
        <is>
          <t>description</t>
        </is>
      </c>
      <c r="B61" s="826">
        <f>HLOOKUP(1,'Cpts miroirs des parents'!V14:W18,5)</f>
        <v/>
      </c>
    </row>
    <row r="62" ht="17" customHeight="1" s="2456">
      <c r="A62" s="88" t="inlineStr">
        <is>
          <t>theme</t>
        </is>
      </c>
      <c r="B62" s="2559">
        <f>IF('Cpts miroirs des parents'!S19&lt;&gt;"",'Cpts miroirs des parents'!S19,"")</f>
        <v/>
      </c>
    </row>
    <row r="63" ht="17" customHeight="1" s="2456">
      <c r="A63" s="765" t="inlineStr">
        <is>
          <t>theme</t>
        </is>
      </c>
      <c r="B63" s="2559">
        <f>IF('Cpts miroirs des parents'!S20&lt;&gt;"",'Cpts miroirs des parents'!S20,"")</f>
        <v/>
      </c>
    </row>
    <row r="64" ht="34" customHeight="1" s="2456">
      <c r="A64" s="765" t="inlineStr">
        <is>
          <t>theme</t>
        </is>
      </c>
      <c r="B64" s="2559">
        <f>IF('Cpts miroirs des parents'!S21&lt;&gt;"",'Cpts miroirs des parents'!S21,"")</f>
        <v/>
      </c>
    </row>
    <row r="65" ht="17" customHeight="1" s="2456">
      <c r="A65" s="765" t="inlineStr">
        <is>
          <t>theme</t>
        </is>
      </c>
      <c r="B65" s="2559">
        <f>IF('Cpts miroirs des parents'!S22&lt;&gt;"",'Cpts miroirs des parents'!S22,"")</f>
        <v/>
      </c>
    </row>
    <row r="66" ht="17" customHeight="1" s="2456">
      <c r="A66" s="765" t="inlineStr">
        <is>
          <t>theme</t>
        </is>
      </c>
      <c r="B66" s="2559">
        <f>IF('Cpts miroirs des parents'!S23&lt;&gt;"",'Cpts miroirs des parents'!S23,"")</f>
        <v/>
      </c>
    </row>
    <row r="67" ht="17" customHeight="1" s="2456">
      <c r="A67" s="765" t="inlineStr">
        <is>
          <t>theme</t>
        </is>
      </c>
      <c r="B67" s="2559">
        <f>IF('Cpts miroirs des parents'!S24&lt;&gt;"",'Cpts miroirs des parents'!S24,"")</f>
        <v/>
      </c>
    </row>
    <row r="68" ht="17" customHeight="1" s="2456">
      <c r="A68" s="765" t="inlineStr">
        <is>
          <t>theme</t>
        </is>
      </c>
      <c r="B68" s="2559">
        <f>IF('Cpts miroirs des parents'!S25&lt;&gt;"",'Cpts miroirs des parents'!S25,"")</f>
        <v/>
      </c>
    </row>
    <row r="69" ht="17" customHeight="1" s="2456">
      <c r="A69" s="765" t="inlineStr">
        <is>
          <t>theme</t>
        </is>
      </c>
      <c r="B69" s="2559">
        <f>IF('Cpts miroirs des parents'!S26&lt;&gt;"",'Cpts miroirs des parents'!S26,"")</f>
        <v/>
      </c>
    </row>
    <row r="70" ht="41" customHeight="1" s="2456">
      <c r="A70" s="765" t="inlineStr">
        <is>
          <t>conclusion</t>
        </is>
      </c>
      <c r="B70" s="2559">
        <f>IF('Cpts miroirs des parents'!S27&lt;&gt;"",'Cpts miroirs des parents'!S27,"")</f>
        <v/>
      </c>
    </row>
    <row r="71" ht="24" customHeight="1" s="2456">
      <c r="A71" s="36" t="inlineStr">
        <is>
          <t>flag_introduction</t>
        </is>
      </c>
      <c r="B71" s="2559">
        <f>'Cpts miroirs des parents'!X18</f>
        <v/>
      </c>
    </row>
    <row r="72" ht="17" customHeight="1" s="2456">
      <c r="A72" s="45" t="inlineStr">
        <is>
          <t>yellow_flag</t>
        </is>
      </c>
      <c r="B72" s="2559">
        <f>IF('Cpts miroirs des parents'!T27&lt;&gt;"",'Cpts miroirs des parents'!T27,"")</f>
        <v/>
      </c>
    </row>
    <row r="73" ht="17" customHeight="1" s="2456">
      <c r="A73" s="1222" t="inlineStr">
        <is>
          <t>red_flag</t>
        </is>
      </c>
      <c r="B73" s="2559">
        <f>IF('Cpts miroirs des parents'!U27&lt;&gt;"",'Cpts miroirs des parents'!U27,"")</f>
        <v/>
      </c>
    </row>
    <row r="74" ht="85" customHeight="1" s="2456">
      <c r="A74" t="inlineStr">
        <is>
          <t>ressources</t>
        </is>
      </c>
      <c r="B74" s="2559">
        <f>HLOOKUP(1,'Cpts miroirs des parents'!V14:W28,15)</f>
        <v/>
      </c>
    </row>
    <row r="75">
      <c r="A75" t="inlineStr">
        <is>
          <t>endsubsection</t>
        </is>
      </c>
    </row>
    <row r="76" ht="20" customHeight="1" s="2456">
      <c r="A76" t="inlineStr">
        <is>
          <t>subsection</t>
        </is>
      </c>
      <c r="B76" s="2233">
        <f>'Cpts miroirs des parents'!D11</f>
        <v/>
      </c>
    </row>
    <row r="77" ht="28" customHeight="1" s="2456">
      <c r="A77" s="2382" t="inlineStr">
        <is>
          <t>type</t>
        </is>
      </c>
      <c r="B77" s="2559" t="inlineStr">
        <is>
          <t>coparenting-child-resentment</t>
        </is>
      </c>
    </row>
    <row r="78" ht="102" customFormat="1" customHeight="1" s="2469">
      <c r="A78" s="2271" t="inlineStr">
        <is>
          <t>about</t>
        </is>
      </c>
      <c r="B78" s="826">
        <f>'Cpts miroirs des parents'!D15</f>
        <v/>
      </c>
    </row>
    <row r="79" ht="57" customHeight="1" s="2456">
      <c r="A79" s="2580" t="inlineStr">
        <is>
          <t>description</t>
        </is>
      </c>
      <c r="B79" s="2580">
        <f>HLOOKUP(1,'Cpts miroirs des parents'!V30:W31,2)</f>
        <v/>
      </c>
    </row>
    <row r="80" ht="17" customHeight="1" s="2456">
      <c r="A80" s="88" t="inlineStr">
        <is>
          <t>theme</t>
        </is>
      </c>
      <c r="B80" s="2559">
        <f>IF('Cpts miroirs des parents'!S32&lt;&gt;"",'Cpts miroirs des parents'!S32,"")</f>
        <v/>
      </c>
    </row>
    <row r="81" ht="34" customHeight="1" s="2456">
      <c r="A81" s="765" t="inlineStr">
        <is>
          <t>theme</t>
        </is>
      </c>
      <c r="B81" s="2559">
        <f>IF('Cpts miroirs des parents'!S33&lt;&gt;"",'Cpts miroirs des parents'!S33,"")</f>
        <v/>
      </c>
    </row>
    <row r="82" ht="34" customHeight="1" s="2456">
      <c r="A82" s="765" t="inlineStr">
        <is>
          <t>theme</t>
        </is>
      </c>
      <c r="B82" s="2559">
        <f>IF('Cpts miroirs des parents'!S34&lt;&gt;"",'Cpts miroirs des parents'!S34,"")</f>
        <v/>
      </c>
    </row>
    <row r="83" ht="17" customHeight="1" s="2456">
      <c r="A83" s="765" t="inlineStr">
        <is>
          <t>theme</t>
        </is>
      </c>
      <c r="B83" s="2559">
        <f>IF('Cpts miroirs des parents'!S35&lt;&gt;"",'Cpts miroirs des parents'!S35,"")</f>
        <v/>
      </c>
    </row>
    <row r="84" ht="17" customHeight="1" s="2456">
      <c r="A84" s="765" t="inlineStr">
        <is>
          <t>theme</t>
        </is>
      </c>
      <c r="B84" s="2559">
        <f>IF('Cpts miroirs des parents'!S36&lt;&gt;"",'Cpts miroirs des parents'!S36,"")</f>
        <v/>
      </c>
    </row>
    <row r="85" ht="17" customHeight="1" s="2456">
      <c r="A85" s="765" t="inlineStr">
        <is>
          <t>theme</t>
        </is>
      </c>
      <c r="B85" s="2559">
        <f>IF('Cpts miroirs des parents'!S37&lt;&gt;"",'Cpts miroirs des parents'!S37,"")</f>
        <v/>
      </c>
    </row>
    <row r="86" ht="49" customHeight="1" s="2456">
      <c r="A86" s="765" t="inlineStr">
        <is>
          <t>conclusion</t>
        </is>
      </c>
      <c r="B86" s="2559">
        <f>IF('Cpts miroirs des parents'!S38&lt;&gt;"",'Cpts miroirs des parents'!S38,"")</f>
        <v/>
      </c>
    </row>
    <row r="87" ht="24" customHeight="1" s="2456">
      <c r="A87" s="36" t="inlineStr">
        <is>
          <t>flag_introduction</t>
        </is>
      </c>
      <c r="B87" s="2559">
        <f>'Cpts miroirs des parents'!X52</f>
        <v/>
      </c>
    </row>
    <row r="88" ht="85" customHeight="1" s="2456">
      <c r="A88" s="2201" t="inlineStr">
        <is>
          <t>yellow_flag</t>
        </is>
      </c>
      <c r="B88" s="2559">
        <f>IF('Cpts miroirs des parents'!T38&lt;&gt;"",'Cpts miroirs des parents'!T38,"")</f>
        <v/>
      </c>
    </row>
    <row r="89" ht="34" customHeight="1" s="2456">
      <c r="A89" s="2377" t="inlineStr">
        <is>
          <t>red_flag</t>
        </is>
      </c>
      <c r="B89" s="2559">
        <f>IF('Cpts miroirs des parents'!U38&lt;&gt;"",'Cpts miroirs des parents'!U38,"")</f>
        <v/>
      </c>
    </row>
    <row r="90" ht="68" customHeight="1" s="2456">
      <c r="A90" t="inlineStr">
        <is>
          <t>ressources</t>
        </is>
      </c>
      <c r="B90" s="2559">
        <f>HLOOKUP(1,'Cpts miroirs des parents'!V30:W39,10)</f>
        <v/>
      </c>
    </row>
    <row r="91" ht="68" customHeight="1" s="2456">
      <c r="A91" t="inlineStr">
        <is>
          <t>endsubsection</t>
        </is>
      </c>
    </row>
    <row r="92" ht="68" customHeight="1" s="2456">
      <c r="A92" t="inlineStr">
        <is>
          <t>endsection</t>
        </is>
      </c>
    </row>
    <row r="93" ht="22" customHeight="1" s="2456">
      <c r="A93" t="inlineStr">
        <is>
          <t>section</t>
        </is>
      </c>
      <c r="B93" s="2419" t="inlineStr">
        <is>
          <t>Quelle est la dynamique familiale à laquelle l'enfant est exposé ?</t>
        </is>
      </c>
    </row>
    <row r="94" ht="20" customHeight="1" s="2456">
      <c r="A94" t="inlineStr">
        <is>
          <t>subsection</t>
        </is>
      </c>
      <c r="B94" s="2233">
        <f>'Cpts préjudiciables parents'!C2</f>
        <v/>
      </c>
    </row>
    <row r="95" ht="21" customHeight="1" s="2456">
      <c r="A95" s="2382" t="inlineStr">
        <is>
          <t>type</t>
        </is>
      </c>
      <c r="B95" s="2559" t="inlineStr">
        <is>
          <t>child-response-bubbles</t>
        </is>
      </c>
    </row>
    <row r="96" ht="97" customHeight="1" s="2456">
      <c r="A96" s="2271" t="inlineStr">
        <is>
          <t>about</t>
        </is>
      </c>
      <c r="B96" s="826">
        <f>'Cpts préjudiciables parents'!C4</f>
        <v/>
      </c>
      <c r="C96" s="2457" t="n"/>
    </row>
    <row r="97" ht="122" customHeight="1" s="2456">
      <c r="A97" s="2580" t="inlineStr">
        <is>
          <t>description</t>
        </is>
      </c>
      <c r="B97" s="2580">
        <f>'Cpts préjudiciables parents'!L7</f>
        <v/>
      </c>
    </row>
    <row r="98" ht="68" customHeight="1" s="2456">
      <c r="A98" s="2374" t="inlineStr">
        <is>
          <t>theme</t>
        </is>
      </c>
      <c r="B98" s="826">
        <f>IF('Cpts préjudiciables parents'!H15&lt;&gt;"",'Cpts préjudiciables parents'!H15,"")</f>
        <v/>
      </c>
    </row>
    <row r="99" ht="17" customHeight="1" s="2456">
      <c r="A99" s="2374" t="inlineStr">
        <is>
          <t>theme</t>
        </is>
      </c>
      <c r="B99" s="2559">
        <f>IF('Cpts préjudiciables parents'!H22&lt;&gt;"",'Cpts préjudiciables parents'!H22,"")</f>
        <v/>
      </c>
    </row>
    <row r="100" ht="17" customHeight="1" s="2456">
      <c r="A100" s="2374" t="inlineStr">
        <is>
          <t>theme</t>
        </is>
      </c>
      <c r="B100" s="2559">
        <f>IF('Cpts préjudiciables parents'!H27&lt;&gt;"",'Cpts préjudiciables parents'!H27,"")</f>
        <v/>
      </c>
    </row>
    <row r="101" ht="34" customHeight="1" s="2456">
      <c r="A101" s="2374" t="inlineStr">
        <is>
          <t>theme</t>
        </is>
      </c>
      <c r="B101" s="2559">
        <f>IF('Cpts préjudiciables parents'!H37&lt;&gt;"",'Cpts préjudiciables parents'!H37,"")</f>
        <v/>
      </c>
    </row>
    <row r="102" ht="17" customHeight="1" s="2456">
      <c r="A102" s="2374" t="inlineStr">
        <is>
          <t>theme</t>
        </is>
      </c>
      <c r="B102" s="2559">
        <f>IF('Cpts préjudiciables parents'!H43&lt;&gt;"",'Cpts préjudiciables parents'!H43,"")</f>
        <v/>
      </c>
    </row>
    <row r="103" ht="17" customHeight="1" s="2456">
      <c r="A103" s="2374" t="inlineStr">
        <is>
          <t>theme</t>
        </is>
      </c>
      <c r="B103" s="2559">
        <f>IF('Cpts préjudiciables parents'!H48&lt;&gt;"",'Cpts préjudiciables parents'!H48,"")</f>
        <v/>
      </c>
    </row>
    <row r="104" ht="17" customHeight="1" s="2456">
      <c r="A104" s="2374" t="inlineStr">
        <is>
          <t>theme</t>
        </is>
      </c>
      <c r="B104" s="2559">
        <f>IF('Cpts préjudiciables parents'!H53&lt;&gt;"",'Cpts préjudiciables parents'!H53,"")</f>
        <v/>
      </c>
    </row>
    <row r="105" ht="34" customHeight="1" s="2456">
      <c r="A105" s="765" t="inlineStr">
        <is>
          <t>conclusion</t>
        </is>
      </c>
      <c r="B105" s="2559">
        <f>IF('Cpts préjudiciables parents'!H55&lt;&gt;"",'Cpts préjudiciables parents'!H55,"")</f>
        <v/>
      </c>
    </row>
    <row r="106" ht="24" customHeight="1" s="2456">
      <c r="A106" s="36" t="inlineStr">
        <is>
          <t>flag_introduction</t>
        </is>
      </c>
      <c r="B106" s="2559">
        <f>'Cpts préjudiciables parents'!M7</f>
        <v/>
      </c>
    </row>
    <row r="107" ht="51" customHeight="1" s="2456">
      <c r="A107" s="692" t="inlineStr">
        <is>
          <t>yellow_flag</t>
        </is>
      </c>
      <c r="B107" s="826">
        <f>IF('Cpts préjudiciables parents'!I15&lt;&gt;"",'Cpts préjudiciables parents'!I15,"")</f>
        <v/>
      </c>
    </row>
    <row r="108" ht="17" customHeight="1" s="2456">
      <c r="A108" s="45" t="inlineStr">
        <is>
          <t>yellow_flag</t>
        </is>
      </c>
      <c r="B108" s="2559">
        <f>IF('Cpts préjudiciables parents'!I9&lt;&gt;"",'Cpts préjudiciables parents'!I9,"")</f>
        <v/>
      </c>
    </row>
    <row r="109">
      <c r="A109" s="45" t="inlineStr">
        <is>
          <t>yellow_flag</t>
        </is>
      </c>
    </row>
    <row r="110" ht="17" customHeight="1" s="2456">
      <c r="A110" s="45" t="inlineStr">
        <is>
          <t>yellow_flag</t>
        </is>
      </c>
      <c r="B110" s="2559">
        <f>IF('Cpts préjudiciables parents'!I10&lt;&gt;"",'Cpts préjudiciables parents'!I10,"")</f>
        <v/>
      </c>
    </row>
    <row r="111" ht="17" customHeight="1" s="2456">
      <c r="A111" s="45" t="inlineStr">
        <is>
          <t>yellow_flag</t>
        </is>
      </c>
      <c r="B111" s="2559">
        <f>IF('Cpts préjudiciables parents'!I12&lt;&gt;"",'Cpts préjudiciables parents'!I12,"")</f>
        <v/>
      </c>
    </row>
    <row r="112" ht="17" customHeight="1" s="2456">
      <c r="A112" s="45" t="inlineStr">
        <is>
          <t>yellow_flag</t>
        </is>
      </c>
      <c r="B112" s="2559">
        <f>IF('Cpts préjudiciables parents'!I13&lt;&gt;"",'Cpts préjudiciables parents'!I13,"")</f>
        <v/>
      </c>
    </row>
    <row r="113" ht="17" customHeight="1" s="2456">
      <c r="A113" s="45" t="inlineStr">
        <is>
          <t>yellow_flag</t>
        </is>
      </c>
      <c r="B113" s="2559">
        <f>IF('Cpts préjudiciables parents'!I14&lt;&gt;"",'Cpts préjudiciables parents'!I14,"")</f>
        <v/>
      </c>
    </row>
    <row r="114" ht="17" customHeight="1" s="2456">
      <c r="A114" s="692" t="inlineStr">
        <is>
          <t>yellow_flag</t>
        </is>
      </c>
      <c r="B114" s="2559">
        <f>IF('Cpts préjudiciables parents'!I22&lt;&gt;"",'Cpts préjudiciables parents'!I22,"")</f>
        <v/>
      </c>
    </row>
    <row r="115" ht="17" customHeight="1" s="2456">
      <c r="A115" s="45" t="inlineStr">
        <is>
          <t>yellow_flag</t>
        </is>
      </c>
      <c r="B115" s="2559">
        <f>IF('Cpts préjudiciables parents'!I16&lt;&gt;"",'Cpts préjudiciables parents'!I16,"")</f>
        <v/>
      </c>
    </row>
    <row r="116" ht="17" customHeight="1" s="2456">
      <c r="A116" s="45" t="inlineStr">
        <is>
          <t>yellow_flag</t>
        </is>
      </c>
      <c r="B116" s="2559">
        <f>IF('Cpts préjudiciables parents'!I17&lt;&gt;"",'Cpts préjudiciables parents'!I17,"")</f>
        <v/>
      </c>
    </row>
    <row r="117" ht="17" customHeight="1" s="2456">
      <c r="A117" s="45" t="inlineStr">
        <is>
          <t>yellow_flag</t>
        </is>
      </c>
      <c r="B117" s="2559">
        <f>IF('Cpts préjudiciables parents'!I18&lt;&gt;"",'Cpts préjudiciables parents'!I18,"")</f>
        <v/>
      </c>
    </row>
    <row r="118" ht="17" customHeight="1" s="2456">
      <c r="A118" s="45" t="inlineStr">
        <is>
          <t>yellow_flag</t>
        </is>
      </c>
      <c r="B118" s="2559">
        <f>IF('Cpts préjudiciables parents'!I19&lt;&gt;"",'Cpts préjudiciables parents'!I19,"")</f>
        <v/>
      </c>
    </row>
    <row r="119" ht="17" customHeight="1" s="2456">
      <c r="A119" s="45" t="inlineStr">
        <is>
          <t>yellow_flag</t>
        </is>
      </c>
      <c r="B119" s="2559">
        <f>IF('Cpts préjudiciables parents'!I20&lt;&gt;"",'Cpts préjudiciables parents'!I20,"")</f>
        <v/>
      </c>
    </row>
    <row r="120" ht="17" customHeight="1" s="2456">
      <c r="A120" s="45" t="inlineStr">
        <is>
          <t>yellow_flag</t>
        </is>
      </c>
      <c r="B120" s="2559">
        <f>IF('Cpts préjudiciables parents'!I21&lt;&gt;"",'Cpts préjudiciables parents'!I21,"")</f>
        <v/>
      </c>
    </row>
    <row r="121" ht="17" customHeight="1" s="2456">
      <c r="A121" s="692" t="inlineStr">
        <is>
          <t>yellow_flag</t>
        </is>
      </c>
      <c r="B121" s="2559">
        <f>IF('Cpts préjudiciables parents'!I27&lt;&gt;"",'Cpts préjudiciables parents'!I27,"")</f>
        <v/>
      </c>
    </row>
    <row r="122" ht="17" customHeight="1" s="2456">
      <c r="A122" s="45" t="inlineStr">
        <is>
          <t>yellow_flag</t>
        </is>
      </c>
      <c r="B122" s="2559">
        <f>IF('Cpts préjudiciables parents'!I23&lt;&gt;"",'Cpts préjudiciables parents'!I23,"")</f>
        <v/>
      </c>
    </row>
    <row r="123" ht="17" customHeight="1" s="2456">
      <c r="A123" s="45" t="inlineStr">
        <is>
          <t>yellow_flag</t>
        </is>
      </c>
      <c r="B123" s="2559">
        <f>IF('Cpts préjudiciables parents'!I24&lt;&gt;"",'Cpts préjudiciables parents'!I24,"")</f>
        <v/>
      </c>
    </row>
    <row r="124" ht="17" customHeight="1" s="2456">
      <c r="A124" s="45" t="inlineStr">
        <is>
          <t>yellow_flag</t>
        </is>
      </c>
      <c r="B124" s="2559">
        <f>IF('Cpts préjudiciables parents'!I25&lt;&gt;"",'Cpts préjudiciables parents'!I25,"")</f>
        <v/>
      </c>
    </row>
    <row r="125" ht="17" customHeight="1" s="2456">
      <c r="A125" s="45" t="inlineStr">
        <is>
          <t>yellow_flag</t>
        </is>
      </c>
      <c r="B125" s="2559">
        <f>IF('Cpts préjudiciables parents'!I26&lt;&gt;"",'Cpts préjudiciables parents'!I26,"")</f>
        <v/>
      </c>
    </row>
    <row r="126" ht="17" customHeight="1" s="2456">
      <c r="A126" s="692" t="inlineStr">
        <is>
          <t>yellow_flag</t>
        </is>
      </c>
      <c r="B126" s="2559">
        <f>IF('Cpts préjudiciables parents'!I37&lt;&gt;"",'Cpts préjudiciables parents'!I37,"")</f>
        <v/>
      </c>
    </row>
    <row r="127" ht="17" customHeight="1" s="2456">
      <c r="A127" s="45" t="inlineStr">
        <is>
          <t>yellow_flag</t>
        </is>
      </c>
      <c r="B127" s="2559">
        <f>IF('Cpts préjudiciables parents'!I28&lt;&gt;"",'Cpts préjudiciables parents'!I28,"")</f>
        <v/>
      </c>
    </row>
    <row r="128" ht="17" customHeight="1" s="2456">
      <c r="A128" s="45" t="inlineStr">
        <is>
          <t>yellow_flag</t>
        </is>
      </c>
      <c r="B128" s="2559">
        <f>IF('Cpts préjudiciables parents'!I29&lt;&gt;"",'Cpts préjudiciables parents'!I29,"")</f>
        <v/>
      </c>
    </row>
    <row r="129" ht="17" customHeight="1" s="2456">
      <c r="A129" s="45" t="inlineStr">
        <is>
          <t>yellow_flag</t>
        </is>
      </c>
      <c r="B129" s="2559">
        <f>IF('Cpts préjudiciables parents'!I30&lt;&gt;"",'Cpts préjudiciables parents'!I30,"")</f>
        <v/>
      </c>
    </row>
    <row r="130" ht="17" customHeight="1" s="2456">
      <c r="A130" s="45" t="inlineStr">
        <is>
          <t>yellow_flag</t>
        </is>
      </c>
      <c r="B130" s="2559">
        <f>IF('Cpts préjudiciables parents'!I31&lt;&gt;"",'Cpts préjudiciables parents'!I31,"")</f>
        <v/>
      </c>
    </row>
    <row r="131" ht="17" customHeight="1" s="2456">
      <c r="A131" s="45" t="inlineStr">
        <is>
          <t>yellow_flag</t>
        </is>
      </c>
      <c r="B131" s="2559">
        <f>IF('Cpts préjudiciables parents'!I32&lt;&gt;"",'Cpts préjudiciables parents'!I32,"")</f>
        <v/>
      </c>
    </row>
    <row r="132" ht="17" customHeight="1" s="2456">
      <c r="A132" s="45" t="inlineStr">
        <is>
          <t>yellow_flag</t>
        </is>
      </c>
      <c r="B132" s="2559">
        <f>IF('Cpts préjudiciables parents'!I33&lt;&gt;"",'Cpts préjudiciables parents'!I33,"")</f>
        <v/>
      </c>
    </row>
    <row r="133" ht="17" customHeight="1" s="2456">
      <c r="A133" s="45" t="inlineStr">
        <is>
          <t>yellow_flag</t>
        </is>
      </c>
      <c r="B133" s="2559">
        <f>IF('Cpts préjudiciables parents'!I34&lt;&gt;"",'Cpts préjudiciables parents'!I34,"")</f>
        <v/>
      </c>
    </row>
    <row r="134" ht="17" customHeight="1" s="2456">
      <c r="A134" s="45" t="inlineStr">
        <is>
          <t>yellow_flag</t>
        </is>
      </c>
      <c r="B134" s="2559">
        <f>IF('Cpts préjudiciables parents'!I35&lt;&gt;"",'Cpts préjudiciables parents'!I35,"")</f>
        <v/>
      </c>
    </row>
    <row r="135" ht="17" customHeight="1" s="2456">
      <c r="A135" s="45" t="inlineStr">
        <is>
          <t>yellow_flag</t>
        </is>
      </c>
      <c r="B135" s="2559">
        <f>IF('Cpts préjudiciables parents'!I36&lt;&gt;"",'Cpts préjudiciables parents'!I36,"")</f>
        <v/>
      </c>
    </row>
    <row r="136" ht="17" customHeight="1" s="2456">
      <c r="A136" s="692" t="inlineStr">
        <is>
          <t>yellow_flag</t>
        </is>
      </c>
      <c r="B136" s="2559">
        <f>IF('Cpts préjudiciables parents'!I43&lt;&gt;"",'Cpts préjudiciables parents'!I43,"")</f>
        <v/>
      </c>
    </row>
    <row r="137" ht="17" customHeight="1" s="2456">
      <c r="A137" s="45" t="inlineStr">
        <is>
          <t>yellow_flag</t>
        </is>
      </c>
      <c r="B137" s="2559">
        <f>IF('Cpts préjudiciables parents'!I38&lt;&gt;"",'Cpts préjudiciables parents'!I38,"")</f>
        <v/>
      </c>
    </row>
    <row r="138" ht="17" customHeight="1" s="2456">
      <c r="A138" s="45" t="inlineStr">
        <is>
          <t>yellow_flag</t>
        </is>
      </c>
      <c r="B138" s="2559">
        <f>IF('Cpts préjudiciables parents'!I39&lt;&gt;"",'Cpts préjudiciables parents'!I39,"")</f>
        <v/>
      </c>
    </row>
    <row r="139" ht="17" customHeight="1" s="2456">
      <c r="A139" s="45" t="inlineStr">
        <is>
          <t>yellow_flag</t>
        </is>
      </c>
      <c r="B139" s="2559">
        <f>IF('Cpts préjudiciables parents'!I40&lt;&gt;"",'Cpts préjudiciables parents'!I40,"")</f>
        <v/>
      </c>
    </row>
    <row r="140" ht="17" customHeight="1" s="2456">
      <c r="A140" s="45" t="inlineStr">
        <is>
          <t>yellow_flag</t>
        </is>
      </c>
      <c r="B140" s="2559">
        <f>IF('Cpts préjudiciables parents'!I41&lt;&gt;"",'Cpts préjudiciables parents'!I41,"")</f>
        <v/>
      </c>
    </row>
    <row r="141" ht="17" customHeight="1" s="2456">
      <c r="A141" s="45" t="inlineStr">
        <is>
          <t>yellow_flag</t>
        </is>
      </c>
      <c r="B141" s="2559">
        <f>IF('Cpts préjudiciables parents'!I42&lt;&gt;"",'Cpts préjudiciables parents'!I42,"")</f>
        <v/>
      </c>
    </row>
    <row r="142" ht="17" customHeight="1" s="2456">
      <c r="A142" s="692" t="inlineStr">
        <is>
          <t>yellow_flag</t>
        </is>
      </c>
      <c r="B142" s="2559">
        <f>IF('Cpts préjudiciables parents'!I48&lt;&gt;"",'Cpts préjudiciables parents'!I48,"")</f>
        <v/>
      </c>
    </row>
    <row r="143" ht="17" customHeight="1" s="2456">
      <c r="A143" s="45" t="inlineStr">
        <is>
          <t>yellow_flag</t>
        </is>
      </c>
      <c r="B143" s="2559">
        <f>IF('Cpts préjudiciables parents'!I44&lt;&gt;"",'Cpts préjudiciables parents'!I44,"")</f>
        <v/>
      </c>
    </row>
    <row r="144" ht="17" customHeight="1" s="2456">
      <c r="A144" s="45" t="inlineStr">
        <is>
          <t>yellow_flag</t>
        </is>
      </c>
      <c r="B144" s="2559">
        <f>IF('Cpts préjudiciables parents'!I45&lt;&gt;"",'Cpts préjudiciables parents'!I45,"")</f>
        <v/>
      </c>
    </row>
    <row r="145" ht="17" customHeight="1" s="2456">
      <c r="A145" s="45" t="inlineStr">
        <is>
          <t>yellow_flag</t>
        </is>
      </c>
      <c r="B145" s="2559">
        <f>IF('Cpts préjudiciables parents'!I46&lt;&gt;"",'Cpts préjudiciables parents'!I46,"")</f>
        <v/>
      </c>
    </row>
    <row r="146" ht="17" customHeight="1" s="2456">
      <c r="A146" s="45" t="inlineStr">
        <is>
          <t>yellow_flag</t>
        </is>
      </c>
      <c r="B146" s="2559">
        <f>IF('Cpts préjudiciables parents'!I47&lt;&gt;"",'Cpts préjudiciables parents'!I47,"")</f>
        <v/>
      </c>
    </row>
    <row r="147" ht="17" customHeight="1" s="2456">
      <c r="A147" s="692" t="inlineStr">
        <is>
          <t>yellow_flag</t>
        </is>
      </c>
      <c r="B147" s="2559">
        <f>IF('Cpts préjudiciables parents'!I53&lt;&gt;"",'Cpts préjudiciables parents'!I53,"")</f>
        <v/>
      </c>
    </row>
    <row r="148" ht="17" customHeight="1" s="2456">
      <c r="A148" s="45" t="inlineStr">
        <is>
          <t>yellow_flag</t>
        </is>
      </c>
      <c r="B148" s="2559">
        <f>IF('Cpts préjudiciables parents'!I49&lt;&gt;"",'Cpts préjudiciables parents'!I49,"")</f>
        <v/>
      </c>
    </row>
    <row r="149" ht="17" customHeight="1" s="2456">
      <c r="A149" s="45" t="inlineStr">
        <is>
          <t>yellow_flag</t>
        </is>
      </c>
      <c r="B149" s="2559">
        <f>IF('Cpts préjudiciables parents'!I50&lt;&gt;"",'Cpts préjudiciables parents'!I50,"")</f>
        <v/>
      </c>
    </row>
    <row r="150" ht="17" customHeight="1" s="2456">
      <c r="A150" s="45" t="inlineStr">
        <is>
          <t>yellow_flag</t>
        </is>
      </c>
      <c r="B150" s="2559">
        <f>IF('Cpts préjudiciables parents'!I51&lt;&gt;"",'Cpts préjudiciables parents'!I51,"")</f>
        <v/>
      </c>
    </row>
    <row r="151" ht="17" customHeight="1" s="2456">
      <c r="A151" s="45" t="inlineStr">
        <is>
          <t>yellow_flag</t>
        </is>
      </c>
      <c r="B151" s="2559">
        <f>IF('Cpts préjudiciables parents'!I52&lt;&gt;"",'Cpts préjudiciables parents'!I52,"")</f>
        <v/>
      </c>
    </row>
    <row r="152" ht="17" customHeight="1" s="2456">
      <c r="A152" s="809" t="inlineStr">
        <is>
          <t>Section s'ouvre que s'il y a du contenu</t>
        </is>
      </c>
      <c r="B152" s="2126">
        <f>IF('Cpts miroirs des parents'!U84&lt;&gt;"",'Cpts miroirs des parents'!U84,"")</f>
        <v/>
      </c>
    </row>
    <row r="153" ht="17" customHeight="1" s="2456">
      <c r="A153" s="1222" t="inlineStr">
        <is>
          <t>red_flag</t>
        </is>
      </c>
      <c r="B153" s="2559">
        <f>IF('Cpts préjudiciables parents'!J15&lt;&gt;"",'Cpts préjudiciables parents'!J15,"")</f>
        <v/>
      </c>
    </row>
    <row r="154" ht="17" customHeight="1" s="2456">
      <c r="A154" s="1222" t="inlineStr">
        <is>
          <t>red_flag</t>
        </is>
      </c>
      <c r="B154" s="2559">
        <f>IF('Cpts préjudiciables parents'!J9&lt;&gt;"",'Cpts préjudiciables parents'!J9,"")</f>
        <v/>
      </c>
    </row>
    <row r="155" ht="17" customHeight="1" s="2456">
      <c r="A155" s="1222" t="inlineStr">
        <is>
          <t>red_flag</t>
        </is>
      </c>
      <c r="B155" s="2559">
        <f>IF('Cpts préjudiciables parents'!J10&lt;&gt;"",'Cpts préjudiciables parents'!J10,"")</f>
        <v/>
      </c>
    </row>
    <row r="156" ht="17" customHeight="1" s="2456">
      <c r="A156" s="1222" t="inlineStr">
        <is>
          <t>red_flag</t>
        </is>
      </c>
      <c r="B156" s="2559">
        <f>IF('Cpts préjudiciables parents'!J11&lt;&gt;"",'Cpts préjudiciables parents'!J11,"")</f>
        <v/>
      </c>
    </row>
    <row r="157" ht="17" customHeight="1" s="2456">
      <c r="A157" s="1222" t="inlineStr">
        <is>
          <t>red_flag</t>
        </is>
      </c>
      <c r="B157" s="2559">
        <f>IF('Cpts préjudiciables parents'!J12&lt;&gt;"",'Cpts préjudiciables parents'!J12,"")</f>
        <v/>
      </c>
    </row>
    <row r="158" ht="17" customHeight="1" s="2456">
      <c r="A158" s="1222" t="inlineStr">
        <is>
          <t>red_flag</t>
        </is>
      </c>
      <c r="B158" s="2559">
        <f>IF('Cpts préjudiciables parents'!J13&lt;&gt;"",'Cpts préjudiciables parents'!J13,"")</f>
        <v/>
      </c>
    </row>
    <row r="159" ht="17" customHeight="1" s="2456">
      <c r="A159" s="1222" t="inlineStr">
        <is>
          <t>red_flag</t>
        </is>
      </c>
      <c r="B159" s="2559">
        <f>IF('Cpts préjudiciables parents'!J14&lt;&gt;"",'Cpts préjudiciables parents'!J14,"")</f>
        <v/>
      </c>
    </row>
    <row r="160" ht="17" customHeight="1" s="2456">
      <c r="A160" s="1222" t="inlineStr">
        <is>
          <t>red_flag</t>
        </is>
      </c>
      <c r="B160" s="2559">
        <f>IF('Cpts préjudiciables parents'!J22&lt;&gt;"",'Cpts préjudiciables parents'!J22,"")</f>
        <v/>
      </c>
    </row>
    <row r="161" ht="17" customHeight="1" s="2456">
      <c r="A161" s="1222" t="inlineStr">
        <is>
          <t>red_flag</t>
        </is>
      </c>
      <c r="B161" s="2559">
        <f>IF('Cpts préjudiciables parents'!J16&lt;&gt;"",'Cpts préjudiciables parents'!J16,"")</f>
        <v/>
      </c>
    </row>
    <row r="162" ht="17" customHeight="1" s="2456">
      <c r="A162" s="1222" t="inlineStr">
        <is>
          <t>red_flag</t>
        </is>
      </c>
      <c r="B162" s="2559">
        <f>IF('Cpts préjudiciables parents'!J17&lt;&gt;"",'Cpts préjudiciables parents'!J17,"")</f>
        <v/>
      </c>
    </row>
    <row r="163" ht="17" customHeight="1" s="2456">
      <c r="A163" s="1222" t="inlineStr">
        <is>
          <t>red_flag</t>
        </is>
      </c>
      <c r="B163" s="2559">
        <f>IF('Cpts préjudiciables parents'!J18&lt;&gt;"",'Cpts préjudiciables parents'!J18,"")</f>
        <v/>
      </c>
    </row>
    <row r="164" ht="17" customHeight="1" s="2456">
      <c r="A164" s="1222" t="inlineStr">
        <is>
          <t>red_flag</t>
        </is>
      </c>
      <c r="B164" s="2559">
        <f>IF('Cpts préjudiciables parents'!J19&lt;&gt;"",'Cpts préjudiciables parents'!J19,"")</f>
        <v/>
      </c>
    </row>
    <row r="165" ht="17" customHeight="1" s="2456">
      <c r="A165" s="1222" t="inlineStr">
        <is>
          <t>red_flag</t>
        </is>
      </c>
      <c r="B165" s="2559">
        <f>IF('Cpts préjudiciables parents'!J20&lt;&gt;"",'Cpts préjudiciables parents'!J20,"")</f>
        <v/>
      </c>
    </row>
    <row r="166" ht="17" customHeight="1" s="2456">
      <c r="A166" s="1222" t="inlineStr">
        <is>
          <t>red_flag</t>
        </is>
      </c>
      <c r="B166" s="2559">
        <f>IF('Cpts préjudiciables parents'!J21&lt;&gt;"",'Cpts préjudiciables parents'!J21,"")</f>
        <v/>
      </c>
    </row>
    <row r="167" ht="17" customHeight="1" s="2456">
      <c r="A167" s="1222" t="inlineStr">
        <is>
          <t>red_flag</t>
        </is>
      </c>
      <c r="B167" s="2559">
        <f>IF('Cpts préjudiciables parents'!J27&lt;&gt;"",'Cpts préjudiciables parents'!J27,"")</f>
        <v/>
      </c>
    </row>
    <row r="168" ht="17" customHeight="1" s="2456">
      <c r="A168" s="1222" t="inlineStr">
        <is>
          <t>red_flag</t>
        </is>
      </c>
      <c r="B168" s="2559">
        <f>IF('Cpts préjudiciables parents'!J23&lt;&gt;"",'Cpts préjudiciables parents'!J23,"")</f>
        <v/>
      </c>
    </row>
    <row r="169" ht="17" customHeight="1" s="2456">
      <c r="A169" s="1222" t="inlineStr">
        <is>
          <t>red_flag</t>
        </is>
      </c>
      <c r="B169" s="2559">
        <f>IF('Cpts préjudiciables parents'!J24&lt;&gt;"",'Cpts préjudiciables parents'!J24,"")</f>
        <v/>
      </c>
    </row>
    <row r="170" ht="17" customHeight="1" s="2456">
      <c r="A170" s="1222" t="inlineStr">
        <is>
          <t>red_flag</t>
        </is>
      </c>
      <c r="B170" s="2559">
        <f>IF('Cpts préjudiciables parents'!J25&lt;&gt;"",'Cpts préjudiciables parents'!J25,"")</f>
        <v/>
      </c>
    </row>
    <row r="171" ht="17" customHeight="1" s="2456">
      <c r="A171" s="1222" t="inlineStr">
        <is>
          <t>red_flag</t>
        </is>
      </c>
      <c r="B171" s="2559">
        <f>IF('Cpts préjudiciables parents'!J26&lt;&gt;"",'Cpts préjudiciables parents'!J26,"")</f>
        <v/>
      </c>
    </row>
    <row r="172" ht="17" customHeight="1" s="2456">
      <c r="A172" s="1222" t="inlineStr">
        <is>
          <t>red_flag</t>
        </is>
      </c>
      <c r="B172" s="2559">
        <f>IF('Cpts préjudiciables parents'!J37&lt;&gt;"",'Cpts préjudiciables parents'!J37,"")</f>
        <v/>
      </c>
    </row>
    <row r="173" ht="17" customHeight="1" s="2456">
      <c r="A173" s="1222" t="inlineStr">
        <is>
          <t>red_flag</t>
        </is>
      </c>
      <c r="B173" s="2559">
        <f>IF('Cpts préjudiciables parents'!J28&lt;&gt;"",'Cpts préjudiciables parents'!J28,"")</f>
        <v/>
      </c>
    </row>
    <row r="174" ht="17" customHeight="1" s="2456">
      <c r="A174" s="1222" t="inlineStr">
        <is>
          <t>red_flag</t>
        </is>
      </c>
      <c r="B174" s="2559">
        <f>IF('Cpts préjudiciables parents'!J29&lt;&gt;"",'Cpts préjudiciables parents'!J29,"")</f>
        <v/>
      </c>
    </row>
    <row r="175" ht="17" customHeight="1" s="2456">
      <c r="A175" s="1222" t="inlineStr">
        <is>
          <t>red_flag</t>
        </is>
      </c>
      <c r="B175" s="2559">
        <f>IF('Cpts préjudiciables parents'!J30&lt;&gt;"",'Cpts préjudiciables parents'!J30,"")</f>
        <v/>
      </c>
    </row>
    <row r="176" ht="17" customHeight="1" s="2456">
      <c r="A176" s="1222" t="inlineStr">
        <is>
          <t>red_flag</t>
        </is>
      </c>
      <c r="B176" s="2559">
        <f>IF('Cpts préjudiciables parents'!J31&lt;&gt;"",'Cpts préjudiciables parents'!J31,"")</f>
        <v/>
      </c>
    </row>
    <row r="177" ht="17" customHeight="1" s="2456">
      <c r="A177" s="1222" t="inlineStr">
        <is>
          <t>red_flag</t>
        </is>
      </c>
      <c r="B177" s="2559">
        <f>IF('Cpts préjudiciables parents'!J32&lt;&gt;"",'Cpts préjudiciables parents'!J32,"")</f>
        <v/>
      </c>
    </row>
    <row r="178" ht="187" customHeight="1" s="2456">
      <c r="A178" s="1222" t="inlineStr">
        <is>
          <t>red_flag</t>
        </is>
      </c>
      <c r="B178" s="826">
        <f>IF('Cpts préjudiciables parents'!J33&lt;&gt;"",'Cpts préjudiciables parents'!J33,"")</f>
        <v/>
      </c>
    </row>
    <row r="179" ht="17" customHeight="1" s="2456">
      <c r="A179" s="1222" t="inlineStr">
        <is>
          <t>red_flag</t>
        </is>
      </c>
      <c r="B179" s="2559">
        <f>IF('Cpts préjudiciables parents'!J34&lt;&gt;"",'Cpts préjudiciables parents'!J34,"")</f>
        <v/>
      </c>
    </row>
    <row r="180" ht="17" customHeight="1" s="2456">
      <c r="A180" s="1222" t="inlineStr">
        <is>
          <t>red_flag</t>
        </is>
      </c>
      <c r="B180" s="2559">
        <f>IF('Cpts préjudiciables parents'!J35&lt;&gt;"",'Cpts préjudiciables parents'!J35,"")</f>
        <v/>
      </c>
    </row>
    <row r="181" ht="17" customHeight="1" s="2456">
      <c r="A181" s="1222" t="inlineStr">
        <is>
          <t>red_flag</t>
        </is>
      </c>
      <c r="B181" s="2559">
        <f>IF('Cpts préjudiciables parents'!J36&lt;&gt;"",'Cpts préjudiciables parents'!J36,"")</f>
        <v/>
      </c>
    </row>
    <row r="182" ht="17" customHeight="1" s="2456">
      <c r="A182" s="1222" t="inlineStr">
        <is>
          <t>red_flag</t>
        </is>
      </c>
      <c r="B182" s="2559">
        <f>IF('Cpts préjudiciables parents'!J43&lt;&gt;"",'Cpts préjudiciables parents'!J43,"")</f>
        <v/>
      </c>
    </row>
    <row r="183" ht="17" customHeight="1" s="2456">
      <c r="A183" s="1222" t="inlineStr">
        <is>
          <t>red_flag</t>
        </is>
      </c>
      <c r="B183" s="2559">
        <f>IF('Cpts préjudiciables parents'!J38&lt;&gt;"",'Cpts préjudiciables parents'!J38,"")</f>
        <v/>
      </c>
    </row>
    <row r="184" ht="17" customHeight="1" s="2456">
      <c r="A184" s="1222" t="inlineStr">
        <is>
          <t>red_flag</t>
        </is>
      </c>
      <c r="B184" s="2559">
        <f>IF('Cpts préjudiciables parents'!J39&lt;&gt;"",'Cpts préjudiciables parents'!J39,"")</f>
        <v/>
      </c>
    </row>
    <row r="185" ht="17" customHeight="1" s="2456">
      <c r="A185" s="1222" t="inlineStr">
        <is>
          <t>red_flag</t>
        </is>
      </c>
      <c r="B185" s="2559">
        <f>IF('Cpts préjudiciables parents'!J40&lt;&gt;"",'Cpts préjudiciables parents'!J40,"")</f>
        <v/>
      </c>
    </row>
    <row r="186" ht="19" customHeight="1" s="2456">
      <c r="A186" s="1222" t="inlineStr">
        <is>
          <t>red_flag</t>
        </is>
      </c>
      <c r="B186" s="2559">
        <f>IF('Cpts préjudiciables parents'!J41&lt;&gt;"",'Cpts préjudiciables parents'!J41,"")</f>
        <v/>
      </c>
    </row>
    <row r="187" ht="17" customHeight="1" s="2456">
      <c r="A187" s="1222" t="inlineStr">
        <is>
          <t>red_flag</t>
        </is>
      </c>
      <c r="B187" s="2559">
        <f>IF('Cpts préjudiciables parents'!J42&lt;&gt;"",'Cpts préjudiciables parents'!J42,"")</f>
        <v/>
      </c>
    </row>
    <row r="188" ht="17" customHeight="1" s="2456">
      <c r="A188" s="1222" t="inlineStr">
        <is>
          <t>red_flag</t>
        </is>
      </c>
      <c r="B188" s="2559">
        <f>IF('Cpts préjudiciables parents'!J48&lt;&gt;"",'Cpts préjudiciables parents'!J48,"")</f>
        <v/>
      </c>
    </row>
    <row r="189" ht="17" customHeight="1" s="2456">
      <c r="A189" s="1222" t="inlineStr">
        <is>
          <t>red_flag</t>
        </is>
      </c>
      <c r="B189" s="2559">
        <f>IF('Cpts préjudiciables parents'!J44&lt;&gt;"",'Cpts préjudiciables parents'!J44,"")</f>
        <v/>
      </c>
    </row>
    <row r="190" ht="17" customHeight="1" s="2456">
      <c r="A190" s="1222" t="inlineStr">
        <is>
          <t>red_flag</t>
        </is>
      </c>
      <c r="B190" s="2559">
        <f>IF('Cpts préjudiciables parents'!J45&lt;&gt;"",'Cpts préjudiciables parents'!J45,"")</f>
        <v/>
      </c>
    </row>
    <row r="191" ht="17" customHeight="1" s="2456">
      <c r="A191" s="1222" t="inlineStr">
        <is>
          <t>red_flag</t>
        </is>
      </c>
      <c r="B191" s="2559">
        <f>IF('Cpts préjudiciables parents'!J46&lt;&gt;"",'Cpts préjudiciables parents'!J46,"")</f>
        <v/>
      </c>
    </row>
    <row r="192" ht="17" customHeight="1" s="2456">
      <c r="A192" s="1222" t="inlineStr">
        <is>
          <t>red_flag</t>
        </is>
      </c>
      <c r="B192" s="2559">
        <f>IF('Cpts préjudiciables parents'!J47&lt;&gt;"",'Cpts préjudiciables parents'!J47,"")</f>
        <v/>
      </c>
    </row>
    <row r="193" ht="17" customHeight="1" s="2456">
      <c r="A193" s="1222" t="inlineStr">
        <is>
          <t>red_flag</t>
        </is>
      </c>
      <c r="B193" s="2559">
        <f>IF('Cpts préjudiciables parents'!J53&lt;&gt;"",'Cpts préjudiciables parents'!J53,"")</f>
        <v/>
      </c>
    </row>
    <row r="194" ht="17" customHeight="1" s="2456">
      <c r="A194" s="1222" t="inlineStr">
        <is>
          <t>red_flag</t>
        </is>
      </c>
      <c r="B194" s="2559">
        <f>IF('Cpts préjudiciables parents'!J49&lt;&gt;"",'Cpts préjudiciables parents'!J549,"")</f>
        <v/>
      </c>
    </row>
    <row r="195" ht="17" customHeight="1" s="2456">
      <c r="A195" s="1222" t="inlineStr">
        <is>
          <t>red_flag</t>
        </is>
      </c>
      <c r="B195" s="2559">
        <f>IF('Cpts préjudiciables parents'!J50&lt;&gt;"",'Cpts préjudiciables parents'!J550,"")</f>
        <v/>
      </c>
    </row>
    <row r="196" ht="17" customHeight="1" s="2456">
      <c r="A196" s="1222" t="inlineStr">
        <is>
          <t>red_flag</t>
        </is>
      </c>
      <c r="B196" s="2559">
        <f>IF('Cpts préjudiciables parents'!J51&lt;&gt;"",'Cpts préjudiciables parents'!J551,"")</f>
        <v/>
      </c>
    </row>
    <row r="197" ht="17" customHeight="1" s="2456">
      <c r="A197" s="1222" t="inlineStr">
        <is>
          <t>red_flag</t>
        </is>
      </c>
      <c r="B197" s="2559">
        <f>IF('Cpts préjudiciables parents'!J52&lt;&gt;"",'Cpts préjudiciables parents'!J552,"")</f>
        <v/>
      </c>
    </row>
    <row r="198" ht="119" customHeight="1" s="2456">
      <c r="A198" t="inlineStr">
        <is>
          <t>ressources</t>
        </is>
      </c>
      <c r="B198" s="2380">
        <f>'Cpts préjudiciables parents'!L56</f>
        <v/>
      </c>
    </row>
    <row r="199">
      <c r="A199" s="1222" t="inlineStr">
        <is>
          <t>endsubsection</t>
        </is>
      </c>
    </row>
    <row r="200" ht="17" customHeight="1" s="2456">
      <c r="A200" s="1222" t="inlineStr">
        <is>
          <t>subsection</t>
        </is>
      </c>
      <c r="B200" s="2559">
        <f>'Indice D''exclusion'!D1</f>
        <v/>
      </c>
    </row>
    <row r="201" ht="21" customHeight="1" s="2456">
      <c r="A201" s="2382" t="inlineStr">
        <is>
          <t>type</t>
        </is>
      </c>
      <c r="B201" s="2233" t="inlineStr">
        <is>
          <t>parental-exclusion-index</t>
        </is>
      </c>
    </row>
    <row r="202" ht="125" customFormat="1" customHeight="1" s="809">
      <c r="A202" s="2388" t="inlineStr">
        <is>
          <t>S'affiche uniquement si le résultat est "possible" ou "probable"</t>
        </is>
      </c>
      <c r="B202" s="2126" t="n"/>
    </row>
    <row r="203" ht="62" customHeight="1" s="2456">
      <c r="A203" s="2271" t="inlineStr">
        <is>
          <t>about</t>
        </is>
      </c>
      <c r="B203" s="2580">
        <f>'Indice D''exclusion'!D6</f>
        <v/>
      </c>
    </row>
    <row r="204" ht="57" customHeight="1" s="2456">
      <c r="A204" s="2580" t="inlineStr">
        <is>
          <t>description</t>
        </is>
      </c>
      <c r="B204" s="2580">
        <f>HLOOKUP(1,'Indice D''exclusion'!$S$11:$T$42,2)</f>
        <v/>
      </c>
    </row>
    <row r="205" ht="17" customFormat="1" customHeight="1" s="809">
      <c r="A205" s="2388" t="inlineStr">
        <is>
          <t>Les constats</t>
        </is>
      </c>
      <c r="B205" s="2126">
        <f>IF('Cpts miroirs des parents'!S92&lt;&gt;"",'Cpts miroirs des parents'!S92,"")</f>
        <v/>
      </c>
    </row>
    <row r="206" ht="34" customHeight="1" s="2456">
      <c r="A206" s="2374" t="inlineStr">
        <is>
          <t>theme</t>
        </is>
      </c>
      <c r="B206" s="2559">
        <f>IF('Indice D''exclusion'!P17&lt;&gt;"",'Indice D''exclusion'!P17,"")</f>
        <v/>
      </c>
    </row>
    <row r="207" ht="17" customHeight="1" s="2456">
      <c r="A207" s="2374" t="inlineStr">
        <is>
          <t>theme</t>
        </is>
      </c>
      <c r="B207" s="2559">
        <f>IF('Indice D''exclusion'!P21&lt;&gt;"",'Indice D''exclusion'!P21,"")</f>
        <v/>
      </c>
    </row>
    <row r="208" ht="51" customHeight="1" s="2456">
      <c r="A208" s="2374" t="inlineStr">
        <is>
          <t>theme</t>
        </is>
      </c>
      <c r="B208" s="2559">
        <f>IF('Indice D''exclusion'!P26&lt;&gt;"",'Indice D''exclusion'!P26,"")</f>
        <v/>
      </c>
    </row>
    <row r="209" ht="17" customHeight="1" s="2456">
      <c r="A209" s="2374" t="inlineStr">
        <is>
          <t>theme</t>
        </is>
      </c>
      <c r="B209" s="2559">
        <f>IF('Indice D''exclusion'!P30&lt;&gt;"",'Indice D''exclusion'!P30,"")</f>
        <v/>
      </c>
    </row>
    <row r="210" ht="17" customHeight="1" s="2456">
      <c r="A210" s="2374" t="inlineStr">
        <is>
          <t>theme</t>
        </is>
      </c>
      <c r="B210" s="2559">
        <f>IF('Indice D''exclusion'!P34&lt;&gt;"",'Indice D''exclusion'!P34,"")</f>
        <v/>
      </c>
    </row>
    <row r="211" ht="29" customHeight="1" s="2456">
      <c r="A211" s="765" t="inlineStr">
        <is>
          <t>conclusion</t>
        </is>
      </c>
      <c r="B211" s="2559">
        <f>IF('Indice D''exclusion'!P41&lt;&gt;"",'Indice D''exclusion'!P41,"")</f>
        <v/>
      </c>
    </row>
    <row r="212" ht="39" customHeight="1" s="2456">
      <c r="A212" s="36" t="inlineStr">
        <is>
          <t>flag_introduction</t>
        </is>
      </c>
      <c r="B212" s="2559">
        <f>HLOOKUP(1,'Indice D''exclusion'!S11:T12,2)</f>
        <v/>
      </c>
    </row>
    <row r="213" ht="34" customHeight="1" s="2456">
      <c r="A213" s="45" t="inlineStr">
        <is>
          <t>yellow_flag</t>
        </is>
      </c>
      <c r="B213" s="2559">
        <f>IF('Indice D''exclusion'!Q17&lt;&gt;"",'Indice D''exclusion'!Q17,"")</f>
        <v/>
      </c>
    </row>
    <row r="214" ht="17" customHeight="1" s="2456">
      <c r="A214" s="45" t="inlineStr">
        <is>
          <t>yellow_flag</t>
        </is>
      </c>
      <c r="B214" s="2559">
        <f>IF('Indice D''exclusion'!Q13&lt;&gt;"",'Indice D''exclusion'!Q13,"")</f>
        <v/>
      </c>
    </row>
    <row r="215" ht="17" customHeight="1" s="2456">
      <c r="A215" s="45" t="inlineStr">
        <is>
          <t>yellow_flag</t>
        </is>
      </c>
      <c r="B215" s="2559">
        <f>IF('Indice D''exclusion'!Q14&lt;&gt;"",'Indice D''exclusion'!Q14,"")</f>
        <v/>
      </c>
    </row>
    <row r="216" ht="17" customHeight="1" s="2456">
      <c r="A216" s="45" t="inlineStr">
        <is>
          <t>yellow_flag</t>
        </is>
      </c>
      <c r="B216" s="2559">
        <f>IF('Indice D''exclusion'!Q15&lt;&gt;"",'Indice D''exclusion'!Q15,"")</f>
        <v/>
      </c>
    </row>
    <row r="217" ht="17" customHeight="1" s="2456">
      <c r="A217" s="45" t="inlineStr">
        <is>
          <t>yellow_flag</t>
        </is>
      </c>
      <c r="B217" s="2559">
        <f>IF('Indice D''exclusion'!Q16&lt;&gt;"",'Indice D''exclusion'!Q16,"")</f>
        <v/>
      </c>
    </row>
    <row r="218" ht="17" customHeight="1" s="2456">
      <c r="A218" s="45" t="inlineStr">
        <is>
          <t>yellow_flag</t>
        </is>
      </c>
      <c r="B218" s="2559">
        <f>IF('Indice D''exclusion'!Q21&lt;&gt;"",'Indice D''exclusion'!Q21,"")</f>
        <v/>
      </c>
    </row>
    <row r="219" ht="17" customHeight="1" s="2456">
      <c r="A219" s="45" t="inlineStr">
        <is>
          <t>yellow_flag</t>
        </is>
      </c>
      <c r="B219" s="2559">
        <f>IF('Indice D''exclusion'!Q18&lt;&gt;"",'Indice D''exclusion'!Q18,"")</f>
        <v/>
      </c>
    </row>
    <row r="220" ht="17" customHeight="1" s="2456">
      <c r="A220" s="45" t="inlineStr">
        <is>
          <t>yellow_flag</t>
        </is>
      </c>
      <c r="B220" s="2559">
        <f>IF('Indice D''exclusion'!Q19&lt;&gt;"",'Indice D''exclusion'!Q19,"")</f>
        <v/>
      </c>
    </row>
    <row r="221" ht="17" customHeight="1" s="2456">
      <c r="A221" s="45" t="inlineStr">
        <is>
          <t>yellow_flag</t>
        </is>
      </c>
      <c r="B221" s="2559">
        <f>IF('Indice D''exclusion'!Q20&lt;&gt;"",'Indice D''exclusion'!Q20,"")</f>
        <v/>
      </c>
    </row>
    <row r="222" ht="34" customHeight="1" s="2456">
      <c r="A222" s="45" t="inlineStr">
        <is>
          <t>yellow_flag</t>
        </is>
      </c>
      <c r="B222" s="2559">
        <f>IF('Indice D''exclusion'!Q26&lt;&gt;"",'Indice D''exclusion'!Q26,"")</f>
        <v/>
      </c>
    </row>
    <row r="223" ht="17" customHeight="1" s="2456">
      <c r="A223" s="45" t="inlineStr">
        <is>
          <t>yellow_flag</t>
        </is>
      </c>
      <c r="B223" s="2559">
        <f>IF('Indice D''exclusion'!Q22&lt;&gt;"",'Indice D''exclusion'!Q22,"")</f>
        <v/>
      </c>
    </row>
    <row r="224" ht="17" customHeight="1" s="2456">
      <c r="A224" s="45" t="inlineStr">
        <is>
          <t>yellow_flag</t>
        </is>
      </c>
      <c r="B224" s="2559">
        <f>IF('Indice D''exclusion'!Q23&lt;&gt;"",'Indice D''exclusion'!Q23,"")</f>
        <v/>
      </c>
    </row>
    <row r="225" ht="17" customHeight="1" s="2456">
      <c r="A225" s="45" t="inlineStr">
        <is>
          <t>yellow_flag</t>
        </is>
      </c>
      <c r="B225" s="2559">
        <f>IF('Indice D''exclusion'!Q24&lt;&gt;"",'Indice D''exclusion'!Q24,"")</f>
        <v/>
      </c>
    </row>
    <row r="226" ht="17" customHeight="1" s="2456">
      <c r="A226" s="45" t="inlineStr">
        <is>
          <t>yellow_flag</t>
        </is>
      </c>
      <c r="B226" s="2559">
        <f>IF('Indice D''exclusion'!Q25&lt;&gt;"",'Indice D''exclusion'!Q25,"")</f>
        <v/>
      </c>
    </row>
    <row r="227" ht="17" customHeight="1" s="2456">
      <c r="A227" s="45" t="inlineStr">
        <is>
          <t>yellow_flag</t>
        </is>
      </c>
      <c r="B227" s="2559">
        <f>IF('Indice D''exclusion'!Q234&lt;&gt;"",'Indice D''exclusion'!Q34,"")</f>
        <v/>
      </c>
    </row>
    <row r="228" ht="17" customHeight="1" s="2456">
      <c r="A228" s="45" t="inlineStr">
        <is>
          <t>yellow_flag</t>
        </is>
      </c>
      <c r="B228" s="2559">
        <f>IF('Indice D''exclusion'!Q31&lt;&gt;"",'Indice D''exclusion'!Q31,"")</f>
        <v/>
      </c>
    </row>
    <row r="229" ht="17" customHeight="1" s="2456">
      <c r="A229" s="45" t="inlineStr">
        <is>
          <t>yellow_flag</t>
        </is>
      </c>
      <c r="B229" s="2559">
        <f>IF('Indice D''exclusion'!Q32&lt;&gt;"",'Indice D''exclusion'!Q32,"")</f>
        <v/>
      </c>
    </row>
    <row r="230" ht="17" customHeight="1" s="2456">
      <c r="A230" s="45" t="inlineStr">
        <is>
          <t>yellow_flag</t>
        </is>
      </c>
      <c r="B230" s="2559">
        <f>IF('Indice D''exclusion'!Q33&lt;&gt;"",'Indice D''exclusion'!Q33,"")</f>
        <v/>
      </c>
    </row>
    <row r="231" ht="17" customHeight="1" s="2456">
      <c r="A231" s="45" t="inlineStr">
        <is>
          <t>yellow_flag</t>
        </is>
      </c>
      <c r="B231" s="2559">
        <f>IF('Indice D''exclusion'!Q35&lt;&gt;"",'Indice D''exclusion'!Q35,"")</f>
        <v/>
      </c>
    </row>
    <row r="232" ht="17" customHeight="1" s="2456">
      <c r="A232" s="45" t="inlineStr">
        <is>
          <t>yellow_flag</t>
        </is>
      </c>
      <c r="B232" s="2559">
        <f>IF('Indice D''exclusion'!Q36&lt;&gt;"",'Indice D''exclusion'!Q36,"")</f>
        <v/>
      </c>
    </row>
    <row r="233" ht="17" customHeight="1" s="2456">
      <c r="A233" s="1222" t="inlineStr">
        <is>
          <t>red_flag</t>
        </is>
      </c>
      <c r="B233" s="2559">
        <f>IF('Indice D''exclusion'!R17&lt;&gt;"",'Indice D''exclusion'!R17,"")</f>
        <v/>
      </c>
    </row>
    <row r="234" ht="17" customHeight="1" s="2456">
      <c r="A234" s="1222" t="inlineStr">
        <is>
          <t>red_flag</t>
        </is>
      </c>
      <c r="B234" s="2559">
        <f>IF('Indice D''exclusion'!R13&lt;&gt;"",'Indice D''exclusion'!R13,"")</f>
        <v/>
      </c>
    </row>
    <row r="235" ht="51" customHeight="1" s="2456">
      <c r="A235" s="1222" t="inlineStr">
        <is>
          <t>red_flag</t>
        </is>
      </c>
      <c r="B235" s="2559">
        <f>IF('Indice D''exclusion'!R14&lt;&gt;"",'Indice D''exclusion'!R14,"")</f>
        <v/>
      </c>
    </row>
    <row r="236" ht="17" customHeight="1" s="2456">
      <c r="A236" s="1222" t="inlineStr">
        <is>
          <t>red_flag</t>
        </is>
      </c>
      <c r="B236" s="2559">
        <f>IF('Indice D''exclusion'!R15&lt;&gt;"",'Indice D''exclusion'!R15,"")</f>
        <v/>
      </c>
    </row>
    <row r="237" ht="255" customHeight="1" s="2456">
      <c r="A237" s="1222" t="inlineStr">
        <is>
          <t>red_flag</t>
        </is>
      </c>
      <c r="B237" s="2559">
        <f>IF('Indice D''exclusion'!R16&lt;&gt;"",'Indice D''exclusion'!R16,"")</f>
        <v/>
      </c>
    </row>
    <row r="238" ht="17" customHeight="1" s="2456">
      <c r="A238" s="1222" t="inlineStr">
        <is>
          <t>red_flag</t>
        </is>
      </c>
      <c r="B238" s="2559">
        <f>IF('Indice D''exclusion'!R21&lt;&gt;"",'Indice D''exclusion'!R21,"")</f>
        <v/>
      </c>
    </row>
    <row r="239" ht="17" customHeight="1" s="2456">
      <c r="A239" s="1222" t="inlineStr">
        <is>
          <t>red_flag</t>
        </is>
      </c>
      <c r="B239" s="2559">
        <f>IF('Indice D''exclusion'!R18&lt;&gt;"",'Indice D''exclusion'!R18,"")</f>
        <v/>
      </c>
    </row>
    <row r="240" ht="17" customHeight="1" s="2456">
      <c r="A240" s="1222" t="inlineStr">
        <is>
          <t>red_flag</t>
        </is>
      </c>
      <c r="B240" s="2559">
        <f>IF('Indice D''exclusion'!R19&lt;&gt;"",'Indice D''exclusion'!R19,"")</f>
        <v/>
      </c>
    </row>
    <row r="241" ht="17" customHeight="1" s="2456">
      <c r="A241" s="1222" t="inlineStr">
        <is>
          <t>red_flag</t>
        </is>
      </c>
      <c r="B241" s="2559">
        <f>IF('Indice D''exclusion'!R20&lt;&gt;"",'Indice D''exclusion'!R20,"")</f>
        <v/>
      </c>
    </row>
    <row r="242" ht="17" customHeight="1" s="2456">
      <c r="A242" s="1222" t="inlineStr">
        <is>
          <t>red_flag</t>
        </is>
      </c>
      <c r="B242" s="2559">
        <f>IF('Indice D''exclusion'!R26&lt;&gt;"",'Indice D''exclusion'!R26,"")</f>
        <v/>
      </c>
    </row>
    <row r="243" ht="17" customHeight="1" s="2456">
      <c r="A243" s="1222" t="inlineStr">
        <is>
          <t>red_flag</t>
        </is>
      </c>
      <c r="B243" s="2559">
        <f>IF('Indice D''exclusion'!R22&lt;&gt;"",'Indice D''exclusion'!R22,"")</f>
        <v/>
      </c>
    </row>
    <row r="244" ht="17" customHeight="1" s="2456">
      <c r="A244" s="1222" t="inlineStr">
        <is>
          <t>red_flag</t>
        </is>
      </c>
      <c r="B244" s="2559">
        <f>IF('Indice D''exclusion'!R23&lt;&gt;"",'Indice D''exclusion'!R23,"")</f>
        <v/>
      </c>
    </row>
    <row r="245" ht="17" customHeight="1" s="2456">
      <c r="A245" s="1222" t="inlineStr">
        <is>
          <t>red_flag</t>
        </is>
      </c>
      <c r="B245" s="2559">
        <f>IF('Indice D''exclusion'!R24&lt;&gt;"",'Indice D''exclusion'!R24,"")</f>
        <v/>
      </c>
    </row>
    <row r="246" ht="17" customHeight="1" s="2456">
      <c r="A246" s="1222" t="inlineStr">
        <is>
          <t>red_flag</t>
        </is>
      </c>
      <c r="B246" s="2559">
        <f>IF('Indice D''exclusion'!R25&lt;&gt;"",'Indice D''exclusion'!R25,"")</f>
        <v/>
      </c>
    </row>
    <row r="247" ht="17" customHeight="1" s="2456">
      <c r="A247" s="1222" t="inlineStr">
        <is>
          <t>red_flag</t>
        </is>
      </c>
      <c r="B247" s="2559">
        <f>IF('Indice D''exclusion'!R30&lt;&gt;"",'Indice D''exclusion'!R30,"")</f>
        <v/>
      </c>
    </row>
    <row r="248" ht="17" customHeight="1" s="2456">
      <c r="A248" s="1222" t="inlineStr">
        <is>
          <t>red_flag</t>
        </is>
      </c>
      <c r="B248" s="2559">
        <f>IF('Indice D''exclusion'!R27&lt;&gt;"",'Indice D''exclusion'!R27,"")</f>
        <v/>
      </c>
    </row>
    <row r="249" ht="17" customHeight="1" s="2456">
      <c r="A249" s="1222" t="inlineStr">
        <is>
          <t>red_flag</t>
        </is>
      </c>
      <c r="B249" s="2559">
        <f>IF('Indice D''exclusion'!R28&lt;&gt;"",'Indice D''exclusion'!R28,"")</f>
        <v/>
      </c>
    </row>
    <row r="250" ht="17" customHeight="1" s="2456">
      <c r="A250" s="1222" t="inlineStr">
        <is>
          <t>red_flag</t>
        </is>
      </c>
      <c r="B250" s="2559">
        <f>IF('Indice D''exclusion'!R29&lt;&gt;"",'Indice D''exclusion'!R29,"")</f>
        <v/>
      </c>
    </row>
    <row r="251" ht="17" customHeight="1" s="2456">
      <c r="A251" s="1222" t="inlineStr">
        <is>
          <t>red_flag</t>
        </is>
      </c>
      <c r="B251" s="2559">
        <f>IF('Indice D''exclusion'!R35&lt;&gt;"",'Indice D''exclusion'!R35,"")</f>
        <v/>
      </c>
    </row>
    <row r="252" ht="51" customHeight="1" s="2456">
      <c r="A252" s="1222" t="inlineStr">
        <is>
          <t>red_flag</t>
        </is>
      </c>
      <c r="B252" s="2559">
        <f>IF('Indice D''exclusion'!R36&lt;&gt;"",'Indice D''exclusion'!R36,"")</f>
        <v/>
      </c>
    </row>
    <row r="253" ht="34" customHeight="1" s="2456">
      <c r="A253" t="inlineStr">
        <is>
          <t>ressources</t>
        </is>
      </c>
      <c r="B253" s="2559">
        <f>HLOOKUP(1,'Indice D''exclusion'!S11:T42,32)</f>
        <v/>
      </c>
    </row>
    <row r="254">
      <c r="A254" s="1222" t="inlineStr">
        <is>
          <t>endsubsection</t>
        </is>
      </c>
    </row>
    <row r="255" ht="17" customHeight="1" s="2456">
      <c r="A255" s="1222" t="inlineStr">
        <is>
          <t>subsection</t>
        </is>
      </c>
      <c r="B255" s="2559">
        <f>'Contribution NC'!C2</f>
        <v/>
      </c>
    </row>
    <row r="256" ht="40" customHeight="1" s="2456">
      <c r="A256" s="2383" t="inlineStr">
        <is>
          <t>type</t>
        </is>
      </c>
      <c r="B256" s="2233" t="inlineStr">
        <is>
          <t>new-parent-contribution</t>
        </is>
      </c>
    </row>
    <row r="257" ht="41" customHeight="1" s="2456">
      <c r="A257" s="2271" t="inlineStr">
        <is>
          <t>about</t>
        </is>
      </c>
      <c r="B257" s="2580">
        <f>'Contribution NC'!C10</f>
        <v/>
      </c>
      <c r="C257" s="2465" t="n"/>
      <c r="D257" s="2580" t="n"/>
      <c r="E257" s="2580" t="n"/>
    </row>
    <row r="258" ht="57" customHeight="1" s="2456">
      <c r="A258" s="2580" t="inlineStr">
        <is>
          <t>description</t>
        </is>
      </c>
      <c r="B258" s="586">
        <f>'Contribution NC'!I14</f>
        <v/>
      </c>
    </row>
    <row r="259" ht="17" customHeight="1" s="2456">
      <c r="A259" s="2374" t="inlineStr">
        <is>
          <t>theme</t>
        </is>
      </c>
      <c r="B259" s="2559">
        <f>IF('Contribution NC'!I17&lt;&gt;"",'Contribution NC'!I17,"")</f>
        <v/>
      </c>
    </row>
    <row r="260" ht="17" customHeight="1" s="2456">
      <c r="A260" s="2374" t="inlineStr">
        <is>
          <t>theme</t>
        </is>
      </c>
      <c r="B260" s="2559">
        <f>IF('Contribution NC'!I19&lt;&gt;"",'Contribution NC'!I19,"")</f>
        <v/>
      </c>
    </row>
    <row r="261" ht="17" customHeight="1" s="2456">
      <c r="A261" s="2374" t="inlineStr">
        <is>
          <t>theme</t>
        </is>
      </c>
      <c r="B261" s="2559">
        <f>IF('Contribution NC'!I21&lt;&gt;"",'Contribution NC'!I21,"")</f>
        <v/>
      </c>
    </row>
    <row r="262" ht="17" customHeight="1" s="2456">
      <c r="A262" s="2374" t="inlineStr">
        <is>
          <t>theme</t>
        </is>
      </c>
      <c r="B262" s="2559">
        <f>IF('Contribution NC'!I25&lt;&gt;"",'Contribution NC'!I25,"")</f>
        <v/>
      </c>
    </row>
    <row r="263" ht="34" customHeight="1" s="2456">
      <c r="A263" s="2374" t="inlineStr">
        <is>
          <t>theme</t>
        </is>
      </c>
      <c r="B263" s="2559">
        <f>IF('Contribution NC'!I33&lt;&gt;"",'Contribution NC'!I33,"")</f>
        <v/>
      </c>
    </row>
    <row r="264" ht="34" customHeight="1" s="2456">
      <c r="A264" s="2374" t="inlineStr">
        <is>
          <t>theme</t>
        </is>
      </c>
      <c r="B264" s="2559">
        <f>IF('Contribution NC'!I36&lt;&gt;"",'Contribution NC'!I36,"")</f>
        <v/>
      </c>
    </row>
    <row r="265" ht="17" customHeight="1" s="2456">
      <c r="A265" s="2374" t="inlineStr">
        <is>
          <t>theme</t>
        </is>
      </c>
      <c r="B265" s="2559">
        <f>IF('Contribution NC'!I38&lt;&gt;"",'Contribution NC'!I38,"")</f>
        <v/>
      </c>
    </row>
    <row r="266" ht="39" customHeight="1" s="2456">
      <c r="A266" s="765" t="inlineStr">
        <is>
          <t>conclusion</t>
        </is>
      </c>
      <c r="B266" s="2559">
        <f>'Contribution NC'!I41</f>
        <v/>
      </c>
    </row>
    <row r="267" ht="24" customHeight="1" s="2456">
      <c r="A267" s="36" t="inlineStr">
        <is>
          <t>flag_introduction</t>
        </is>
      </c>
      <c r="B267" s="2559">
        <f>'Contribution NC'!P14</f>
        <v/>
      </c>
    </row>
    <row r="268" ht="17" customHeight="1" s="2456">
      <c r="A268" s="45" t="inlineStr">
        <is>
          <t>yellow_flag</t>
        </is>
      </c>
      <c r="B268" s="2559">
        <f>IF('Contribution NC'!J17&lt;&gt;"",'Contribution NC'!J17,"")</f>
        <v/>
      </c>
    </row>
    <row r="269" ht="17" customHeight="1" s="2456">
      <c r="A269" s="45" t="inlineStr">
        <is>
          <t>yellow_flag</t>
        </is>
      </c>
      <c r="B269" s="2559">
        <f>IF('Contribution NC'!J15&lt;&gt;"",'Contribution NC'!J15,"")</f>
        <v/>
      </c>
    </row>
    <row r="270" ht="17" customHeight="1" s="2456">
      <c r="A270" s="45" t="inlineStr">
        <is>
          <t>yellow_flag</t>
        </is>
      </c>
      <c r="B270" s="2559">
        <f>IF('Contribution NC'!J16&lt;&gt;"",'Contribution NC'!J16,"")</f>
        <v/>
      </c>
    </row>
    <row r="271" ht="17" customHeight="1" s="2456">
      <c r="A271" s="45" t="inlineStr">
        <is>
          <t>yellow_flag</t>
        </is>
      </c>
      <c r="B271" s="2559">
        <f>IF('Contribution NC'!J19&lt;&gt;"",'Contribution NC'!J19,"")</f>
        <v/>
      </c>
    </row>
    <row r="272" ht="17" customHeight="1" s="2456">
      <c r="A272" s="45" t="inlineStr">
        <is>
          <t>yellow_flag</t>
        </is>
      </c>
      <c r="B272" s="2559">
        <f>IF('Contribution NC'!J18&lt;&gt;"",'Contribution NC'!J18,"")</f>
        <v/>
      </c>
    </row>
    <row r="273" ht="17" customHeight="1" s="2456">
      <c r="A273" s="45" t="inlineStr">
        <is>
          <t>yellow_flag</t>
        </is>
      </c>
      <c r="B273" s="2559">
        <f>IF('Contribution NC'!J21&lt;&gt;"",'Contribution NC'!J21,"")</f>
        <v/>
      </c>
    </row>
    <row r="274" ht="17" customHeight="1" s="2456">
      <c r="A274" s="45" t="inlineStr">
        <is>
          <t>yellow_flag</t>
        </is>
      </c>
      <c r="B274" s="2559">
        <f>IF('Contribution NC'!J20&lt;&gt;"",'Contribution NC'!J20,"")</f>
        <v/>
      </c>
    </row>
    <row r="275" ht="17" customHeight="1" s="2456">
      <c r="A275" s="45" t="inlineStr">
        <is>
          <t>yellow_flag</t>
        </is>
      </c>
      <c r="B275" s="2559">
        <f>IF('Contribution NC'!J25&lt;&gt;"",'Contribution NC'!J25,"")</f>
        <v/>
      </c>
    </row>
    <row r="276" ht="17" customHeight="1" s="2456">
      <c r="A276" s="45" t="inlineStr">
        <is>
          <t>yellow_flag</t>
        </is>
      </c>
      <c r="B276" s="2559">
        <f>IF('Contribution NC'!J22&lt;&gt;"",'Contribution NC'!J22,"")</f>
        <v/>
      </c>
    </row>
    <row r="277" ht="17" customHeight="1" s="2456">
      <c r="A277" s="45" t="inlineStr">
        <is>
          <t>yellow_flag</t>
        </is>
      </c>
      <c r="B277" s="2559">
        <f>IF('Contribution NC'!J23&lt;&gt;"",'Contribution NC'!J23,"")</f>
        <v/>
      </c>
    </row>
    <row r="278" ht="17" customHeight="1" s="2456">
      <c r="A278" s="45" t="inlineStr">
        <is>
          <t>yellow_flag</t>
        </is>
      </c>
      <c r="B278" s="2559">
        <f>IF('Contribution NC'!J24&lt;&gt;"",'Contribution NC'!J24,"")</f>
        <v/>
      </c>
    </row>
    <row r="279" ht="34" customHeight="1" s="2456">
      <c r="A279" s="45" t="inlineStr">
        <is>
          <t>yellow_flag</t>
        </is>
      </c>
      <c r="B279" s="2559">
        <f>IF('Contribution NC'!J33&lt;&gt;"",'Contribution NC'!J33,"")</f>
        <v/>
      </c>
    </row>
    <row r="280" ht="17" customHeight="1" s="2456">
      <c r="A280" s="45" t="inlineStr">
        <is>
          <t>yellow_flag</t>
        </is>
      </c>
      <c r="B280" s="2559">
        <f>IF('Contribution NC'!J26&lt;&gt;"",'Contribution NC'!J26,"")</f>
        <v/>
      </c>
    </row>
    <row r="281" ht="17" customHeight="1" s="2456">
      <c r="A281" s="45" t="inlineStr">
        <is>
          <t>yellow_flag</t>
        </is>
      </c>
      <c r="B281" s="2559">
        <f>IF('Contribution NC'!J27&lt;&gt;"",'Contribution NC'!J27,"")</f>
        <v/>
      </c>
    </row>
    <row r="282" ht="17" customHeight="1" s="2456">
      <c r="A282" s="45" t="inlineStr">
        <is>
          <t>yellow_flag</t>
        </is>
      </c>
      <c r="B282" s="2559">
        <f>IF('Contribution NC'!J28&lt;&gt;"",'Contribution NC'!J28,"")</f>
        <v/>
      </c>
    </row>
    <row r="283" ht="17" customHeight="1" s="2456">
      <c r="A283" s="45" t="inlineStr">
        <is>
          <t>yellow_flag</t>
        </is>
      </c>
      <c r="B283" s="2559">
        <f>IF('Contribution NC'!J29&lt;&gt;"",'Contribution NC'!J29,"")</f>
        <v/>
      </c>
    </row>
    <row r="284" ht="17" customHeight="1" s="2456">
      <c r="A284" s="45" t="inlineStr">
        <is>
          <t>yellow_flag</t>
        </is>
      </c>
      <c r="B284" s="2559">
        <f>IF('Contribution NC'!J30&lt;&gt;"",'Contribution NC'!J30,"")</f>
        <v/>
      </c>
    </row>
    <row r="285" ht="17" customHeight="1" s="2456">
      <c r="A285" s="45" t="inlineStr">
        <is>
          <t>yellow_flag</t>
        </is>
      </c>
      <c r="B285" s="2559">
        <f>IF('Contribution NC'!J31&lt;&gt;"",'Contribution NC'!J31,"")</f>
        <v/>
      </c>
    </row>
    <row r="286" ht="17" customHeight="1" s="2456">
      <c r="A286" s="45" t="inlineStr">
        <is>
          <t>yellow_flag</t>
        </is>
      </c>
      <c r="B286" s="2559">
        <f>IF('Contribution NC'!J32&lt;&gt;"",'Contribution NC'!J32,"")</f>
        <v/>
      </c>
    </row>
    <row r="287" ht="34" customHeight="1" s="2456">
      <c r="A287" s="45" t="inlineStr">
        <is>
          <t>yellow_flag</t>
        </is>
      </c>
      <c r="B287" s="2559">
        <f>IF('Contribution NC'!J36&lt;&gt;"",'Contribution NC'!J36,"")</f>
        <v/>
      </c>
    </row>
    <row r="288" ht="17" customHeight="1" s="2456">
      <c r="A288" s="45" t="inlineStr">
        <is>
          <t>yellow_flag</t>
        </is>
      </c>
      <c r="B288" s="2559">
        <f>IF('Contribution NC'!J34&lt;&gt;"",'Contribution NC'!J34,"")</f>
        <v/>
      </c>
    </row>
    <row r="289" ht="17" customHeight="1" s="2456">
      <c r="A289" s="45" t="inlineStr">
        <is>
          <t>yellow_flag</t>
        </is>
      </c>
      <c r="B289" s="2559">
        <f>IF('Contribution NC'!J35&lt;&gt;"",'Contribution NC'!J35,"")</f>
        <v/>
      </c>
    </row>
    <row r="290" ht="17" customHeight="1" s="2456">
      <c r="A290" s="45" t="inlineStr">
        <is>
          <t>yellow_flag</t>
        </is>
      </c>
      <c r="B290" s="2559">
        <f>IF('Contribution NC'!J38&lt;&gt;"",'Contribution NC'!J38,"")</f>
        <v/>
      </c>
    </row>
    <row r="291" ht="17" customHeight="1" s="2456">
      <c r="A291" s="45" t="inlineStr">
        <is>
          <t>yellow_flag</t>
        </is>
      </c>
      <c r="B291" s="2559">
        <f>IF('Contribution NC'!J37&lt;&gt;"",'Contribution NC'!J37,"")</f>
        <v/>
      </c>
    </row>
    <row r="292" ht="17" customHeight="1" s="2456">
      <c r="A292" s="1222" t="inlineStr">
        <is>
          <t>red_flag</t>
        </is>
      </c>
      <c r="B292" s="2559">
        <f>IF('Contribution NC'!K17&lt;&gt;"",'Contribution NC'!K17,"")</f>
        <v/>
      </c>
    </row>
    <row r="293" ht="17" customHeight="1" s="2456">
      <c r="A293" s="1222" t="inlineStr">
        <is>
          <t>red_flag</t>
        </is>
      </c>
      <c r="B293" s="2559">
        <f>IF('Contribution NC'!J15&lt;&gt;"",'Contribution NC'!J15,"")</f>
        <v/>
      </c>
    </row>
    <row r="294" ht="17" customHeight="1" s="2456">
      <c r="A294" s="1222" t="inlineStr">
        <is>
          <t>red_flag</t>
        </is>
      </c>
      <c r="B294" s="2559">
        <f>IF('Contribution NC'!J16&lt;&gt;"",'Contribution NC'!J16,"")</f>
        <v/>
      </c>
    </row>
    <row r="295" ht="17" customHeight="1" s="2456">
      <c r="A295" s="1222" t="inlineStr">
        <is>
          <t>red_flag</t>
        </is>
      </c>
      <c r="B295" s="2559">
        <f>IF('Contribution NC'!J19&lt;&gt;"",'Contribution NC'!J19,"")</f>
        <v/>
      </c>
    </row>
    <row r="296" ht="17" customHeight="1" s="2456">
      <c r="A296" s="1222" t="inlineStr">
        <is>
          <t>red_flag</t>
        </is>
      </c>
      <c r="B296" s="2559">
        <f>IF('Contribution NC'!J18&lt;&gt;"",'Contribution NC'!J18,"")</f>
        <v/>
      </c>
    </row>
    <row r="297" ht="17" customHeight="1" s="2456">
      <c r="A297" s="1222" t="inlineStr">
        <is>
          <t>red_flag</t>
        </is>
      </c>
      <c r="B297" s="2559">
        <f>IF('Contribution NC'!J21&lt;&gt;"",'Contribution NC'!J21,"")</f>
        <v/>
      </c>
    </row>
    <row r="298" ht="17" customHeight="1" s="2456">
      <c r="A298" s="1222" t="inlineStr">
        <is>
          <t>red_flag</t>
        </is>
      </c>
      <c r="B298" s="2559">
        <f>IF('Contribution NC'!J20&lt;&gt;"",'Contribution NC'!J20,"")</f>
        <v/>
      </c>
    </row>
    <row r="299" ht="17" customHeight="1" s="2456">
      <c r="A299" s="1222" t="inlineStr">
        <is>
          <t>red_flag</t>
        </is>
      </c>
      <c r="B299" s="2559">
        <f>IF('Contribution NC'!J25&lt;&gt;"",'Contribution NC'!J25,"")</f>
        <v/>
      </c>
    </row>
    <row r="300" ht="17" customHeight="1" s="2456">
      <c r="A300" s="1222" t="inlineStr">
        <is>
          <t>red_flag</t>
        </is>
      </c>
      <c r="B300" s="2559">
        <f>IF('Contribution NC'!J22&lt;&gt;"",'Contribution NC'!J22,"")</f>
        <v/>
      </c>
    </row>
    <row r="301" ht="17" customHeight="1" s="2456">
      <c r="A301" s="1222" t="inlineStr">
        <is>
          <t>red_flag</t>
        </is>
      </c>
      <c r="B301" s="2559">
        <f>IF('Contribution NC'!J23&lt;&gt;"",'Contribution NC'!J23,"")</f>
        <v/>
      </c>
    </row>
    <row r="302" ht="17" customHeight="1" s="2456">
      <c r="A302" s="1222" t="inlineStr">
        <is>
          <t>red_flag</t>
        </is>
      </c>
      <c r="B302" s="2559">
        <f>IF('Contribution NC'!J24&lt;&gt;"",'Contribution NC'!J24,"")</f>
        <v/>
      </c>
    </row>
    <row r="303" ht="34" customHeight="1" s="2456">
      <c r="A303" s="1222" t="inlineStr">
        <is>
          <t>red_flag</t>
        </is>
      </c>
      <c r="B303" s="2559">
        <f>IF('Contribution NC'!J33&lt;&gt;"",'Contribution NC'!J33,"")</f>
        <v/>
      </c>
    </row>
    <row r="304" ht="17" customHeight="1" s="2456">
      <c r="A304" s="1222" t="inlineStr">
        <is>
          <t>red_flag</t>
        </is>
      </c>
      <c r="B304" s="2559">
        <f>IF('Contribution NC'!J26&lt;&gt;"",'Contribution NC'!J26,"")</f>
        <v/>
      </c>
    </row>
    <row r="305" ht="17" customHeight="1" s="2456">
      <c r="A305" s="1222" t="inlineStr">
        <is>
          <t>red_flag</t>
        </is>
      </c>
      <c r="B305" s="2559">
        <f>IF('Contribution NC'!J27&lt;&gt;"",'Contribution NC'!J27,"")</f>
        <v/>
      </c>
    </row>
    <row r="306" ht="17" customHeight="1" s="2456">
      <c r="A306" s="1222" t="inlineStr">
        <is>
          <t>red_flag</t>
        </is>
      </c>
      <c r="B306" s="2559">
        <f>IF('Contribution NC'!J28&lt;&gt;"",'Contribution NC'!J28,"")</f>
        <v/>
      </c>
    </row>
    <row r="307" ht="17" customHeight="1" s="2456">
      <c r="A307" s="1222" t="inlineStr">
        <is>
          <t>red_flag</t>
        </is>
      </c>
      <c r="B307" s="2559">
        <f>IF('Contribution NC'!J29&lt;&gt;"",'Contribution NC'!J29,"")</f>
        <v/>
      </c>
    </row>
    <row r="308" ht="17" customHeight="1" s="2456">
      <c r="A308" s="1222" t="inlineStr">
        <is>
          <t>red_flag</t>
        </is>
      </c>
      <c r="B308" s="2559">
        <f>IF('Contribution NC'!J30&lt;&gt;"",'Contribution NC'!J30,"")</f>
        <v/>
      </c>
    </row>
    <row r="309" ht="17" customHeight="1" s="2456">
      <c r="A309" s="1222" t="inlineStr">
        <is>
          <t>red_flag</t>
        </is>
      </c>
      <c r="B309" s="2559">
        <f>IF('Contribution NC'!J31&lt;&gt;"",'Contribution NC'!J31,"")</f>
        <v/>
      </c>
    </row>
    <row r="310" ht="17" customHeight="1" s="2456">
      <c r="A310" s="1222" t="inlineStr">
        <is>
          <t>red_flag</t>
        </is>
      </c>
      <c r="B310" s="2559">
        <f>IF('Contribution NC'!J32&lt;&gt;"",'Contribution NC'!J32,"")</f>
        <v/>
      </c>
    </row>
    <row r="311" ht="34" customHeight="1" s="2456">
      <c r="A311" s="1222" t="inlineStr">
        <is>
          <t>red_flag</t>
        </is>
      </c>
      <c r="B311" s="2559">
        <f>IF('Contribution NC'!J36&lt;&gt;"",'Contribution NC'!J36,"")</f>
        <v/>
      </c>
    </row>
    <row r="312" ht="17" customHeight="1" s="2456">
      <c r="A312" s="1222" t="inlineStr">
        <is>
          <t>red_flag</t>
        </is>
      </c>
      <c r="B312" s="2559">
        <f>IF('Contribution NC'!J34&lt;&gt;"",'Contribution NC'!J34,"")</f>
        <v/>
      </c>
    </row>
    <row r="313" ht="17" customHeight="1" s="2456">
      <c r="A313" s="1222" t="inlineStr">
        <is>
          <t>red_flag</t>
        </is>
      </c>
      <c r="B313" s="2559">
        <f>IF('Contribution NC'!J35&lt;&gt;"",'Contribution NC'!J35,"")</f>
        <v/>
      </c>
    </row>
    <row r="314" ht="17" customHeight="1" s="2456">
      <c r="A314" s="1222" t="inlineStr">
        <is>
          <t>red_flag</t>
        </is>
      </c>
      <c r="B314" s="2559">
        <f>IF('Contribution NC'!J38&lt;&gt;"",'Contribution NC'!J38,"")</f>
        <v/>
      </c>
    </row>
    <row r="315" ht="17" customHeight="1" s="2456">
      <c r="A315" s="1222" t="inlineStr">
        <is>
          <t>red_flag</t>
        </is>
      </c>
      <c r="B315" s="2559">
        <f>IF('Contribution NC'!J37&lt;&gt;"",'Contribution NC'!J37,"")</f>
        <v/>
      </c>
    </row>
    <row r="316" ht="17" customHeight="1" s="2456">
      <c r="A316" s="1222" t="inlineStr">
        <is>
          <t>red_flag</t>
        </is>
      </c>
      <c r="B316" s="2559">
        <f>IF('Contribution NC'!J64&lt;&gt;"",'Contribution NC'!J64,"")</f>
        <v/>
      </c>
    </row>
    <row r="317" ht="51" customHeight="1" s="2456">
      <c r="A317" t="inlineStr">
        <is>
          <t>ressources</t>
        </is>
      </c>
      <c r="B317" s="2559">
        <f>'Contribution NC'!O42</f>
        <v/>
      </c>
    </row>
    <row r="318">
      <c r="A318" s="1222" t="inlineStr">
        <is>
          <t>endsubsection</t>
        </is>
      </c>
    </row>
    <row r="319" ht="17" customHeight="1" s="2456">
      <c r="A319" s="1222" t="inlineStr">
        <is>
          <t>subsection</t>
        </is>
      </c>
      <c r="B319" s="2559">
        <f>'Modèle Calcul A-R + Sommaire'!BD1</f>
        <v/>
      </c>
    </row>
    <row r="320" ht="40" customHeight="1" s="2456">
      <c r="A320" s="2383" t="inlineStr">
        <is>
          <t>type</t>
        </is>
      </c>
      <c r="B320" s="2233" t="inlineStr">
        <is>
          <t>child-response-to-alienating-behaviors</t>
        </is>
      </c>
    </row>
    <row r="321" ht="51" customHeight="1" s="2456">
      <c r="A321" t="inlineStr">
        <is>
          <t>about</t>
        </is>
      </c>
      <c r="B321" s="826">
        <f>'Modèle Calcul A-R + Sommaire'!BD3</f>
        <v/>
      </c>
    </row>
    <row r="322" ht="144" customHeight="1" s="2456">
      <c r="A322" t="inlineStr">
        <is>
          <t>description</t>
        </is>
      </c>
      <c r="B322" s="2559">
        <f>'Modèle Calcul A-R + Sommaire'!BL7</f>
        <v/>
      </c>
    </row>
    <row r="323" ht="24" customFormat="1" customHeight="1" s="809">
      <c r="A323" s="809" t="inlineStr">
        <is>
          <t>Les constats (les 7 plus importants sont affichés)</t>
        </is>
      </c>
      <c r="B323" s="2126">
        <f>IF('Cpts miroirs des parents'!S190&lt;&gt;"",'Cpts miroirs des parents'!S190,"")</f>
        <v/>
      </c>
    </row>
    <row r="324" ht="17" customHeight="1" s="2456">
      <c r="A324" s="88" t="inlineStr">
        <is>
          <t>theme</t>
        </is>
      </c>
      <c r="B324" s="2420">
        <f>IF('TEST_pour PROTOTYPE'!F571&lt;&gt;"",'TEST_pour PROTOTYPE'!F571,"")</f>
        <v/>
      </c>
    </row>
    <row r="325" ht="102" customHeight="1" s="2456">
      <c r="A325" s="2442" t="inlineStr">
        <is>
          <t>theme</t>
        </is>
      </c>
      <c r="B325" s="2420">
        <f>IF('TEST_pour PROTOTYPE'!F571&lt;&gt;"",'TEST_pour PROTOTYPE'!G571,"")</f>
        <v/>
      </c>
    </row>
    <row r="326" ht="34" customHeight="1" s="2456">
      <c r="A326" s="88" t="inlineStr">
        <is>
          <t>theme</t>
        </is>
      </c>
      <c r="B326" s="2420">
        <f>IF('TEST_pour PROTOTYPE'!F572&lt;&gt;"",'TEST_pour PROTOTYPE'!F572,"")</f>
        <v/>
      </c>
    </row>
    <row r="327" ht="24" customHeight="1" s="2456">
      <c r="A327" s="2442" t="inlineStr">
        <is>
          <t>theme</t>
        </is>
      </c>
      <c r="B327" s="2420">
        <f>IF('TEST_pour PROTOTYPE'!F572&lt;&gt;"",'TEST_pour PROTOTYPE'!G572,"")</f>
        <v/>
      </c>
    </row>
    <row r="328" ht="24" customHeight="1" s="2456">
      <c r="A328" s="88" t="inlineStr">
        <is>
          <t>theme</t>
        </is>
      </c>
      <c r="B328" s="2420">
        <f>IF('TEST_pour PROTOTYPE'!F573&lt;&gt;"",'TEST_pour PROTOTYPE'!F573,"")</f>
        <v/>
      </c>
    </row>
    <row r="329" ht="24" customHeight="1" s="2456">
      <c r="A329" s="2442" t="inlineStr">
        <is>
          <t>theme</t>
        </is>
      </c>
      <c r="B329" s="2420">
        <f>IF('TEST_pour PROTOTYPE'!F573&lt;&gt;"",'TEST_pour PROTOTYPE'!G573,"")</f>
        <v/>
      </c>
    </row>
    <row r="330" ht="24" customHeight="1" s="2456">
      <c r="A330" s="88" t="inlineStr">
        <is>
          <t>theme</t>
        </is>
      </c>
      <c r="B330" s="2420">
        <f>IF('TEST_pour PROTOTYPE'!F574&lt;&gt;"",'TEST_pour PROTOTYPE'!F574,"")</f>
        <v/>
      </c>
    </row>
    <row r="331" ht="34" customHeight="1" s="2456">
      <c r="A331" s="2442" t="inlineStr">
        <is>
          <t>theme</t>
        </is>
      </c>
      <c r="B331" s="2420">
        <f>IF('TEST_pour PROTOTYPE'!F574&lt;&gt;"",'TEST_pour PROTOTYPE'!G574,"")</f>
        <v/>
      </c>
    </row>
    <row r="332" ht="24" customHeight="1" s="2456">
      <c r="A332" s="88" t="inlineStr">
        <is>
          <t>theme</t>
        </is>
      </c>
      <c r="B332" s="2420">
        <f>IF('TEST_pour PROTOTYPE'!F575&lt;&gt;"",'TEST_pour PROTOTYPE'!F575,"")</f>
        <v/>
      </c>
    </row>
    <row r="333" ht="34" customHeight="1" s="2456">
      <c r="A333" s="2442" t="inlineStr">
        <is>
          <t>theme</t>
        </is>
      </c>
      <c r="B333" s="2420">
        <f>IF('TEST_pour PROTOTYPE'!F575&lt;&gt;"",'TEST_pour PROTOTYPE'!G575,"")</f>
        <v/>
      </c>
    </row>
    <row r="334" ht="24" customHeight="1" s="2456">
      <c r="A334" s="88" t="inlineStr">
        <is>
          <t>theme</t>
        </is>
      </c>
      <c r="B334" s="2420">
        <f>IF('TEST_pour PROTOTYPE'!F576&lt;&gt;"",'TEST_pour PROTOTYPE'!F576,"")</f>
        <v/>
      </c>
    </row>
    <row r="335" ht="24" customHeight="1" s="2456">
      <c r="A335" s="2442" t="inlineStr">
        <is>
          <t>theme</t>
        </is>
      </c>
      <c r="B335" s="2420">
        <f>IF('TEST_pour PROTOTYPE'!F576&lt;&gt;"",'TEST_pour PROTOTYPE'!G576,"")</f>
        <v/>
      </c>
    </row>
    <row r="336" ht="24" customHeight="1" s="2456">
      <c r="A336" s="88" t="inlineStr">
        <is>
          <t>theme</t>
        </is>
      </c>
      <c r="B336" s="2420">
        <f>IF('TEST_pour PROTOTYPE'!F577&lt;&gt;"",'TEST_pour PROTOTYPE'!F577,"")</f>
        <v/>
      </c>
    </row>
    <row r="337" ht="24" customHeight="1" s="2456">
      <c r="A337" s="2442" t="inlineStr">
        <is>
          <t>theme</t>
        </is>
      </c>
      <c r="B337" s="2420">
        <f>IF('TEST_pour PROTOTYPE'!F5877&lt;&gt;"",'TEST_pour PROTOTYPE'!G577,"")</f>
        <v/>
      </c>
    </row>
    <row r="338" ht="48" customHeight="1" s="2456">
      <c r="A338" s="765" t="inlineStr">
        <is>
          <t>conclusion</t>
        </is>
      </c>
      <c r="B338" s="2420" t="n"/>
    </row>
    <row r="339" ht="24" customHeight="1" s="2456">
      <c r="A339" s="36" t="inlineStr">
        <is>
          <t>flag_introduction</t>
        </is>
      </c>
      <c r="B339" s="2559">
        <f>'Contribution NC'!P83</f>
        <v/>
      </c>
    </row>
    <row r="340" ht="17" customHeight="1" s="2456">
      <c r="A340" t="inlineStr">
        <is>
          <t>yellow_flag</t>
        </is>
      </c>
      <c r="B340" s="2559">
        <f>IF('TEST_pour PROTOTYPE'!F571&lt;&gt;"",'TEST_pour PROTOTYPE'!H571,"")</f>
        <v/>
      </c>
    </row>
    <row r="341" ht="17" customHeight="1" s="2456">
      <c r="A341" t="inlineStr">
        <is>
          <t>yellow_flag</t>
        </is>
      </c>
      <c r="B341" s="2559">
        <f>IF('TEST_pour PROTOTYPE'!F572&lt;&gt;"",'TEST_pour PROTOTYPE'!H572,"")</f>
        <v/>
      </c>
    </row>
    <row r="342" ht="18" customHeight="1" s="2456">
      <c r="A342" t="inlineStr">
        <is>
          <t>yellow_flag</t>
        </is>
      </c>
      <c r="B342" s="2559">
        <f>IF('TEST_pour PROTOTYPE'!F573&lt;&gt;"",'TEST_pour PROTOTYPE'!H573,"")</f>
        <v/>
      </c>
    </row>
    <row r="343" ht="17" customHeight="1" s="2456">
      <c r="A343" t="inlineStr">
        <is>
          <t>yellow_flag</t>
        </is>
      </c>
      <c r="B343" s="2559">
        <f>IF('TEST_pour PROTOTYPE'!F574&lt;&gt;"",'TEST_pour PROTOTYPE'!H574,"")</f>
        <v/>
      </c>
    </row>
    <row r="344" ht="17" customHeight="1" s="2456">
      <c r="A344" t="inlineStr">
        <is>
          <t>yellow_flag</t>
        </is>
      </c>
      <c r="B344" s="2559">
        <f>IF('TEST_pour PROTOTYPE'!F575&lt;&gt;"",'TEST_pour PROTOTYPE'!H575,"")</f>
        <v/>
      </c>
    </row>
    <row r="345" ht="17" customHeight="1" s="2456">
      <c r="A345" t="inlineStr">
        <is>
          <t>yellow_flag</t>
        </is>
      </c>
      <c r="B345" s="2559">
        <f>IF('TEST_pour PROTOTYPE'!F576&lt;&gt;"",'TEST_pour PROTOTYPE'!H576,"")</f>
        <v/>
      </c>
    </row>
    <row r="346" ht="17" customHeight="1" s="2456">
      <c r="A346" t="inlineStr">
        <is>
          <t>yellow_flag</t>
        </is>
      </c>
      <c r="B346" s="2559">
        <f>IF('TEST_pour PROTOTYPE'!F577&lt;&gt;"",'TEST_pour PROTOTYPE'!H577,"")</f>
        <v/>
      </c>
    </row>
    <row r="347">
      <c r="A347" t="inlineStr">
        <is>
          <t>yellow_flag</t>
        </is>
      </c>
    </row>
    <row r="348" ht="17" customHeight="1" s="2456">
      <c r="A348" t="inlineStr">
        <is>
          <t>yellow_flag</t>
        </is>
      </c>
      <c r="B348" s="2559">
        <f>IF('Contribution NC'!J100&lt;&gt;"",'Contribution NC'!J100,"")</f>
        <v/>
      </c>
    </row>
    <row r="349" ht="17" customHeight="1" s="2456">
      <c r="A349" t="inlineStr">
        <is>
          <t>yellow_flag</t>
        </is>
      </c>
      <c r="B349" s="2559">
        <f>IF('Contribution NC'!J101&lt;&gt;"",'Contribution NC'!J101,"")</f>
        <v/>
      </c>
    </row>
    <row r="350" ht="17" customHeight="1" s="2456">
      <c r="A350" t="inlineStr">
        <is>
          <t>red_flag</t>
        </is>
      </c>
      <c r="B350" s="2559">
        <f>IF('TEST_pour PROTOTYPE'!F571&lt;&gt;"",'TEST_pour PROTOTYPE'!I571,"")</f>
        <v/>
      </c>
    </row>
    <row r="351" ht="17" customHeight="1" s="2456">
      <c r="A351" t="inlineStr">
        <is>
          <t>red_flag</t>
        </is>
      </c>
      <c r="B351" s="2559">
        <f>IF('TEST_pour PROTOTYPE'!F572&lt;&gt;"",'TEST_pour PROTOTYPE'!I572,"")</f>
        <v/>
      </c>
    </row>
    <row r="352" ht="18" customHeight="1" s="2456">
      <c r="A352" t="inlineStr">
        <is>
          <t>red_flag</t>
        </is>
      </c>
      <c r="B352" s="2559">
        <f>IF('TEST_pour PROTOTYPE'!F573&lt;&gt;"",'TEST_pour PROTOTYPE'!I573,"")</f>
        <v/>
      </c>
    </row>
    <row r="353" ht="17" customHeight="1" s="2456">
      <c r="A353" t="inlineStr">
        <is>
          <t>red_flag</t>
        </is>
      </c>
      <c r="B353" s="2559">
        <f>IF('TEST_pour PROTOTYPE'!F574&lt;&gt;"",'TEST_pour PROTOTYPE'!I574,"")</f>
        <v/>
      </c>
    </row>
    <row r="354" ht="17" customHeight="1" s="2456">
      <c r="A354" t="inlineStr">
        <is>
          <t>red_flag</t>
        </is>
      </c>
      <c r="B354" s="2559">
        <f>IF('TEST_pour PROTOTYPE'!F575&lt;&gt;"",'TEST_pour PROTOTYPE'!I575,"")</f>
        <v/>
      </c>
    </row>
    <row r="355" ht="17" customHeight="1" s="2456">
      <c r="A355" t="inlineStr">
        <is>
          <t>red_flag</t>
        </is>
      </c>
      <c r="B355" s="2559">
        <f>IF('TEST_pour PROTOTYPE'!F576&lt;&gt;"",'TEST_pour PROTOTYPE'!I576,"")</f>
        <v/>
      </c>
    </row>
    <row r="356" ht="17" customHeight="1" s="2456">
      <c r="A356" t="inlineStr">
        <is>
          <t>red_flag</t>
        </is>
      </c>
      <c r="B356" s="2559">
        <f>IF('TEST_pour PROTOTYPE'!F577&lt;&gt;"",'TEST_pour PROTOTYPE'!I577,"")</f>
        <v/>
      </c>
    </row>
    <row r="357" ht="17" customHeight="1" s="2456">
      <c r="A357" t="inlineStr">
        <is>
          <t>red_flag</t>
        </is>
      </c>
      <c r="B357" s="2559">
        <f>IF('Contribution NC'!J94&lt;&gt;"",'Contribution NC'!J94,"")</f>
        <v/>
      </c>
    </row>
    <row r="358" ht="17" customHeight="1" s="2456">
      <c r="A358" t="inlineStr">
        <is>
          <t>red_flag</t>
        </is>
      </c>
      <c r="B358" s="2559">
        <f>IF('Contribution NC'!J91&lt;&gt;"",'Contribution NC'!J91,"")</f>
        <v/>
      </c>
    </row>
    <row r="359" ht="17" customHeight="1" s="2456">
      <c r="A359" t="inlineStr">
        <is>
          <t>red_flag</t>
        </is>
      </c>
      <c r="B359" s="2559">
        <f>IF('Contribution NC'!J92&lt;&gt;"",'Contribution NC'!J92,"")</f>
        <v/>
      </c>
    </row>
    <row r="360" ht="17" customHeight="1" s="2456">
      <c r="A360" t="inlineStr">
        <is>
          <t>red_flag</t>
        </is>
      </c>
      <c r="B360" s="2559">
        <f>IF('Contribution NC'!J93&lt;&gt;"",'Contribution NC'!J93,"")</f>
        <v/>
      </c>
    </row>
    <row r="361" ht="17" customHeight="1" s="2456">
      <c r="A361" t="inlineStr">
        <is>
          <t>red_flag</t>
        </is>
      </c>
      <c r="B361" s="2559">
        <f>IF('Contribution NC'!J102&lt;&gt;"",'Contribution NC'!J102,"")</f>
        <v/>
      </c>
    </row>
    <row r="362" ht="17" customHeight="1" s="2456">
      <c r="A362" t="inlineStr">
        <is>
          <t>red_flag</t>
        </is>
      </c>
      <c r="B362" s="2559">
        <f>IF('Contribution NC'!J95&lt;&gt;"",'Contribution NC'!J95,"")</f>
        <v/>
      </c>
    </row>
    <row r="363" ht="17" customHeight="1" s="2456">
      <c r="A363" t="inlineStr">
        <is>
          <t>red_flag</t>
        </is>
      </c>
      <c r="B363" s="2559">
        <f>IF('Contribution NC'!J96&lt;&gt;"",'Contribution NC'!J96,"")</f>
        <v/>
      </c>
    </row>
    <row r="364" ht="17" customHeight="1" s="2456">
      <c r="A364" t="inlineStr">
        <is>
          <t>red_flag</t>
        </is>
      </c>
      <c r="B364" s="2559">
        <f>IF('Contribution NC'!J97&lt;&gt;"",'Contribution NC'!J97,"")</f>
        <v/>
      </c>
    </row>
    <row r="365" ht="17" customHeight="1" s="2456">
      <c r="A365" t="inlineStr">
        <is>
          <t>red_flag</t>
        </is>
      </c>
      <c r="B365" s="2559">
        <f>IF('Contribution NC'!J133&lt;&gt;"",'Contribution NC'!J133,"")</f>
        <v/>
      </c>
    </row>
    <row r="366" ht="17" customHeight="1" s="2456">
      <c r="A366" t="inlineStr">
        <is>
          <t>ressources</t>
        </is>
      </c>
      <c r="B366" s="2559">
        <f>'Contribution NC'!O111</f>
        <v/>
      </c>
    </row>
    <row r="367">
      <c r="A367" t="inlineStr">
        <is>
          <t>endsubsection</t>
        </is>
      </c>
    </row>
    <row r="368">
      <c r="A368" t="inlineStr">
        <is>
          <t>endsection</t>
        </is>
      </c>
    </row>
  </sheetData>
  <mergeCells count="1">
    <mergeCell ref="C96:F9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18"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2"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1" t="n"/>
      <c r="J9" s="2522" t="n"/>
      <c r="K9" s="2522" t="n"/>
      <c r="L9" s="2522" t="n"/>
      <c r="M9" s="2511" t="n"/>
      <c r="N9" s="2511" t="n"/>
      <c r="O9" s="2511"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1" t="n"/>
      <c r="J10" s="2522" t="n"/>
      <c r="K10" s="2522" t="n"/>
      <c r="L10" s="2522" t="n"/>
      <c r="M10" s="2511" t="n"/>
      <c r="N10" s="2511" t="n"/>
      <c r="O10" s="2511"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9" t="n"/>
      <c r="H11" s="2032" t="n"/>
      <c r="I11" s="2457" t="n"/>
      <c r="J11" s="2519" t="n"/>
      <c r="K11" s="2519" t="n"/>
      <c r="L11" s="2519" t="n"/>
      <c r="M11" s="2457" t="n"/>
      <c r="N11" s="2457" t="n"/>
      <c r="O11" s="2457" t="n"/>
      <c r="P11" s="2522" t="n"/>
      <c r="Q11" s="2522" t="n"/>
      <c r="R11" s="2522" t="n"/>
      <c r="S11" s="1254" t="n"/>
      <c r="T11" s="1254" t="n"/>
      <c r="U11" s="2059" t="n"/>
      <c r="V11" s="2035" t="n"/>
      <c r="W11" s="2035" t="n"/>
      <c r="X11" s="2035" t="n"/>
      <c r="Y11" s="2522" t="inlineStr">
        <is>
          <t>Condition d'ouverture</t>
        </is>
      </c>
      <c r="Z11" s="2522" t="inlineStr">
        <is>
          <t>Condition d'ouverture</t>
        </is>
      </c>
      <c r="AA11" s="2522" t="n"/>
      <c r="AB11" s="1908" t="n"/>
      <c r="AC11" s="1810" t="n"/>
      <c r="AF11" s="1909" t="n"/>
      <c r="AG11" s="1909" t="n"/>
      <c r="AI11" s="2567" t="n"/>
      <c r="AK11" s="2457">
        <f>AB32</f>
        <v/>
      </c>
      <c r="AL11" s="2457">
        <f>ROUND(AC32+(AD32-AC32)/2,0)</f>
        <v/>
      </c>
      <c r="AM11" t="inlineStr">
        <is>
          <t>Risque absent</t>
        </is>
      </c>
    </row>
    <row r="12" ht="103" customHeight="1" s="2456" thickBot="1">
      <c r="G12" s="2519" t="n"/>
      <c r="H12" s="2032" t="n"/>
      <c r="I12" s="2457" t="n"/>
      <c r="J12" s="2519" t="n"/>
      <c r="K12" s="2519" t="n"/>
      <c r="L12" s="2519" t="n"/>
      <c r="M12" s="2457" t="n"/>
      <c r="N12" s="2457" t="n"/>
      <c r="O12" s="53" t="n"/>
      <c r="P12" s="2550" t="n"/>
      <c r="Q12" s="2518"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9" t="inlineStr">
        <is>
          <t>Les comportements suivants méritent une attention particulière, car ils sont susceptibles d'affecter le développement et le bien-être psychologique de l'enfant :</t>
        </is>
      </c>
      <c r="Z12" s="2522" t="n"/>
      <c r="AA12" s="2522"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18">
        <f>IF(OR(C13=" ",$P$20="")," ",IF(O$20&gt;=$O$39,IF(H13&gt;=7,Y13," ")," "))</f>
        <v/>
      </c>
      <c r="R13" s="2518">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18">
        <f>IF(OR(C14=" ",$P$20="")," ",IF(O$20&gt;=AVERAGE($O$20,$O$26,$O$32),IF(H14&gt;=7,Y14," ")," "))</f>
        <v/>
      </c>
      <c r="R14" s="2518">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18">
        <f>IF(OR(C15=" ",$P$20="")," ",IF(O$20&gt;=AVERAGE($O$20,$O$26,$O$32),IF(H15&gt;=7,Y15," ")," "))</f>
        <v/>
      </c>
      <c r="R15" s="2518">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18">
        <f>IF(OR(C16=" ",$P$20="")," ",IF(O$20&gt;=AVERAGE($O$20,$O$26,$O$32),IF(H16&gt;=7,Y16," ")," "))</f>
        <v/>
      </c>
      <c r="R16" s="2518">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18">
        <f>IF(OR(C17=" ",$P$20="")," ",IF(O$20&gt;=AVERAGE($O$20,$O$26,$O$32),IF(H17&gt;=7,Y17," ")," "))</f>
        <v/>
      </c>
      <c r="R17" s="2518">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18">
        <f>IF(OR(C18=" ",$P$20="")," ",IF(O$20&gt;=AVERAGE($O$20,$O$26,$O$32),IF(H18&gt;=7,Y18," ")," "))</f>
        <v/>
      </c>
      <c r="R18" s="2518">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18">
        <f>IF(OR(C19=" ",$P$20="")," ",IF(O$20&gt;=AVERAGE($O$20,$O$26,$O$32),IF(H19&gt;=7,Y19," ")," "))</f>
        <v/>
      </c>
      <c r="R19" s="2518">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18">
        <f>IF(OR(C21=" ",$P$26="")," ",IF(O$20&gt;=$O$39,IF(H21&gt;=7,Y21," ")," "))</f>
        <v/>
      </c>
      <c r="R21" s="2518">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18">
        <f>IF(Test_Bible!$P$40&lt;=12,Test_Bible!D136,0)</f>
        <v/>
      </c>
      <c r="G22" s="2518">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18">
        <f>IF(OR(C22=" ",$P$26="")," ",IF(O$20&gt;=$O$39,IF(H22&gt;=7,Y22," ")," "))</f>
        <v/>
      </c>
      <c r="R22" s="2518">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18">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18">
        <f>IF(OR(C23=" ",$P$26="")," ",IF(O$20&gt;=$O$39,IF(H23&gt;=7,Y23," ")," "))</f>
        <v/>
      </c>
      <c r="R23" s="2518">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18">
        <f>IF(OR(C24=" ",$P$26="")," ",IF(O$20&gt;=$O$39,IF(H24&gt;=7,Y24," ")," "))</f>
        <v/>
      </c>
      <c r="R24" s="2518">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18">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18">
        <f>IF(OR(C25=" ",$P$26="")," ",IF(O$20&gt;=$O$39,IF(H25&gt;=7,Y25," ")," "))</f>
        <v/>
      </c>
      <c r="R25" s="2518">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18"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18">
        <f>IF(OR(C28=" ",$P$32="")," ",IF(O$20&gt;=$O$39,IF(H28&gt;=7,Y28," ")," "))</f>
        <v/>
      </c>
      <c r="R28" s="2518">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18">
        <f>IF(OR(C29=" ",$P$32="")," ",IF(O$20&gt;=$O$39,IF(H29&gt;=7,Y29," ")," "))</f>
        <v/>
      </c>
      <c r="R29" s="2518">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18">
        <f>IF(OR(C30=" ",$P$32="")," ",IF(O$20&gt;=$O$39,IF(H30&gt;=7,Y30," ")," "))</f>
        <v/>
      </c>
      <c r="R30" s="2518">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18">
        <f>IF(OR(C31=" ",$P$32="")," ",IF(O$20&gt;=$O$39,IF(H31&gt;=7,Y31," ")," "))</f>
        <v/>
      </c>
      <c r="R31" s="2518">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1">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9" t="n"/>
      <c r="Q15" s="2518" t="inlineStr">
        <is>
          <t>Thèmes :</t>
        </is>
      </c>
      <c r="R15" s="2550" t="inlineStr">
        <is>
          <t>Ecart de F*I (PFA-PCR)</t>
        </is>
      </c>
      <c r="V15" s="2550" t="n"/>
      <c r="W15" s="2091" t="n"/>
      <c r="X15" s="2518" t="n"/>
      <c r="Y15" s="2518"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9" t="n"/>
      <c r="R16" s="2550" t="n"/>
      <c r="V16" s="2550" t="n"/>
      <c r="W16" s="2091" t="n"/>
      <c r="X16" s="2518" t="n"/>
      <c r="Y16" s="2518" t="n"/>
      <c r="AB16" s="288" t="n"/>
    </row>
    <row r="17" ht="33" customHeight="1" s="2456">
      <c r="A17" s="2371" t="inlineStr">
        <is>
          <t>Si une des deux questions est fermée = cacher la question pour les deux parents</t>
        </is>
      </c>
      <c r="B17" s="2030" t="n"/>
      <c r="C17" s="2518" t="n"/>
      <c r="D17" s="2578" t="n"/>
      <c r="P17" s="2519" t="n"/>
      <c r="Q17" s="1373" t="inlineStr">
        <is>
          <t>Mettre en ordre d'écart décroissant</t>
        </is>
      </c>
      <c r="R17" s="2550" t="n"/>
      <c r="V17" s="2550" t="n"/>
      <c r="W17" s="2091" t="n"/>
      <c r="X17" s="2518" t="n"/>
      <c r="Y17" s="2518" t="n"/>
      <c r="AB17" s="288" t="n"/>
    </row>
    <row r="18" ht="65" customHeight="1" s="2456" thickBot="1">
      <c r="A18" t="inlineStr">
        <is>
          <t>Question affichée ou non</t>
        </is>
      </c>
      <c r="B18" s="728" t="inlineStr">
        <is>
          <t>Thème</t>
        </is>
      </c>
      <c r="C18" s="2518" t="n"/>
      <c r="D18" s="2578" t="n"/>
      <c r="E18" s="2518" t="inlineStr">
        <is>
          <t>Intensité</t>
        </is>
      </c>
      <c r="F18" s="2518" t="inlineStr">
        <is>
          <t>Fréquence</t>
        </is>
      </c>
      <c r="G18" s="2518" t="inlineStr">
        <is>
          <t>F*I</t>
        </is>
      </c>
      <c r="H18" s="598" t="n"/>
      <c r="I18" s="598" t="n"/>
      <c r="J18" s="2518" t="n"/>
      <c r="K18" s="2578" t="n"/>
      <c r="L18" s="2518" t="inlineStr">
        <is>
          <t>Intensité</t>
        </is>
      </c>
      <c r="M18" s="2518" t="inlineStr">
        <is>
          <t>Fréquence</t>
        </is>
      </c>
      <c r="N18" s="2518" t="inlineStr">
        <is>
          <t>F*I</t>
        </is>
      </c>
      <c r="O18" s="598" t="n"/>
      <c r="P18" s="2457" t="n"/>
      <c r="Q18" s="2518"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18" t="n"/>
      <c r="Y18" s="2518" t="n"/>
      <c r="Z18" s="2265" t="inlineStr">
        <is>
          <t>Mettre en ordre d'écart décroissant</t>
        </is>
      </c>
      <c r="AA18" s="2266" t="n"/>
      <c r="AC18" t="inlineStr">
        <is>
          <t>PFA</t>
        </is>
      </c>
      <c r="AD18" t="inlineStr">
        <is>
          <t>PCR</t>
        </is>
      </c>
    </row>
    <row r="19" ht="59" customHeight="1" s="2456" thickBot="1">
      <c r="A19" s="251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17"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17"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17"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17" t="n"/>
      <c r="L30" s="2457" t="n"/>
      <c r="N30" s="6" t="n"/>
      <c r="O30" s="751" t="n"/>
      <c r="P30" s="6" t="n"/>
      <c r="R30" s="2469" t="n"/>
      <c r="S30" s="2469" t="n"/>
      <c r="T30" s="2469" t="n"/>
      <c r="U30" s="2469" t="n"/>
      <c r="V30" s="2372">
        <f>IF(AND(F38&lt;4,M38&lt;4),1,0)</f>
        <v/>
      </c>
      <c r="W30" s="2373">
        <f>IF(OR(F38&gt;=4,M38&gt;=4),1,0)</f>
        <v/>
      </c>
      <c r="X30" s="2518" t="inlineStr">
        <is>
          <t>Drapeaux jaunes (à surveiller)</t>
        </is>
      </c>
      <c r="Y30" s="2518" t="inlineStr">
        <is>
          <t>Drapeaux rouges (par thème et par comportements)</t>
        </is>
      </c>
      <c r="Z30" s="2580" t="n"/>
      <c r="AC30" s="55" t="n"/>
    </row>
    <row r="31" ht="95" customHeight="1" s="2456" thickBot="1">
      <c r="B31" s="603" t="inlineStr">
        <is>
          <t>Thème</t>
        </is>
      </c>
      <c r="D31" s="291" t="n"/>
      <c r="E31" s="2457" t="n"/>
      <c r="G31" s="6" t="n"/>
      <c r="H31" s="751" t="n"/>
      <c r="K31" s="2517"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18"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18" t="n"/>
      <c r="D39" s="2578" t="n"/>
      <c r="E39" s="2518"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18" t="n"/>
      <c r="D40" s="2578" t="n"/>
      <c r="E40" s="2518"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18" t="n"/>
      <c r="D41" s="2578" t="n"/>
      <c r="E41" s="2518"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18" t="n"/>
      <c r="D42" s="2578" t="n"/>
      <c r="E42" s="2518"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18" t="n"/>
      <c r="D43" s="2578" t="n"/>
      <c r="E43" s="2518"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18" t="n"/>
      <c r="D44" s="2578" t="n"/>
      <c r="E44" s="2518"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18" t="n"/>
      <c r="D45" s="2578" t="n"/>
      <c r="E45" s="2518"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18" t="n"/>
      <c r="D46" s="2578" t="n"/>
      <c r="E46" s="2518"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18" t="n"/>
      <c r="D47" s="2578" t="n"/>
      <c r="E47" s="2518"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18" t="n"/>
      <c r="D48" s="2578" t="n"/>
      <c r="E48" s="2518"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18" t="n"/>
      <c r="D49" s="2578" t="n"/>
      <c r="E49" s="2518"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18" t="n"/>
      <c r="D50" s="2578" t="n"/>
      <c r="E50" s="2518"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18" t="n"/>
      <c r="D51" s="2578" t="n"/>
      <c r="E51" s="2518"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18" t="n"/>
      <c r="D52" s="2578" t="n"/>
      <c r="E52" s="2518"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18" t="n"/>
      <c r="D53" s="2578" t="n"/>
      <c r="E53" s="2518"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18" t="n"/>
      <c r="D54" s="2578" t="n"/>
      <c r="E54" s="2518"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18" t="n"/>
      <c r="D55" s="2578" t="n"/>
      <c r="E55" s="2518"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18" t="n"/>
      <c r="D56" s="2578" t="n"/>
      <c r="E56" s="2518"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18" t="n"/>
      <c r="D57" s="2578" t="n"/>
      <c r="E57" s="2518"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18" t="n"/>
      <c r="D58" s="2578" t="n"/>
      <c r="E58" s="2518"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18" t="n"/>
      <c r="D59" s="2578" t="n"/>
      <c r="E59" s="2518"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18" t="n"/>
      <c r="D60" s="2578" t="n"/>
      <c r="E60" s="2518"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18" t="n"/>
      <c r="D61" s="2578" t="n"/>
      <c r="E61" s="2518"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18" t="n"/>
      <c r="D62" s="2578" t="n"/>
      <c r="E62" s="2518"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18" t="n"/>
      <c r="D63" s="2578" t="n"/>
      <c r="E63" s="2518"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18" t="n"/>
      <c r="D64" s="2578" t="n"/>
      <c r="E64" s="2518"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18" t="n"/>
      <c r="D65" s="2578" t="n"/>
      <c r="E65" s="2518"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18" t="n"/>
      <c r="D66" s="2578" t="n"/>
      <c r="E66" s="2518"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18" t="n"/>
      <c r="D67" s="2578" t="n"/>
      <c r="E67" s="2518"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18" t="n"/>
      <c r="D68" s="2578" t="n"/>
      <c r="E68" s="2518"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18" t="n"/>
      <c r="D69" s="2578" t="n"/>
      <c r="E69" s="2518"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18" t="n"/>
      <c r="D70" s="2578" t="n"/>
      <c r="E70" s="2518"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18" t="n"/>
      <c r="D71" s="2578" t="n"/>
      <c r="E71" s="2518"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18" t="n"/>
      <c r="D72" s="2578" t="n"/>
      <c r="E72" s="2518"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18" t="n"/>
      <c r="D73" s="2578" t="n"/>
      <c r="E73" s="2518"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18" t="n"/>
      <c r="D74" s="2578" t="n"/>
      <c r="E74" s="2518"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18" t="n"/>
      <c r="D75" s="2578" t="n"/>
      <c r="E75" s="2518"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18" t="n"/>
      <c r="D76" s="2578" t="n"/>
      <c r="E76" s="2518"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18" t="n"/>
      <c r="D77" s="2578" t="n"/>
      <c r="E77" s="2518"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18" t="n"/>
      <c r="D78" s="2578" t="n"/>
      <c r="E78" s="2518"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18" t="n"/>
      <c r="D79" s="2578" t="n"/>
      <c r="E79" s="2518"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18" t="n"/>
      <c r="D80" s="2578" t="n"/>
      <c r="E80" s="2518"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18" t="n"/>
      <c r="D81" s="2578" t="n"/>
      <c r="E81" s="2518"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18" t="n"/>
      <c r="D82" s="2578" t="n"/>
      <c r="E82" s="2518"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18" t="n"/>
      <c r="D83" s="2578" t="n"/>
      <c r="E83" s="2518"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18" t="n"/>
      <c r="D84" s="2578" t="n"/>
      <c r="E84" s="2518"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18" t="n"/>
      <c r="D85" s="2578" t="n"/>
      <c r="E85" s="2518"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18" t="n"/>
      <c r="D86" s="2578" t="n"/>
      <c r="E86" s="2518"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18" t="n"/>
      <c r="D87" s="2578" t="n"/>
      <c r="E87" s="2518"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18" t="n"/>
      <c r="D88" s="2578" t="n"/>
      <c r="E88" s="2518"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18" t="n"/>
      <c r="D89" s="2578" t="n"/>
      <c r="E89" s="2518"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18" t="n"/>
      <c r="D90" s="2578" t="n"/>
      <c r="E90" s="2518"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18" t="n"/>
      <c r="D91" s="2578" t="n"/>
      <c r="E91" s="2518"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18" t="n"/>
      <c r="D92" s="2578" t="n"/>
      <c r="E92" s="2518"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18" t="n"/>
      <c r="D93" s="2578" t="n"/>
      <c r="E93" s="2518"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18" t="n"/>
      <c r="D94" s="2578" t="n"/>
      <c r="E94" s="2518"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18" t="n"/>
      <c r="D95" s="2578" t="n"/>
      <c r="E95" s="2518"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18" t="n"/>
      <c r="D96" s="2578" t="n"/>
      <c r="E96" s="2518"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18" t="n"/>
      <c r="D97" s="2578" t="n"/>
      <c r="E97" s="2518"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18" t="n"/>
      <c r="D98" s="2578" t="n"/>
      <c r="E98" s="2518"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18" t="n"/>
      <c r="D99" s="2578" t="n"/>
      <c r="E99" s="2518"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18" t="n"/>
      <c r="D100" s="2578" t="n"/>
      <c r="E100" s="2518"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18" t="n"/>
      <c r="D101" s="2578" t="n"/>
      <c r="E101" s="2518"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18" t="n"/>
      <c r="D102" s="2578" t="n"/>
      <c r="E102" s="2518"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18" t="n"/>
      <c r="D103" s="2578" t="n"/>
      <c r="E103" s="2518"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18" t="n"/>
      <c r="D104" s="2578" t="n"/>
      <c r="E104" s="2518"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18" t="n"/>
      <c r="D105" s="2578" t="n"/>
      <c r="E105" s="2518"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18" t="n"/>
      <c r="D106" s="2578" t="n"/>
      <c r="E106" s="2518"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18" t="n"/>
      <c r="D107" s="2578" t="n"/>
      <c r="E107" s="2518"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18" t="n"/>
      <c r="D108" s="2578" t="n"/>
      <c r="E108" s="2518"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18" t="n"/>
      <c r="D109" s="2578" t="n"/>
      <c r="E109" s="2518"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18" t="n"/>
      <c r="D110" s="2578" t="n"/>
      <c r="E110" s="2518"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18" t="n"/>
      <c r="D111" s="2578" t="n"/>
      <c r="E111" s="2518" t="n"/>
      <c r="F111" s="2518" t="n"/>
      <c r="G111" s="2518" t="n"/>
      <c r="H111" s="1517" t="n"/>
      <c r="J111" s="2465" t="n"/>
      <c r="K111" s="2578" t="n"/>
      <c r="L111" s="2465" t="n"/>
      <c r="M111" s="2465" t="n"/>
      <c r="N111" s="2465" t="n"/>
      <c r="O111" s="1872" t="n"/>
      <c r="V111" s="2088" t="n"/>
      <c r="W111" s="2558" t="n"/>
      <c r="X111" s="2557" t="n"/>
      <c r="Y111" s="2557" t="n"/>
    </row>
    <row r="112" ht="29" customHeight="1" s="2456">
      <c r="B112" s="2578" t="n"/>
      <c r="C112" s="2518" t="n"/>
      <c r="D112" s="2578" t="n"/>
      <c r="E112" s="2518" t="n"/>
      <c r="F112" s="2518" t="n"/>
      <c r="G112" s="2518"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18" t="n"/>
      <c r="D113" s="2578" t="n"/>
      <c r="E113" s="2518" t="n"/>
      <c r="F113" s="2518" t="n"/>
      <c r="G113" s="2518"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18" t="n"/>
      <c r="D114" s="2578" t="n"/>
      <c r="E114" s="2518" t="n"/>
      <c r="F114" s="2518" t="n"/>
      <c r="G114" s="2518"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18" t="n"/>
      <c r="Y114" s="2518" t="n"/>
      <c r="AB114">
        <f>B35</f>
        <v/>
      </c>
      <c r="AC114" s="55">
        <f>F35</f>
        <v/>
      </c>
      <c r="AD114" s="55">
        <f>M35</f>
        <v/>
      </c>
    </row>
    <row r="115" ht="55" customHeight="1" s="2456" thickBot="1">
      <c r="B115" s="1133" t="n"/>
      <c r="C115" s="609" t="n"/>
      <c r="D115" s="1133" t="n"/>
      <c r="E115" s="609" t="n"/>
      <c r="F115" s="609" t="n"/>
      <c r="G115" s="2518" t="inlineStr">
        <is>
          <t>Résultats (priorités)</t>
        </is>
      </c>
      <c r="H115" s="2021" t="n"/>
      <c r="I115" s="2462" t="n"/>
      <c r="J115" s="1180" t="n"/>
      <c r="K115" s="1133" t="n"/>
      <c r="L115" s="1180" t="n"/>
      <c r="M115" s="1180" t="n"/>
      <c r="N115" s="2518" t="inlineStr">
        <is>
          <t>Résultats (priorités)</t>
        </is>
      </c>
      <c r="O115" s="2022" t="n"/>
      <c r="V115" s="2550" t="n"/>
      <c r="W115" s="2091" t="n"/>
      <c r="X115" s="2518" t="n"/>
      <c r="Y115" s="2518"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18" t="n"/>
      <c r="D120" s="2578" t="n"/>
      <c r="E120" s="2518" t="n"/>
      <c r="F120" s="2518" t="n"/>
      <c r="G120" s="2518" t="n"/>
      <c r="H120" s="1517" t="n"/>
      <c r="K120" s="291" t="n"/>
      <c r="L120" s="2457" t="n"/>
      <c r="O120" s="751" t="n"/>
      <c r="Q120" s="2229" t="n"/>
      <c r="R120" s="2465" t="n"/>
      <c r="S120" s="2465" t="n"/>
      <c r="T120" s="2465" t="n"/>
      <c r="U120" s="2465" t="n"/>
      <c r="V120" s="2483" t="n"/>
      <c r="W120" s="2505" t="n"/>
      <c r="AC120" s="55" t="n"/>
      <c r="AD120" s="55" t="n"/>
    </row>
    <row r="121">
      <c r="B121" s="2580" t="n"/>
      <c r="C121" s="2518" t="n"/>
      <c r="D121" s="2578" t="n"/>
      <c r="E121" s="2518" t="n"/>
      <c r="F121" s="2518" t="n"/>
      <c r="G121" s="2518" t="n"/>
      <c r="H121" s="1517" t="n"/>
      <c r="J121" s="604" t="n"/>
      <c r="K121" s="2578" t="n"/>
      <c r="L121" s="2518" t="n"/>
      <c r="M121" s="2518" t="n"/>
      <c r="N121" s="2518" t="n"/>
      <c r="O121" s="1517" t="n"/>
      <c r="Q121" s="2229" t="n"/>
      <c r="R121" s="2465" t="n"/>
      <c r="S121" s="2465" t="n"/>
      <c r="T121" s="2465" t="n"/>
      <c r="U121" s="2465" t="n"/>
      <c r="V121" s="2483" t="n"/>
      <c r="W121" s="2505" t="n"/>
      <c r="AC121" s="55" t="n"/>
      <c r="AD121" s="55" t="n"/>
    </row>
    <row r="122" ht="31" customHeight="1" s="2456">
      <c r="B122" s="2580" t="n"/>
      <c r="C122" s="2518" t="n"/>
      <c r="D122" s="2578" t="n"/>
      <c r="E122" s="2518" t="n"/>
      <c r="F122" s="2518" t="n"/>
      <c r="G122" s="2518" t="n"/>
      <c r="H122" s="1517" t="n"/>
      <c r="J122" s="2465" t="n"/>
      <c r="K122" s="2578" t="n"/>
      <c r="L122" s="2518" t="n"/>
      <c r="M122" s="2518" t="n"/>
      <c r="N122" s="2518"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18" t="n"/>
      <c r="F123" s="2518" t="n"/>
      <c r="G123" s="2518" t="n"/>
      <c r="H123" s="1517" t="n"/>
      <c r="J123" s="604" t="n"/>
      <c r="K123" s="2578" t="n"/>
      <c r="L123" s="2518" t="n"/>
      <c r="M123" s="2518" t="n"/>
      <c r="N123" s="2518" t="n"/>
      <c r="O123" s="1517" t="n"/>
      <c r="Q123" s="2229" t="n"/>
      <c r="R123" s="2465" t="n"/>
      <c r="S123" s="2465" t="n"/>
      <c r="T123" s="2465" t="n"/>
      <c r="U123" s="2465" t="n"/>
      <c r="V123" s="2483" t="n"/>
      <c r="W123" s="2505" t="n"/>
      <c r="AC123" s="55" t="n"/>
      <c r="AD123" s="55" t="n"/>
    </row>
    <row r="124" ht="34" customHeight="1" s="2456">
      <c r="J124" s="604" t="n"/>
      <c r="K124" s="2578" t="n"/>
      <c r="L124" s="2578" t="n"/>
      <c r="M124" s="2518" t="n"/>
      <c r="N124" s="2518"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18" t="n"/>
      <c r="D128" s="2578" t="n"/>
      <c r="E128" s="2518" t="n"/>
      <c r="F128" s="67" t="n"/>
      <c r="G128" s="67" t="n"/>
      <c r="H128" s="1872" t="n"/>
      <c r="J128" s="604" t="n"/>
      <c r="K128" s="2023" t="n"/>
      <c r="L128" s="604" t="n"/>
      <c r="M128" s="2024" t="n"/>
      <c r="N128" s="67" t="n"/>
      <c r="O128" s="1517" t="n"/>
      <c r="Q128" s="2518" t="n"/>
      <c r="R128" s="2029" t="n"/>
      <c r="S128" s="2368" t="n"/>
      <c r="T128" s="2368" t="n"/>
      <c r="U128" s="2368" t="n"/>
      <c r="V128" s="2192" t="n"/>
      <c r="W128" s="2192" t="n"/>
      <c r="X128" s="2192" t="n"/>
      <c r="Y128" s="2192" t="n"/>
      <c r="AC128" s="55" t="n"/>
      <c r="AD128" s="55" t="n"/>
    </row>
    <row r="129" ht="37" customHeight="1" s="2456">
      <c r="B129" s="2580" t="n"/>
      <c r="C129" s="2518" t="n"/>
      <c r="D129" s="2578" t="n"/>
      <c r="E129" s="2518" t="n"/>
      <c r="F129" s="67" t="n"/>
      <c r="G129" s="67" t="n"/>
      <c r="H129" s="1872" t="n"/>
      <c r="J129" s="604" t="n"/>
      <c r="K129" s="2023" t="n"/>
      <c r="L129" s="604" t="n"/>
      <c r="M129" s="2024" t="n"/>
      <c r="N129" s="67" t="n"/>
      <c r="O129" s="1517" t="n"/>
      <c r="Q129" s="2518"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17"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18" t="n"/>
      <c r="D141" s="2578" t="n"/>
      <c r="E141" s="2518" t="n"/>
      <c r="F141" s="2518" t="n"/>
      <c r="G141" s="2518" t="n"/>
      <c r="H141" s="1517" t="n"/>
      <c r="J141" s="494" t="n"/>
      <c r="K141" s="2578" t="n"/>
      <c r="L141" s="2518" t="n"/>
      <c r="M141" s="2518" t="n"/>
      <c r="N141" s="2518"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18" t="n"/>
      <c r="D145" s="2578" t="n"/>
      <c r="E145" s="2518" t="n"/>
      <c r="F145" s="2518" t="n"/>
      <c r="G145" s="2518"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9" min="9" max="10"/>
    <col width="18" customWidth="1" style="2457" min="11" max="11"/>
    <col width="85.83203125" customWidth="1" style="2519"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17" t="n"/>
      <c r="H3" s="82" t="inlineStr">
        <is>
          <t>Ce sera les résultats des 7 catégories qui viendront se dessiner.</t>
        </is>
      </c>
      <c r="I3" s="826" t="n"/>
      <c r="J3" s="826" t="n"/>
      <c r="K3" s="2517"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18" t="inlineStr">
        <is>
          <t>Coparent</t>
        </is>
      </c>
      <c r="E7" s="2518" t="inlineStr">
        <is>
          <t>Nouveau|nouvelle conjoint·e</t>
        </is>
      </c>
      <c r="F7" s="1718" t="inlineStr">
        <is>
          <t>Parent répondant</t>
        </is>
      </c>
      <c r="G7" s="2518" t="inlineStr">
        <is>
          <t>Poids de la classe:
Max (Co+NC) + Répondant Cpts</t>
        </is>
      </c>
      <c r="H7" s="2518" t="inlineStr">
        <is>
          <t>Cpts qui s'ouvrent (plus élevé que la moyenne ou plus que 20 de score)</t>
        </is>
      </c>
      <c r="I7" s="2518" t="inlineStr">
        <is>
          <t>Drapeaux jaunes</t>
        </is>
      </c>
      <c r="J7" s="2518"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18" t="n"/>
      <c r="N7" s="2559" t="inlineStr">
        <is>
          <t>Les comportements suivants méritent une attention particulière, car ils sont susceptibles d'affecter le bien-être psychologique et le développement de l'enfant :</t>
        </is>
      </c>
      <c r="P7" s="2518" t="n"/>
      <c r="S7" s="2518" t="n"/>
      <c r="T7" s="2518" t="n"/>
      <c r="U7" s="49" t="n"/>
    </row>
    <row r="8" ht="21" customHeight="1" s="2456">
      <c r="C8" s="2465" t="n"/>
      <c r="D8" s="2518" t="n"/>
      <c r="E8" s="2518" t="n"/>
      <c r="F8" s="1718" t="n"/>
      <c r="G8" s="2518" t="n"/>
      <c r="H8" s="2518" t="n"/>
      <c r="I8" s="2518" t="n"/>
      <c r="J8" s="2518" t="n"/>
      <c r="K8" s="2518" t="n"/>
      <c r="L8" s="2578" t="n">
        <v>1</v>
      </c>
      <c r="M8" s="2518" t="n"/>
      <c r="P8" s="2518" t="n"/>
      <c r="S8" s="2518" t="n"/>
      <c r="T8" s="2518"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5">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4">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9"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18"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1"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1"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1" t="n"/>
      <c r="O12" s="2511"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18" t="inlineStr">
        <is>
          <t>Les comportements suivants méritent une attention particulière, car ils sont susceptibles d'affecter le développement de l'enfant :</t>
        </is>
      </c>
      <c r="V12" s="2518"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18"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n"/>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18"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18"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18"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8">
        <f>IF(P17="","",U17)</f>
        <v/>
      </c>
      <c r="R17" s="2408">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18"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18"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18"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8">
        <f>IF(P21="","",U21)</f>
        <v/>
      </c>
      <c r="R21" s="2408">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18"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18"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18"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18"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8">
        <f>IF(P26="","",U26)</f>
        <v/>
      </c>
      <c r="R26" s="2408">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n"/>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18"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18"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18"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8">
        <f>IF(P30="","",U30)</f>
        <v/>
      </c>
      <c r="R30" s="2408">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18"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18"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18"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8">
        <f>IF(P34="","",U34)</f>
        <v/>
      </c>
      <c r="R34" s="2408">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18"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18"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09" t="n"/>
      <c r="R41" s="2409" t="n"/>
      <c r="S41" s="2190" t="n"/>
      <c r="T41" s="2190" t="n"/>
    </row>
    <row r="42" ht="105" customHeight="1" s="2456">
      <c r="I42" s="90" t="n"/>
      <c r="M42" t="inlineStr">
        <is>
          <t>Références</t>
        </is>
      </c>
      <c r="S42" s="2417" t="inlineStr">
        <is>
          <t>Nous vous recommandons de consulter la section Psychologie de l'onglet Ressources afin de comprendre les répercussions du conflit de loyauté chez votre enfant et de connaitre les meilleures pratiques en matière de coparentalité.</t>
        </is>
      </c>
      <c r="T42" s="2418"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4" t="n"/>
      <c r="N4" s="2424" t="n"/>
      <c r="O4" s="2424" t="n"/>
      <c r="P4" s="2457" t="n"/>
      <c r="Q4" s="2519"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1" t="n"/>
      <c r="D5" s="2519" t="inlineStr">
        <is>
          <t>Début gradient</t>
        </is>
      </c>
      <c r="E5" s="2519" t="inlineStr">
        <is>
          <t>Min où débute un signe</t>
        </is>
      </c>
      <c r="F5" s="2457" t="n"/>
      <c r="G5" s="2457" t="n"/>
      <c r="H5" s="291" t="inlineStr">
        <is>
          <t>Max</t>
        </is>
      </c>
      <c r="I5" s="2517" t="n"/>
      <c r="J5" s="2517" t="n"/>
      <c r="K5" s="2517" t="n"/>
      <c r="L5" s="291" t="n"/>
      <c r="M5" s="831" t="n"/>
      <c r="N5" s="831" t="n"/>
      <c r="O5" s="831" t="n"/>
      <c r="P5" s="2457" t="n"/>
      <c r="Q5" s="2519" t="n"/>
      <c r="S5" s="2124" t="n"/>
      <c r="T5" s="277" t="n"/>
      <c r="U5" s="2196" t="inlineStr">
        <is>
          <t>AP</t>
        </is>
      </c>
      <c r="V5" s="2196" t="inlineStr">
        <is>
          <t>CL</t>
        </is>
      </c>
      <c r="W5" s="2196" t="inlineStr">
        <is>
          <t>CSS</t>
        </is>
      </c>
      <c r="X5" s="2124" t="n"/>
      <c r="Y5" s="1752" t="n"/>
    </row>
    <row r="6" ht="23" customHeight="1" s="2456">
      <c r="A6" s="1717" t="n"/>
      <c r="C6" s="2521" t="n"/>
      <c r="D6" s="2519" t="n"/>
      <c r="E6" s="1798" t="n">
        <v>0.25</v>
      </c>
      <c r="F6" s="1798" t="n">
        <v>0.38</v>
      </c>
      <c r="G6" s="1798">
        <f>1-E6-F6</f>
        <v/>
      </c>
      <c r="H6" s="291" t="n"/>
      <c r="I6" s="2517" t="n"/>
      <c r="J6" s="2517" t="n"/>
      <c r="K6" s="2517" t="n"/>
      <c r="L6" s="291" t="n"/>
      <c r="M6" s="831" t="n"/>
      <c r="N6" s="831" t="n"/>
      <c r="O6" s="831" t="n"/>
      <c r="P6" s="2457" t="n"/>
      <c r="Q6" s="251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9" t="inlineStr">
        <is>
          <t>Vert=&gt;</t>
        </is>
      </c>
      <c r="E7" s="2519" t="inlineStr">
        <is>
          <t>jaune=&gt;</t>
        </is>
      </c>
      <c r="F7" s="2457" t="inlineStr">
        <is>
          <t>orange=&gt;</t>
        </is>
      </c>
      <c r="G7" s="2457" t="inlineStr">
        <is>
          <t>rouge=&gt;</t>
        </is>
      </c>
      <c r="H7" s="1757" t="n"/>
      <c r="I7" s="2426" t="n"/>
      <c r="J7" s="2426" t="n"/>
      <c r="K7" s="2426" t="n"/>
      <c r="L7" s="1757" t="n"/>
      <c r="M7" s="2519" t="n"/>
      <c r="N7" s="2519" t="n"/>
      <c r="O7" s="2519" t="n"/>
      <c r="P7" s="2457" t="n"/>
      <c r="Q7" s="2519"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19" t="n"/>
      <c r="N8" s="2519" t="n"/>
      <c r="O8" s="2519" t="n"/>
      <c r="P8" s="2457" t="n"/>
      <c r="Q8" s="2519"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44" t="inlineStr">
        <is>
          <t>SECTION DRAPEAUX</t>
        </is>
      </c>
      <c r="R11" s="2518"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18" t="inlineStr">
        <is>
          <t>Léger</t>
        </is>
      </c>
      <c r="N12" s="2518" t="inlineStr">
        <is>
          <t>Modéré</t>
        </is>
      </c>
      <c r="O12" s="2518" t="inlineStr">
        <is>
          <t>Sévère</t>
        </is>
      </c>
      <c r="P12" s="2465" t="inlineStr">
        <is>
          <t>Drapeaux jaunes</t>
        </is>
      </c>
      <c r="Q12" s="2518" t="inlineStr">
        <is>
          <t>Drapeaux rouges</t>
        </is>
      </c>
      <c r="S12" s="2518" t="n"/>
      <c r="T12" s="2518" t="n"/>
      <c r="U12" s="2559" t="n"/>
    </row>
    <row r="13" ht="18" customHeight="1" s="2456">
      <c r="C13" s="2465" t="n"/>
      <c r="D13" s="2072" t="n"/>
      <c r="E13" s="2073" t="n"/>
      <c r="F13" s="2185" t="n"/>
      <c r="G13" s="2185" t="n"/>
      <c r="H13" s="54" t="n"/>
      <c r="I13" s="2269" t="n"/>
      <c r="J13" s="2269" t="n"/>
      <c r="K13" s="2269" t="n"/>
      <c r="L13" s="2269" t="n"/>
      <c r="M13" s="2518" t="n">
        <v>1</v>
      </c>
      <c r="N13" s="2518" t="n">
        <v>2</v>
      </c>
      <c r="O13" s="2518" t="n">
        <v>3</v>
      </c>
      <c r="P13" s="2465" t="n"/>
      <c r="Q13" s="2518" t="n"/>
      <c r="S13" s="2518" t="n"/>
      <c r="T13" s="2518" t="n"/>
      <c r="U13" s="2559" t="n"/>
    </row>
    <row r="14" ht="136" customHeight="1" s="2456">
      <c r="C14" s="2465" t="n"/>
      <c r="D14" s="2072" t="n"/>
      <c r="E14" s="2073" t="n"/>
      <c r="F14" s="2185" t="n"/>
      <c r="G14" s="2270" t="inlineStr">
        <is>
          <t>Max Q et SQ</t>
        </is>
      </c>
      <c r="H14" s="54" t="n"/>
      <c r="I14" s="2410">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18" t="n"/>
      <c r="S14" s="2518" t="n"/>
      <c r="T14" s="2518"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0">
        <f>IF(OR($I$17="",P15=""),"",P15)</f>
        <v/>
      </c>
      <c r="K15" s="2410">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0">
        <f>IF(OR($I$17="",P16=""),"",P16)</f>
        <v/>
      </c>
      <c r="K16" s="2410">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0">
        <f>IF(H17&gt;=$H$40,HLOOKUP($I$8,$M$13:$O$42,5),"")</f>
        <v/>
      </c>
      <c r="J17" s="2410">
        <f>IF(OR(I17="",P17=""),"",P17)</f>
        <v/>
      </c>
      <c r="K17" s="2410">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1"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0">
        <f>IF(OR($I$19="",P18=""),"",P18)</f>
        <v/>
      </c>
      <c r="K18" s="2410">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0">
        <f>IF(H19&gt;=$H$40,HLOOKUP($I$8,$M$13:$O$42,7),"")</f>
        <v/>
      </c>
      <c r="J19" s="2410">
        <f>IF(OR(I19="",P19=""),"",P19)</f>
        <v/>
      </c>
      <c r="K19" s="2410">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0">
        <f>IF(OR($I$21="non prioritaire",P20=""),"",P20)</f>
        <v/>
      </c>
      <c r="K20" s="2410">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0">
        <f>IF(H21&gt;=$H$40,HLOOKUP($I$8,$M$13:$O$42,9),"")</f>
        <v/>
      </c>
      <c r="J21" s="2410">
        <f>IF(OR(I21="",P21=""),"",P21)</f>
        <v/>
      </c>
      <c r="K21" s="2410">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0">
        <f>IF(OR($I$25="",P22=""),"",P22)</f>
        <v/>
      </c>
      <c r="K22" s="2410">
        <f>IF(OR($I$25="",Q22=""),"",Q22)</f>
        <v/>
      </c>
      <c r="L22" s="2173" t="n"/>
      <c r="M22" s="826" t="n"/>
      <c r="N22" s="826" t="n"/>
      <c r="O22" s="826" t="n"/>
      <c r="P22" s="826" t="n"/>
      <c r="Q22" s="2174" t="n"/>
      <c r="R22" s="2174" t="n"/>
      <c r="S22" s="2174" t="n"/>
      <c r="T22" s="2174" t="n"/>
    </row>
    <row r="23" ht="68" customFormat="1" customHeight="1" s="82">
      <c r="A23" s="2412" t="inlineStr">
        <is>
          <t>NC04a1</t>
        </is>
      </c>
      <c r="B23" s="2201">
        <f>BIBLE!V100</f>
        <v/>
      </c>
      <c r="C23" s="2202">
        <f>BIBLE!R100</f>
        <v/>
      </c>
      <c r="D23" s="2203">
        <f>Test_Bible!D415</f>
        <v/>
      </c>
      <c r="E23" s="2203">
        <f>Test_Bible!P415</f>
        <v/>
      </c>
      <c r="F23" s="2204">
        <f>BIBLE!Q223</f>
        <v/>
      </c>
      <c r="G23" s="2204" t="n"/>
      <c r="H23" s="2495" t="n"/>
      <c r="I23" s="826" t="n"/>
      <c r="J23" s="2410">
        <f>IF(OR($I$25="",P23=""),"",P23)</f>
        <v/>
      </c>
      <c r="K23" s="2410">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0">
        <f>IF(OR($I$25="",P24=""),"",P24)</f>
        <v/>
      </c>
      <c r="K24" s="2410">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0">
        <f>IF(H25&gt;=$H$40,HLOOKUP($I$8,$M$13:$O$42,13),"")</f>
        <v/>
      </c>
      <c r="J25" s="2410">
        <f>IF(OR(I25="",P25=""),"",P25)</f>
        <v/>
      </c>
      <c r="K25" s="2410">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3"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0">
        <f>IF(OR($I$33="",P26=""),"",P26)</f>
        <v/>
      </c>
      <c r="K26" s="2410">
        <f>IF(OR($I$33="",Q26=""),"",Q26)</f>
        <v/>
      </c>
      <c r="M26" s="826" t="n"/>
      <c r="N26" s="826" t="n"/>
      <c r="O26" s="826" t="n"/>
      <c r="P26" s="826" t="n"/>
      <c r="Q26" s="2174" t="n"/>
      <c r="R26" s="2174" t="n"/>
      <c r="S26" s="2174" t="n"/>
      <c r="T26" s="2174" t="n"/>
    </row>
    <row r="27" ht="102" customFormat="1" customHeight="1" s="82">
      <c r="A27" s="2412" t="inlineStr">
        <is>
          <t>NC07a</t>
        </is>
      </c>
      <c r="B27" s="2201">
        <f>BIBLE!V110</f>
        <v/>
      </c>
      <c r="C27" s="2202">
        <f>BIBLE!R110</f>
        <v/>
      </c>
      <c r="D27" s="2203">
        <f>Test_Bible!D418</f>
        <v/>
      </c>
      <c r="E27" s="2203">
        <f>Test_Bible!P418</f>
        <v/>
      </c>
      <c r="F27" s="2204">
        <f>BIBLE!Q226</f>
        <v/>
      </c>
      <c r="G27" s="2204" t="n"/>
      <c r="H27" s="2495" t="n"/>
      <c r="I27" s="826" t="n"/>
      <c r="J27" s="2410">
        <f>IF(OR($I$33="",P27=""),"",P27)</f>
        <v/>
      </c>
      <c r="K27" s="2410">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0">
        <f>IF(OR($I$33="",P28=""),"",P28)</f>
        <v/>
      </c>
      <c r="K28" s="2410">
        <f>IF(OR($I$33="",Q28=""),"",Q28)</f>
        <v/>
      </c>
      <c r="M28" s="826" t="n"/>
      <c r="N28" s="826" t="n"/>
      <c r="O28" s="826" t="n"/>
      <c r="P28" s="826" t="n"/>
      <c r="Q28" s="2174" t="n"/>
      <c r="R28" s="2174" t="n"/>
      <c r="S28" s="2174" t="n"/>
      <c r="T28" s="2174" t="n"/>
    </row>
    <row r="29" ht="34" customFormat="1" customHeight="1" s="82">
      <c r="A29" s="2413" t="inlineStr">
        <is>
          <t>NC10</t>
        </is>
      </c>
      <c r="B29" s="82">
        <f>BIBLE!V116</f>
        <v/>
      </c>
      <c r="C29" s="1838">
        <f>BIBLE!R116</f>
        <v/>
      </c>
      <c r="D29" s="2173">
        <f>Test_Bible!D420</f>
        <v/>
      </c>
      <c r="E29" s="2173">
        <f>Test_Bible!P420</f>
        <v/>
      </c>
      <c r="F29" s="2174">
        <f>BIBLE!Q228</f>
        <v/>
      </c>
      <c r="G29" s="2174">
        <f>F29</f>
        <v/>
      </c>
      <c r="H29" s="2495" t="n"/>
      <c r="I29" s="826" t="n"/>
      <c r="J29" s="2410">
        <f>IF(OR($I$33="",P29=""),"",P29)</f>
        <v/>
      </c>
      <c r="K29" s="2410">
        <f>IF(OR($I$33="",Q29=""),"",Q29)</f>
        <v/>
      </c>
      <c r="M29" s="826" t="n"/>
      <c r="N29" s="826" t="n"/>
      <c r="O29" s="826" t="n"/>
      <c r="P29" s="826" t="n"/>
      <c r="Q29" s="2174" t="n"/>
      <c r="R29" s="2174" t="n"/>
      <c r="S29" s="2174" t="n"/>
      <c r="T29" s="2174" t="n"/>
    </row>
    <row r="30" ht="34" customFormat="1" customHeight="1" s="82">
      <c r="A30" s="2413" t="inlineStr">
        <is>
          <t>NC11</t>
        </is>
      </c>
      <c r="B30" s="82">
        <f>BIBLE!V229</f>
        <v/>
      </c>
      <c r="C30" s="1838">
        <f>BIBLE!R229</f>
        <v/>
      </c>
      <c r="D30" s="2173">
        <f>Test_Bible!D421</f>
        <v/>
      </c>
      <c r="E30" s="2173">
        <f>Test_Bible!P421</f>
        <v/>
      </c>
      <c r="F30" s="2174">
        <f>BIBLE!Q229</f>
        <v/>
      </c>
      <c r="G30" s="2174">
        <f>F30</f>
        <v/>
      </c>
      <c r="H30" s="2495" t="n"/>
      <c r="I30" s="826" t="n"/>
      <c r="J30" s="2410">
        <f>IF(OR($I$33="",P30=""),"",P30)</f>
        <v/>
      </c>
      <c r="K30" s="2410">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0">
        <f>IF(OR($I$33="",P31=""),"",P31)</f>
        <v/>
      </c>
      <c r="K31" s="2410">
        <f>IF(OR($I$33="",Q31=""),"",Q31)</f>
        <v/>
      </c>
      <c r="M31" s="826" t="n"/>
      <c r="N31" s="826" t="n"/>
      <c r="O31" s="826" t="n"/>
      <c r="P31" s="826" t="n"/>
      <c r="Q31" s="2174" t="n"/>
      <c r="R31" s="2174" t="n"/>
      <c r="S31" s="2174" t="n"/>
      <c r="T31" s="2174" t="n"/>
    </row>
    <row r="32" ht="34" customFormat="1" customHeight="1" s="82">
      <c r="A32" s="2414" t="inlineStr">
        <is>
          <t>NC13</t>
        </is>
      </c>
      <c r="B32" s="2175">
        <f>BIBLE!V114</f>
        <v/>
      </c>
      <c r="C32" s="2184">
        <f>BIBLE!R114</f>
        <v/>
      </c>
      <c r="D32" s="2176">
        <f>Test_Bible!D423</f>
        <v/>
      </c>
      <c r="E32" s="2176">
        <f>Test_Bible!P423</f>
        <v/>
      </c>
      <c r="F32" s="2177">
        <f>BIBLE!Q231</f>
        <v/>
      </c>
      <c r="G32" s="2177">
        <f>F32</f>
        <v/>
      </c>
      <c r="H32" s="2496" t="n"/>
      <c r="I32" s="1838" t="n"/>
      <c r="J32" s="2410">
        <f>IF(OR($I$33="",P32=""),"",P32)</f>
        <v/>
      </c>
      <c r="K32" s="2410">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0">
        <f>IF(H33&gt;=$H$40,HLOOKUP($I$8,$M$13:$O$42,21),"")</f>
        <v/>
      </c>
      <c r="J33" s="2410">
        <f>IF(OR(I33="",P33=""),"",P33)</f>
        <v/>
      </c>
      <c r="K33" s="2410">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3"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0">
        <f>IF(OR($I$36="",P34=""),"",P34)</f>
        <v/>
      </c>
      <c r="K34" s="2410">
        <f>IF(OR($I$36="",Q34=""),"",Q34)</f>
        <v/>
      </c>
      <c r="M34" s="826" t="n"/>
      <c r="N34" s="826" t="n"/>
      <c r="O34" s="826" t="n"/>
      <c r="P34" s="826" t="n"/>
      <c r="Q34" s="2174" t="n"/>
      <c r="R34" s="2174" t="n"/>
      <c r="S34" s="2174" t="n"/>
      <c r="T34" s="2174" t="n"/>
    </row>
    <row r="35" ht="102" customFormat="1" customHeight="1" s="82">
      <c r="A35" s="2415" t="inlineStr">
        <is>
          <t>NC15</t>
        </is>
      </c>
      <c r="B35" s="2175">
        <f>BIBLE!V233</f>
        <v/>
      </c>
      <c r="C35" s="2184">
        <f>BIBLE!R233</f>
        <v/>
      </c>
      <c r="D35" s="2176">
        <f>Test_Bible!D425</f>
        <v/>
      </c>
      <c r="E35" s="2176">
        <f>Test_Bible!P425</f>
        <v/>
      </c>
      <c r="F35" s="2177">
        <f>BIBLE!Q233</f>
        <v/>
      </c>
      <c r="G35" s="2177">
        <f>F35</f>
        <v/>
      </c>
      <c r="H35" s="2496" t="n"/>
      <c r="I35" s="1838" t="n"/>
      <c r="J35" s="2410">
        <f>IF(OR($I$36="",P35=""),"",P35)</f>
        <v/>
      </c>
      <c r="K35" s="2410">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0">
        <f>IF(H36&gt;=$H$40,HLOOKUP($I$8,$M$13:$O$42,24),"")</f>
        <v/>
      </c>
      <c r="J36" s="2410">
        <f>IF(OR(I36="",P36=""),"",P36)</f>
        <v/>
      </c>
      <c r="K36" s="2410">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0">
        <f>IF(OR($I$38="",P37=""),"",P37)</f>
        <v/>
      </c>
      <c r="K37" s="2410">
        <f>IF(OR($I$38="",Q37=""),"",Q37)</f>
        <v/>
      </c>
      <c r="M37" s="826" t="n"/>
      <c r="N37" s="826" t="n"/>
      <c r="O37" s="826" t="n"/>
      <c r="P37" s="826" t="n"/>
      <c r="Q37" s="2174" t="n"/>
      <c r="R37" s="2174" t="n"/>
      <c r="S37" s="2174" t="n"/>
      <c r="T37" s="2174" t="n"/>
    </row>
    <row r="38" ht="98" customHeight="1" s="2456">
      <c r="H38" s="1057">
        <f>AVERAGE(G37)</f>
        <v/>
      </c>
      <c r="I38" s="2410">
        <f>IF(H38&gt;=$H$40,HLOOKUP($I$8,$M$13:$O$42,26),"")</f>
        <v/>
      </c>
      <c r="J38" s="2410">
        <f>IF(OR(I38="",P38=""),"",P38)</f>
        <v/>
      </c>
      <c r="K38" s="2410">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0">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style="2456" min="84" max="84"/>
    <col width="30" bestFit="1" customWidth="1" style="2456" min="85" max="85"/>
    <col width="16" bestFit="1" customWidth="1" style="2456" min="86" max="86"/>
    <col hidden="1" style="2456" min="87" max="87"/>
    <col width="42.1640625" bestFit="1" customWidth="1" style="2456" min="88" max="88"/>
    <col width="255.83203125" bestFit="1" customWidth="1" style="2456" min="89" max="89"/>
    <col hidden="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1" t="inlineStr">
        <is>
          <t>AP</t>
        </is>
      </c>
      <c r="AU8" s="2511" t="inlineStr">
        <is>
          <t>CL</t>
        </is>
      </c>
      <c r="AV8" s="2511" t="inlineStr">
        <is>
          <t>CSS</t>
        </is>
      </c>
      <c r="AX8" s="2511" t="n"/>
      <c r="AY8" t="inlineStr">
        <is>
          <t>SUJET</t>
        </is>
      </c>
      <c r="AZ8" s="2511" t="inlineStr">
        <is>
          <t>Score total</t>
        </is>
      </c>
      <c r="BB8" s="2522" t="inlineStr">
        <is>
          <t>Score A-R</t>
        </is>
      </c>
      <c r="BC8" s="441" t="inlineStr">
        <is>
          <t>Devant les comportements aliénants du PF, l'enfant répond :</t>
        </is>
      </c>
      <c r="BD8" s="2469" t="n"/>
      <c r="BE8" s="2522" t="inlineStr">
        <is>
          <t>Score A-R</t>
        </is>
      </c>
      <c r="BF8" s="729" t="inlineStr">
        <is>
          <t>L'enfant présente les comportements suivants sans signe ou évaluation de la participation du PFA :</t>
        </is>
      </c>
      <c r="BG8" s="728" t="n"/>
      <c r="BH8" s="2522"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1" t="n"/>
      <c r="AU9" s="2511" t="n"/>
      <c r="AV9" s="2511" t="n"/>
      <c r="AX9" s="2511" t="n"/>
      <c r="AZ9" s="2511" t="n"/>
      <c r="BB9" s="2522" t="n"/>
      <c r="BC9" s="441" t="n"/>
      <c r="BD9" s="2469" t="n"/>
      <c r="BE9" s="2522" t="n"/>
      <c r="BF9" s="729" t="n"/>
      <c r="BG9" s="728" t="n"/>
      <c r="BH9" s="2522" t="n"/>
      <c r="BI9" s="2145" t="n"/>
      <c r="BL9" s="2430" t="inlineStr">
        <is>
          <t>Constat</t>
        </is>
      </c>
      <c r="BM9" s="2430" t="inlineStr">
        <is>
          <t>Conseils</t>
        </is>
      </c>
      <c r="BN9" s="2416" t="inlineStr">
        <is>
          <t>Drapeaux jaunes</t>
        </is>
      </c>
      <c r="BO9" s="2430"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Votre enfant garde des secrets ou vous cache des choses concernant sa relation avec l'autre parent.</t>
        </is>
      </c>
      <c r="BM10" s="2435" t="n"/>
      <c r="BN10" s="2428"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t>
        </is>
      </c>
      <c r="BM11" s="2436" t="inlineStr">
        <is>
          <t xml:space="preserve">Méthode ADR : Important de rassurer votre enfant sans impliquer ou blâmer l'autre parent </t>
        </is>
      </c>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t>
        </is>
      </c>
      <c r="BM12" s="2436" t="inlineStr">
        <is>
          <t xml:space="preserve">Méthode ADR : Important de rassurer votre enfant sans impliquer ou blâmer l'autre parent </t>
        </is>
      </c>
      <c r="BN12" s="2428" t="n"/>
      <c r="BO12" s="2439" t="n"/>
      <c r="CA12" s="75" t="n"/>
      <c r="CB12" s="2518"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1" t="inlineStr">
        <is>
          <t>AP</t>
        </is>
      </c>
      <c r="AH13" s="2511" t="inlineStr">
        <is>
          <t>CL</t>
        </is>
      </c>
      <c r="AI13" s="2511"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n'était pas en sécurité lorsqu'il ou elle est sous votre responsabilité. </t>
        </is>
      </c>
      <c r="BM13" s="2436" t="n"/>
      <c r="BN13" s="2428"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t>
        </is>
      </c>
      <c r="BM14" s="2436" t="n"/>
      <c r="BN14" s="2428"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t>
        </is>
      </c>
      <c r="BM15" s="243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28" t="n"/>
      <c r="BO15" s="2439"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t>
        </is>
      </c>
      <c r="BM16" s="2436" t="inlineStr">
        <is>
          <t>Il est important de se familiariser avec le principe de communication non violente (CNV) et de la contre manipulation au besoin. Et de consulter la section coparentalité de l'onglet Ressources, dont la charte de la coparentalité.</t>
        </is>
      </c>
      <c r="BN16" s="2428" t="n"/>
      <c r="BO16" s="2439" t="n"/>
      <c r="CB16" s="2518"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t>
        </is>
      </c>
      <c r="BM17" s="243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28" t="n"/>
      <c r="BO17" s="2439"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t>
        </is>
      </c>
      <c r="BM18" s="2436" t="inlineStr">
        <is>
          <t>Il est important de se familiariser avec le principe de CNV et de la contre manipulation au besoin. Et de consulter la section coparentalité dont la charte de la coparentalité.</t>
        </is>
      </c>
      <c r="BN18" s="2428" t="n"/>
      <c r="BO18" s="2439"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Votre enfant dénigre votre famille (famille recomposée ou famille élargie).</t>
        </is>
      </c>
      <c r="BM19" s="2436" t="n"/>
      <c r="BN19" s="2428"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t>
        </is>
      </c>
      <c r="BM20" s="2436" t="n"/>
      <c r="BN20" s="2428"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t>
        </is>
      </c>
      <c r="BM21" s="2436" t="n"/>
      <c r="BN21" s="2428"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Votre enfant impose des changements d'horaire (de garde) sans vous consulter.</t>
        </is>
      </c>
      <c r="BM22" s="243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28" t="n"/>
      <c r="BO22" s="2439"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t>
        </is>
      </c>
      <c r="BM23" s="2436" t="inlineStr">
        <is>
          <t>Méthode ADR appliquée avec exemple de réponse à venir (important de rassurer votre enfant et de recadrer sans impliquer ou blâmer l'autre parent).</t>
        </is>
      </c>
      <c r="BN23" s="2428" t="n"/>
      <c r="BO23" s="2439"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t>
        </is>
      </c>
      <c r="BM24" s="2436" t="inlineStr">
        <is>
          <t>Méthode ADR appliquée avec exemple de réponse à venir (important de rassurer votre enfant et de recadrer sans impliquer ou blâmer l'autre parent).</t>
        </is>
      </c>
      <c r="BN24" s="2428" t="n"/>
      <c r="BO24" s="2439"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 xml:space="preserve">Votre enfant écourte ou refuse les conversations téléphoniques avec vous lorsqu'il u elle est chez l'autre parent. </t>
        </is>
      </c>
      <c r="BM25" s="2436" t="inlineStr">
        <is>
          <t>Méthode ADR appliquée avec exemple de réponse à venir (important de rassurer votre enfant et de recadrer sans impliquer ou blâmer l'autre parent).</t>
        </is>
      </c>
      <c r="BN25" s="2428" t="n"/>
      <c r="BO25" s="2439"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1" t="inlineStr">
        <is>
          <t>AP</t>
        </is>
      </c>
      <c r="AH26" s="2511" t="inlineStr">
        <is>
          <t>CL</t>
        </is>
      </c>
      <c r="AI26" s="2511"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On cherche à limiter les contacts entre votre enfant et votre famille élargie (cousin.es, grands-parents, etc.).</t>
        </is>
      </c>
      <c r="BM26" s="2436" t="n"/>
      <c r="BN26" s="2428"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 xml:space="preserve">Votre enfant connaît des détails intimes de votre vie. </t>
        </is>
      </c>
      <c r="BM27" s="2436" t="inlineStr">
        <is>
          <t>Méthode ADR appliquée avec exemple de réponse à venir (important de rassurer votre enfant et de recadrer sans impliquer ou blâmer l'autre parent).</t>
        </is>
      </c>
      <c r="BN27" s="2428" t="n"/>
      <c r="BO27" s="2439"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 xml:space="preserve">Votre enfant est au courant des enjeux juridiques ou des conflits qui vous opposent à l'autre parent. </t>
        </is>
      </c>
      <c r="BM28" s="2436" t="inlineStr">
        <is>
          <t>Méthode ADR appliquée avec exemple de réponse à venir (important de rassurer votre enfant et de recadrer sans impliquer ou blâmer l'autre parent).</t>
        </is>
      </c>
      <c r="BN28" s="2428" t="n"/>
      <c r="BO28" s="2439"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t>
        </is>
      </c>
      <c r="BM29" s="2437" t="inlineStr">
        <is>
          <t>Méthode ADR appliquée avec exemple de réponse à venir (important de rassurer votre enfant et de recadrer sans impliquer ou blâmer l'autre parent).</t>
        </is>
      </c>
      <c r="BN29" s="2428" t="n"/>
      <c r="BO29" s="2439"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t>
        </is>
      </c>
      <c r="BM30" s="2436" t="n"/>
      <c r="BN30" s="2428"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9" t="inlineStr">
        <is>
          <t>Début gradient</t>
        </is>
      </c>
      <c r="AI31" s="2519"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t>
        </is>
      </c>
      <c r="BM31" s="2436" t="n"/>
      <c r="BN31" s="2428"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9"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Votre enfant vous demande de respecter ses désirs et ses choix.</t>
        </is>
      </c>
      <c r="BM32" s="2436" t="n"/>
      <c r="BN32" s="2428"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9" t="inlineStr">
        <is>
          <t>Vert=&gt;</t>
        </is>
      </c>
      <c r="AI33" s="2519"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t>
        </is>
      </c>
      <c r="BM33" s="243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28" t="n"/>
      <c r="BO33" s="2439"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t>
        </is>
      </c>
      <c r="BM34" s="2436" t="n"/>
      <c r="BN34" s="2428" t="n"/>
      <c r="BO34" s="2439"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t>
        </is>
      </c>
      <c r="BM35" s="2436" t="n"/>
      <c r="BN35" s="2428" t="n"/>
      <c r="BO35" s="2439"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1"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t>
        </is>
      </c>
      <c r="BM36" s="2436" t="n"/>
      <c r="BN36" s="2428"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9" t="inlineStr">
        <is>
          <t>Début gradient</t>
        </is>
      </c>
      <c r="AI37" s="2519"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Votre enfant défend l'autre parent et calque ses paroles ou ses désirs quoi que vous disiez, quoi que vous fassiez ; l'autre parent semble par ailleurs être parfait aux yeux de votre enfant.</t>
        </is>
      </c>
      <c r="BM37" s="2436" t="n"/>
      <c r="BN37" s="2428"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9"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Votre enfant s'exprime avec des paroles ou des expressions empruntées à l'autre parent ou tient des propos d'adultes (ou qui ne sont pas vraiment de son âge).</t>
        </is>
      </c>
      <c r="BM38" s="2436"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9" t="inlineStr">
        <is>
          <t>Vert=&gt;</t>
        </is>
      </c>
      <c r="AI39" s="2519"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t>
        </is>
      </c>
      <c r="BM39" s="2438"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0"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18"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2"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2"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2"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2"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18" t="n"/>
      <c r="E123" s="2518"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18" t="n"/>
      <c r="E124" s="2518"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18" t="n"/>
      <c r="E125" s="2518"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2"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18" t="n"/>
      <c r="E142" s="2518"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18" t="n"/>
      <c r="E143" s="2518"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18" t="n"/>
      <c r="E144" s="2518"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2"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18" t="n"/>
      <c r="E162" s="2518"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18" t="n"/>
      <c r="E163" s="2518"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18" t="n"/>
      <c r="E164" s="2518"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2"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18"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18" t="n"/>
      <c r="E182" s="2518"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18" t="n"/>
      <c r="E183" s="2518"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2"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18" t="n"/>
      <c r="E200" s="2518"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18" t="inlineStr">
        <is>
          <t>pas un CL quand enfant est blessé dans son ego / sécurité et fragilisé ex.: maman ne t'aime plus = direct AP pas CL</t>
        </is>
      </c>
      <c r="E201" s="2518"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18" t="inlineStr">
        <is>
          <t xml:space="preserve">traitement nveau conjoint pour l'AP : cpt actif = + / cpt passif = - </t>
        </is>
      </c>
      <c r="E202" s="2518"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2"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18" t="n"/>
      <c r="E219" s="2518"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18" t="n"/>
      <c r="E220" s="2518"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18" t="n"/>
      <c r="E221" s="2518"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2"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18"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18" t="n"/>
      <c r="E239" s="2518"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18" t="n"/>
      <c r="E240" s="2518"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2"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18" t="n"/>
      <c r="E257" s="2518"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18" t="n"/>
      <c r="E258" s="2518"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18" t="n"/>
      <c r="E259" s="2518"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2"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18"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18"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18"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18"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18"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18"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18" t="n"/>
      <c r="E276" s="2518"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18" t="n"/>
      <c r="E277" s="2518"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2"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18"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18"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18" t="n"/>
      <c r="E297" s="2518"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2"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18" t="n"/>
      <c r="E314" s="2518"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18" t="n"/>
      <c r="E315" s="2518"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18" t="n"/>
      <c r="E316" s="2518"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2"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18" t="n"/>
      <c r="E333" s="2518"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18" t="n"/>
      <c r="E334" s="2518"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18" t="n"/>
      <c r="E335" s="2518"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2"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18"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18" t="n"/>
      <c r="E353" s="2518"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18" t="n"/>
      <c r="E354" s="2518"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2"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18"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18" t="n"/>
      <c r="E372" s="2518"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18" t="n"/>
      <c r="E373" s="2518"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2"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18"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18" t="n"/>
      <c r="E391" s="2518"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18" t="n"/>
      <c r="E392" s="2518"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2"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18" t="n"/>
      <c r="E410" s="2518"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18" t="n"/>
      <c r="E411" s="2518"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18" t="n"/>
      <c r="E412" s="2518"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2"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18" t="n"/>
      <c r="E430" s="2518"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18" t="n"/>
      <c r="E431" s="2518"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18" t="n"/>
      <c r="E432" s="2518"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2"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18" t="n"/>
      <c r="E449" s="2518"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18" t="n"/>
      <c r="E450" s="2518"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18" t="n"/>
      <c r="E451" s="2518"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2"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18" t="n"/>
      <c r="E468" s="2518"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18" t="n"/>
      <c r="E469" s="2518"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18" t="n"/>
      <c r="E470" s="2518"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2"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18" t="n"/>
      <c r="E487" s="2518"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18" t="n"/>
      <c r="E488" s="2518"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18" t="n"/>
      <c r="E489" s="2518"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2"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18" t="n"/>
      <c r="E506" s="2518"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18" t="n"/>
      <c r="E507" s="2518"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2"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2"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4" t="n"/>
      <c r="AH546" s="2524" t="n"/>
      <c r="AI546" s="2524" t="n"/>
      <c r="AJ546" s="2524" t="n"/>
      <c r="AK546" s="2524" t="n"/>
      <c r="AL546" s="2524" t="n"/>
      <c r="AM546" s="2524" t="n"/>
      <c r="AN546" s="2524" t="n"/>
      <c r="AO546" s="2524"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2"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2"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2"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2"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18"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18"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2"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2"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2"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4" t="n"/>
      <c r="AH693" s="2524" t="n"/>
      <c r="AI693" s="2524" t="n"/>
      <c r="AJ693" s="2524" t="n"/>
      <c r="AK693" s="2524" t="n"/>
      <c r="AL693" s="2524" t="n"/>
      <c r="AM693" s="2524" t="n"/>
      <c r="AN693" s="2524" t="n"/>
      <c r="AO693" s="2524"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2"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18" t="n"/>
      <c r="E710" s="2518"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2"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2"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18" t="n"/>
      <c r="E749" s="2518"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2"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18" t="n"/>
      <c r="E768" s="2518"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9"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1" t="inlineStr">
        <is>
          <t>Bloc Constats</t>
        </is>
      </c>
      <c r="J9" s="2592"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18"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18" t="inlineStr">
        <is>
          <t>Ne peut statuer sur ce symptôme</t>
        </is>
      </c>
    </row>
    <row r="12" ht="48" customHeight="1" s="2456">
      <c r="D12" s="2511" t="inlineStr">
        <is>
          <t>Avant</t>
        </is>
      </c>
      <c r="E12" s="2511" t="inlineStr">
        <is>
          <t>Après</t>
        </is>
      </c>
      <c r="F12" s="2281" t="inlineStr">
        <is>
          <t>Écart</t>
        </is>
      </c>
      <c r="H12" s="2511"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2" t="inlineStr">
        <is>
          <t>Interprétation</t>
        </is>
      </c>
      <c r="AN33" s="2532"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2" t="n"/>
      <c r="AJ34" s="2532" t="n"/>
      <c r="AK34" s="2532" t="n"/>
      <c r="AL34" s="2532" t="n"/>
      <c r="AM34" s="2532" t="n"/>
      <c r="AN34" s="2532" t="n"/>
    </row>
    <row r="35" ht="21" customHeight="1" s="2456">
      <c r="A35" s="407" t="n"/>
      <c r="C35" s="2268" t="n"/>
      <c r="AI35" s="2532" t="n"/>
      <c r="AJ35" s="2532" t="n"/>
      <c r="AK35" s="2532" t="n"/>
      <c r="AL35" s="2532" t="n"/>
      <c r="AM35" s="2532" t="n"/>
      <c r="AN35" s="2532" t="n"/>
    </row>
    <row r="36" ht="21" customHeight="1" s="2456">
      <c r="A36" s="407" t="n"/>
      <c r="C36" s="2268" t="n"/>
      <c r="AI36" s="2532" t="n"/>
      <c r="AJ36" s="2532" t="n"/>
      <c r="AK36" s="2532" t="n"/>
      <c r="AL36" s="2532" t="n"/>
      <c r="AM36" s="2532" t="n"/>
      <c r="AN36" s="2532"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9"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18"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9" t="inlineStr">
        <is>
          <t>Symptômes inquiétants seulement au départ chez l'autre parent</t>
        </is>
      </c>
      <c r="I40" s="2519" t="inlineStr">
        <is>
          <t>Symptômes inquiétants seulement à l'arrivée de son séjour</t>
        </is>
      </c>
      <c r="J40" s="2519" t="inlineStr">
        <is>
          <t>Symptômes inquiétants lors des arrivées et des éparts</t>
        </is>
      </c>
      <c r="K40" s="2519" t="n"/>
      <c r="L40" s="2519" t="n"/>
      <c r="M40" s="2519" t="n"/>
      <c r="N40" s="2519"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0"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9" min="13" max="15"/>
    <col width="43.33203125" customWidth="1" style="2519" min="16" max="16"/>
    <col width="37.5" customWidth="1" style="2519"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18" t="inlineStr">
        <is>
          <t>Résultats</t>
        </is>
      </c>
      <c r="F14" s="598" t="n"/>
      <c r="G14" s="598" t="n"/>
      <c r="H14" s="2518"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18" t="n"/>
      <c r="F15" s="598" t="n"/>
      <c r="G15" s="598" t="n"/>
      <c r="H15" s="2518"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18" t="n"/>
      <c r="F16" s="598" t="n"/>
      <c r="G16" s="598" t="n"/>
      <c r="H16" s="2518"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18"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1"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9" t="inlineStr">
        <is>
          <t>Nature des comportements aliénants des parents</t>
        </is>
      </c>
      <c r="C10" s="2519" t="inlineStr">
        <is>
          <t>Nature des comportements réactifs de l'enfant</t>
        </is>
      </c>
      <c r="D10" s="2519" t="n"/>
      <c r="E10" s="2519" t="n"/>
      <c r="F10" s="2519"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18" t="n"/>
      <c r="D10" s="2580" t="n"/>
      <c r="E10" s="2518" t="n"/>
      <c r="F10" s="2518" t="n"/>
      <c r="G10" s="598" t="n"/>
      <c r="O10" s="494" t="n"/>
      <c r="P10" s="2578" t="n"/>
      <c r="Q10" s="2518" t="n"/>
      <c r="R10" s="2518"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18" t="n"/>
      <c r="D13" s="2580" t="n"/>
      <c r="E13" s="2518" t="n"/>
      <c r="F13" s="2518"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18" t="n"/>
      <c r="J17" s="2578" t="n"/>
      <c r="K17" s="2518" t="n"/>
      <c r="L17" s="2518" t="n"/>
      <c r="M17" s="598" t="n"/>
      <c r="O17" s="494" t="n"/>
      <c r="P17" s="2578" t="n"/>
      <c r="Q17" s="2518" t="n"/>
      <c r="R17" s="2518"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18" t="n"/>
      <c r="D20" s="2580" t="n"/>
      <c r="E20" s="2518" t="n"/>
      <c r="F20" s="2518"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18" t="n"/>
      <c r="R22" s="2518"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18" t="n"/>
      <c r="D24" s="2580" t="n"/>
      <c r="E24" s="2518" t="n"/>
      <c r="F24" s="2518"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18" t="n"/>
      <c r="D27" s="2580" t="n"/>
      <c r="E27" s="2518" t="n"/>
      <c r="F27" s="2518" t="n"/>
      <c r="G27" s="1136" t="n"/>
      <c r="I27" s="2518" t="n"/>
      <c r="J27" s="2578" t="n"/>
      <c r="K27" s="2518" t="n"/>
      <c r="L27" s="2518" t="n"/>
      <c r="M27" s="1136" t="n"/>
      <c r="O27" s="494" t="n"/>
      <c r="P27" s="2578" t="n"/>
      <c r="Q27" s="2518" t="n"/>
      <c r="R27" s="2518"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18" t="n"/>
      <c r="D33" s="2580" t="n"/>
      <c r="E33" s="2518" t="n"/>
      <c r="F33" s="2518" t="n"/>
      <c r="G33" s="598" t="n"/>
      <c r="I33" s="2518" t="n"/>
      <c r="J33" s="2578" t="n"/>
      <c r="K33" s="2518" t="n"/>
      <c r="L33" s="2518" t="n"/>
      <c r="M33" s="1136" t="n"/>
      <c r="O33" s="494" t="n"/>
      <c r="P33" s="2578" t="n"/>
      <c r="Q33" s="2518" t="n"/>
      <c r="R33" s="2518" t="n"/>
      <c r="S33" s="1136" t="n"/>
      <c r="U33" s="494" t="n"/>
      <c r="V33" s="2580" t="n"/>
      <c r="W33" s="2518" t="n"/>
      <c r="X33" s="2518"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18" t="n"/>
      <c r="D36" s="2580" t="n"/>
      <c r="E36" s="2518" t="n"/>
      <c r="F36" s="2518" t="n"/>
      <c r="G36" s="598" t="n"/>
      <c r="I36" s="2518" t="n"/>
      <c r="J36" s="2578" t="n"/>
      <c r="K36" s="2518" t="n"/>
      <c r="L36" s="2518" t="n"/>
      <c r="M36" s="1136" t="n"/>
      <c r="O36" s="494" t="n"/>
      <c r="P36" s="2578" t="n"/>
      <c r="Q36" s="2518" t="n"/>
      <c r="R36" s="2518"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18" t="n"/>
      <c r="R39" s="2518"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18" t="n"/>
      <c r="D42" s="2580" t="n"/>
      <c r="E42" s="2518" t="n"/>
      <c r="F42" s="2518" t="n"/>
      <c r="G42" s="598" t="n"/>
      <c r="I42" s="2518" t="n"/>
      <c r="J42" s="2578" t="n"/>
      <c r="K42" s="2518" t="n"/>
      <c r="L42" s="2518" t="n"/>
      <c r="M42" s="1136" t="n"/>
      <c r="O42" s="494" t="n"/>
      <c r="P42" s="2578" t="n"/>
      <c r="Q42" s="2518" t="n"/>
      <c r="R42" s="2518"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6">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18" t="n"/>
      <c r="D48" s="2580" t="n"/>
      <c r="E48" s="2518" t="n"/>
      <c r="F48" s="2518" t="n"/>
      <c r="G48" s="598" t="n"/>
      <c r="I48" s="2518" t="n"/>
      <c r="J48" s="2578" t="n"/>
      <c r="K48" s="2518" t="n"/>
      <c r="L48" s="2518" t="n"/>
      <c r="M48" s="598" t="n"/>
      <c r="U48" s="2465" t="n"/>
      <c r="V48" s="2580" t="n"/>
      <c r="W48" s="2518" t="n"/>
      <c r="X48" s="2518"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18" t="n"/>
      <c r="D53" s="2580" t="n"/>
      <c r="E53" s="2518" t="n"/>
      <c r="F53" s="2518" t="n"/>
      <c r="G53" s="598" t="n"/>
      <c r="I53" s="2518" t="n"/>
      <c r="J53" s="2578" t="n"/>
      <c r="K53" s="2518" t="n"/>
      <c r="L53" s="2518"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18" t="n"/>
      <c r="D55" s="2580" t="n"/>
      <c r="E55" s="2518" t="n"/>
      <c r="F55" s="2518"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18" t="n"/>
      <c r="D57" s="2580" t="n"/>
      <c r="E57" s="2518" t="n"/>
      <c r="F57" s="2518" t="n"/>
      <c r="G57" s="598" t="n"/>
      <c r="O57" s="494" t="n"/>
      <c r="P57" s="2578" t="n"/>
      <c r="Q57" s="2518" t="n"/>
      <c r="R57" s="2518" t="n"/>
      <c r="S57" s="1136" t="n"/>
    </row>
    <row r="58" ht="30" customHeight="1" s="2456" thickBot="1">
      <c r="A58" s="2016" t="n"/>
      <c r="C58" s="2518" t="n"/>
      <c r="D58" s="2580" t="n"/>
      <c r="E58" s="2518" t="n"/>
      <c r="F58" s="2518" t="n"/>
      <c r="G58" s="598" t="n"/>
      <c r="O58" s="494" t="n"/>
      <c r="P58" s="2578" t="n"/>
      <c r="Q58" s="2518" t="n"/>
      <c r="R58" s="2518" t="n"/>
      <c r="S58" s="1136" t="n"/>
      <c r="U58" s="494" t="n"/>
      <c r="V58" s="2580" t="n"/>
      <c r="W58" s="2518" t="n"/>
      <c r="X58" s="2518"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18" t="n"/>
      <c r="D60" s="2580" t="n"/>
      <c r="E60" s="2518" t="n"/>
      <c r="F60" s="2518" t="n"/>
      <c r="G60" s="598" t="n"/>
      <c r="N60" s="809" t="n"/>
      <c r="O60" s="510">
        <f>BIBLE!E172</f>
        <v/>
      </c>
      <c r="P60" s="77">
        <f>BIBLE!F172</f>
        <v/>
      </c>
      <c r="Q60" s="762">
        <f>Test_Bible!P289</f>
        <v/>
      </c>
      <c r="R60" s="510">
        <f>Test_Bible!D289</f>
        <v/>
      </c>
      <c r="S60" s="1937">
        <f>BIBLE!V172</f>
        <v/>
      </c>
      <c r="U60" s="494" t="n"/>
      <c r="V60" s="2580" t="n"/>
      <c r="W60" s="2518" t="n"/>
      <c r="X60" s="2518"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18" t="n"/>
      <c r="D62" s="2580" t="n"/>
      <c r="E62" s="2518" t="n"/>
      <c r="F62" s="2518" t="n"/>
      <c r="G62" s="598" t="n"/>
      <c r="O62" s="494" t="n"/>
      <c r="P62" s="2578" t="n"/>
      <c r="Q62" s="2518" t="n"/>
      <c r="R62" s="2518" t="n"/>
      <c r="S62" s="598" t="n"/>
      <c r="U62" s="494" t="n"/>
      <c r="V62" s="2580" t="n"/>
      <c r="W62" s="2518" t="n"/>
      <c r="X62" s="2518"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18" t="n"/>
      <c r="R66" s="2518"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18" t="n"/>
      <c r="R69" s="2518"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18" t="n"/>
      <c r="D72" s="2580" t="n"/>
      <c r="E72" s="2518" t="n"/>
      <c r="F72" s="2518" t="n"/>
      <c r="G72" s="598" t="n"/>
      <c r="O72" s="494" t="n"/>
      <c r="P72" s="2578" t="n"/>
      <c r="Q72" s="2518" t="n"/>
      <c r="R72" s="2518" t="n"/>
      <c r="S72" s="1136" t="n"/>
      <c r="U72" s="494" t="n"/>
      <c r="V72" s="2580" t="n"/>
      <c r="W72" s="2518" t="n"/>
      <c r="X72" s="2518"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18" t="n"/>
      <c r="D74" s="2580" t="n"/>
      <c r="E74" s="2518" t="n"/>
      <c r="F74" s="2518" t="n"/>
      <c r="G74" s="598" t="n"/>
      <c r="I74" s="2518" t="n"/>
      <c r="J74" s="2578" t="n"/>
      <c r="K74" s="2518" t="n"/>
      <c r="L74" s="2518" t="n"/>
      <c r="M74" s="598" t="n"/>
      <c r="O74" s="494" t="n"/>
      <c r="P74" s="2578" t="n"/>
      <c r="Q74" s="2518" t="n"/>
      <c r="R74" s="2518" t="n"/>
      <c r="S74" s="1136" t="n"/>
      <c r="U74" s="494" t="n"/>
      <c r="V74" s="2580" t="n"/>
      <c r="W74" s="2518" t="n"/>
      <c r="X74" s="2518"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18" t="n"/>
      <c r="J77" s="2578" t="n"/>
      <c r="K77" s="2518" t="n"/>
      <c r="L77" s="2518" t="n"/>
      <c r="M77" s="598" t="n"/>
      <c r="O77" s="494" t="n"/>
      <c r="P77" s="2578" t="n"/>
      <c r="Q77" s="2518" t="n"/>
      <c r="R77" s="2518" t="n"/>
      <c r="S77" s="1136" t="n"/>
      <c r="U77" s="494" t="n"/>
      <c r="V77" s="2580" t="n"/>
      <c r="W77" s="2518" t="n"/>
      <c r="X77" s="2518"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18" t="n"/>
      <c r="D80" s="2578" t="n"/>
      <c r="E80" s="2518" t="n"/>
      <c r="F80" s="2518" t="n"/>
      <c r="G80" s="598" t="n"/>
      <c r="I80" s="2518" t="n"/>
      <c r="J80" s="2578" t="n"/>
      <c r="K80" s="2518" t="n"/>
      <c r="L80" s="2518" t="n"/>
      <c r="M80" s="598" t="n"/>
      <c r="O80" s="604" t="n"/>
      <c r="P80" s="2578" t="n"/>
      <c r="Q80" s="2518" t="n"/>
      <c r="R80" s="2518" t="n"/>
      <c r="S80" s="599" t="n"/>
      <c r="U80" s="604" t="n"/>
      <c r="V80" s="2578" t="n"/>
      <c r="W80" s="2518" t="n"/>
      <c r="X80" s="2518"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18" t="n"/>
      <c r="X84" s="2518"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18" t="n"/>
      <c r="X86" s="2518"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18" t="n"/>
      <c r="X88" s="2518"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17"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17"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18"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18"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18"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18"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18" t="n"/>
      <c r="D107" s="2580" t="n"/>
      <c r="F107" s="2468" t="n"/>
      <c r="O107" s="494" t="n"/>
      <c r="P107" s="41" t="n"/>
      <c r="Q107" s="2518" t="n"/>
      <c r="R107" s="2518"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18" t="n"/>
      <c r="B22" s="1047" t="n"/>
      <c r="C22" s="2578" t="n"/>
      <c r="D22" s="2578" t="n"/>
      <c r="E22" s="2518" t="n"/>
      <c r="F22" s="2518"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18"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18"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18"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18"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18" t="inlineStr">
        <is>
          <t>Fin du questionnaire</t>
        </is>
      </c>
      <c r="B73" s="1047" t="n"/>
      <c r="C73" s="2578" t="n"/>
      <c r="D73" s="579" t="n"/>
      <c r="E73" s="2468" t="n"/>
      <c r="F73" s="2468" t="n"/>
      <c r="G73" s="2468" t="n"/>
      <c r="I73" s="2468" t="n"/>
      <c r="J73" s="2468" t="n"/>
    </row>
    <row r="75" ht="40" customHeight="1" s="2456">
      <c r="A75" s="2518"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1" t="inlineStr">
        <is>
          <t>Min (vert-&gt;)</t>
        </is>
      </c>
      <c r="D4" s="2511" t="inlineStr">
        <is>
          <t>vert</t>
        </is>
      </c>
      <c r="E4" s="2457" t="inlineStr">
        <is>
          <t>Jaune-&gt;</t>
        </is>
      </c>
      <c r="F4" s="2457" t="inlineStr">
        <is>
          <t>orange-&gt;</t>
        </is>
      </c>
      <c r="G4" s="2457" t="inlineStr">
        <is>
          <t>rouge-&gt;</t>
        </is>
      </c>
      <c r="H4" s="2511" t="inlineStr">
        <is>
          <t>Max</t>
        </is>
      </c>
      <c r="J4" s="2216" t="inlineStr">
        <is>
          <t>Valeur</t>
        </is>
      </c>
      <c r="K4" s="2511" t="inlineStr">
        <is>
          <t>Min</t>
        </is>
      </c>
      <c r="L4" s="2511" t="inlineStr">
        <is>
          <t>Min Zone AP</t>
        </is>
      </c>
      <c r="O4" s="2511"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2023-06-25T17:29:20Z</dcterms:modified>
  <cp:lastModifiedBy>Microsoft Office User</cp:lastModifiedBy>
  <cp:lastPrinted>2022-11-12T21:56:14Z</cp:lastPrinted>
</cp:coreProperties>
</file>