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egalrexnord-my.sharepoint.com/personal/jenna_eagleson_regalrexnord_com/Documents/Documents/2024/2024_Core Value Drivers_Reporting/"/>
    </mc:Choice>
  </mc:AlternateContent>
  <xr:revisionPtr revIDLastSave="3" documentId="8_{BC22EBED-078F-48BD-8B96-AA92EC9AB8CF}" xr6:coauthVersionLast="47" xr6:coauthVersionMax="47" xr10:uidLastSave="{54F5E81A-B2AD-4600-815F-2A218FF37BEA}"/>
  <bookViews>
    <workbookView xWindow="-110" yWindow="-110" windowWidth="19420" windowHeight="11500" xr2:uid="{62EE87DB-0B79-406A-ADD1-E4B23ED04A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1" l="1"/>
  <c r="G64" i="1" s="1"/>
  <c r="G59" i="1"/>
  <c r="G55" i="1"/>
  <c r="G56" i="1" s="1"/>
  <c r="G51" i="1"/>
  <c r="G52" i="1" s="1"/>
  <c r="G47" i="1"/>
  <c r="G48" i="1" s="1"/>
  <c r="G31" i="1"/>
  <c r="G32" i="1" s="1"/>
  <c r="G27" i="1"/>
  <c r="G28" i="1" s="1"/>
  <c r="G23" i="1"/>
  <c r="G24" i="1" s="1"/>
  <c r="G19" i="1"/>
  <c r="G20" i="1" s="1"/>
  <c r="G11" i="1"/>
  <c r="G12" i="1" s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0" i="1"/>
  <c r="G44" i="1"/>
  <c r="G40" i="1"/>
  <c r="G36" i="1"/>
  <c r="G16" i="1"/>
  <c r="G7" i="1"/>
  <c r="W4" i="1"/>
  <c r="T12" i="1" l="1"/>
  <c r="K4" i="1"/>
  <c r="O4" i="1"/>
  <c r="S4" i="1"/>
  <c r="X4" i="1" s="1"/>
  <c r="H26" i="1"/>
  <c r="J19" i="1"/>
  <c r="J16" i="1"/>
  <c r="J26" i="1"/>
  <c r="H36" i="1"/>
  <c r="L16" i="1"/>
  <c r="L19" i="1"/>
  <c r="T26" i="1"/>
  <c r="T36" i="1"/>
  <c r="X7" i="1"/>
  <c r="U40" i="1"/>
  <c r="V19" i="1"/>
  <c r="V16" i="1"/>
  <c r="J7" i="1"/>
  <c r="H12" i="1"/>
  <c r="I17" i="1"/>
  <c r="X16" i="1"/>
  <c r="X19" i="1"/>
  <c r="N27" i="1"/>
  <c r="N24" i="1"/>
  <c r="L44" i="1"/>
  <c r="W12" i="1"/>
  <c r="K7" i="1"/>
  <c r="I12" i="1"/>
  <c r="J17" i="1"/>
  <c r="X44" i="1"/>
  <c r="R18" i="1"/>
  <c r="L7" i="1"/>
  <c r="J12" i="1"/>
  <c r="K17" i="1"/>
  <c r="W44" i="1"/>
  <c r="O25" i="1"/>
  <c r="M7" i="1"/>
  <c r="K12" i="1"/>
  <c r="L17" i="1"/>
  <c r="W7" i="1"/>
  <c r="N7" i="1"/>
  <c r="U17" i="1"/>
  <c r="J40" i="1"/>
  <c r="O7" i="1"/>
  <c r="U12" i="1"/>
  <c r="W17" i="1"/>
  <c r="V40" i="1"/>
  <c r="V7" i="1"/>
  <c r="V12" i="1"/>
  <c r="P18" i="1"/>
  <c r="M25" i="1"/>
  <c r="V17" i="1"/>
  <c r="Q18" i="1"/>
  <c r="K19" i="1"/>
  <c r="K16" i="1"/>
  <c r="W19" i="1"/>
  <c r="W16" i="1"/>
  <c r="N25" i="1"/>
  <c r="I26" i="1"/>
  <c r="U26" i="1"/>
  <c r="O27" i="1"/>
  <c r="O24" i="1"/>
  <c r="V26" i="1"/>
  <c r="P24" i="1"/>
  <c r="J36" i="1"/>
  <c r="V36" i="1"/>
  <c r="X17" i="1"/>
  <c r="S18" i="1"/>
  <c r="M16" i="1"/>
  <c r="P25" i="1"/>
  <c r="K26" i="1"/>
  <c r="W26" i="1"/>
  <c r="Q24" i="1"/>
  <c r="J29" i="1"/>
  <c r="K29" i="1" s="1"/>
  <c r="Q30" i="1"/>
  <c r="M17" i="1"/>
  <c r="X26" i="1"/>
  <c r="N40" i="1"/>
  <c r="N17" i="1"/>
  <c r="I18" i="1"/>
  <c r="U18" i="1"/>
  <c r="R25" i="1"/>
  <c r="M26" i="1"/>
  <c r="L29" i="1"/>
  <c r="H18" i="1"/>
  <c r="R30" i="1"/>
  <c r="S30" i="1" s="1"/>
  <c r="P16" i="1"/>
  <c r="S25" i="1"/>
  <c r="N26" i="1"/>
  <c r="H27" i="1"/>
  <c r="H24" i="1"/>
  <c r="T27" i="1"/>
  <c r="T24" i="1"/>
  <c r="M29" i="1"/>
  <c r="H30" i="1"/>
  <c r="T30" i="1"/>
  <c r="L26" i="1"/>
  <c r="W18" i="1"/>
  <c r="H25" i="1"/>
  <c r="T25" i="1"/>
  <c r="O26" i="1"/>
  <c r="N29" i="1"/>
  <c r="O29" i="1" s="1"/>
  <c r="I30" i="1"/>
  <c r="U30" i="1"/>
  <c r="X12" i="1"/>
  <c r="Q25" i="1"/>
  <c r="L36" i="1"/>
  <c r="N12" i="1"/>
  <c r="O17" i="1"/>
  <c r="R7" i="1"/>
  <c r="K18" i="1"/>
  <c r="Q17" i="1"/>
  <c r="L18" i="1"/>
  <c r="X18" i="1"/>
  <c r="I25" i="1"/>
  <c r="U25" i="1"/>
  <c r="P26" i="1"/>
  <c r="J30" i="1"/>
  <c r="K30" i="1" s="1"/>
  <c r="V30" i="1"/>
  <c r="W30" i="1" s="1"/>
  <c r="X30" i="1" s="1"/>
  <c r="L12" i="1"/>
  <c r="N16" i="1"/>
  <c r="N19" i="1"/>
  <c r="X36" i="1"/>
  <c r="J18" i="1"/>
  <c r="P17" i="1"/>
  <c r="Q16" i="1"/>
  <c r="R17" i="1"/>
  <c r="M18" i="1"/>
  <c r="J25" i="1"/>
  <c r="V25" i="1"/>
  <c r="Q26" i="1"/>
  <c r="P29" i="1"/>
  <c r="T18" i="1"/>
  <c r="R24" i="1"/>
  <c r="Q7" i="1"/>
  <c r="V18" i="1"/>
  <c r="O12" i="1"/>
  <c r="S17" i="1"/>
  <c r="N18" i="1"/>
  <c r="K25" i="1"/>
  <c r="W25" i="1"/>
  <c r="R26" i="1"/>
  <c r="Q29" i="1"/>
  <c r="L30" i="1"/>
  <c r="S12" i="1"/>
  <c r="H17" i="1"/>
  <c r="T17" i="1"/>
  <c r="O18" i="1"/>
  <c r="I19" i="1"/>
  <c r="I16" i="1"/>
  <c r="U19" i="1"/>
  <c r="U16" i="1"/>
  <c r="L25" i="1"/>
  <c r="X25" i="1"/>
  <c r="S26" i="1"/>
  <c r="R29" i="1"/>
  <c r="S29" i="1" s="1"/>
  <c r="M30" i="1"/>
  <c r="I20" i="1" l="1"/>
  <c r="U20" i="1"/>
  <c r="H28" i="1"/>
  <c r="N28" i="1"/>
  <c r="K20" i="1"/>
  <c r="X40" i="1"/>
  <c r="V44" i="1"/>
  <c r="V31" i="1"/>
  <c r="R12" i="1"/>
  <c r="R27" i="1"/>
  <c r="R28" i="1" s="1"/>
  <c r="S19" i="1"/>
  <c r="S20" i="1" s="1"/>
  <c r="S16" i="1"/>
  <c r="R19" i="1"/>
  <c r="R20" i="1" s="1"/>
  <c r="R16" i="1"/>
  <c r="O40" i="1"/>
  <c r="L40" i="1"/>
  <c r="L31" i="1"/>
  <c r="L32" i="1" s="1"/>
  <c r="Q44" i="1"/>
  <c r="S24" i="1"/>
  <c r="S27" i="1"/>
  <c r="S28" i="1" s="1"/>
  <c r="W40" i="1"/>
  <c r="U7" i="1"/>
  <c r="T7" i="1"/>
  <c r="S7" i="1"/>
  <c r="U29" i="1"/>
  <c r="U44" i="1"/>
  <c r="H7" i="1"/>
  <c r="S44" i="1"/>
  <c r="O16" i="1"/>
  <c r="O19" i="1"/>
  <c r="O20" i="1" s="1"/>
  <c r="K40" i="1"/>
  <c r="J44" i="1"/>
  <c r="J31" i="1"/>
  <c r="M12" i="1"/>
  <c r="M19" i="1"/>
  <c r="M20" i="1" s="1"/>
  <c r="U36" i="1"/>
  <c r="U31" i="1"/>
  <c r="U32" i="1" s="1"/>
  <c r="H16" i="1"/>
  <c r="H19" i="1"/>
  <c r="H20" i="1" s="1"/>
  <c r="T44" i="1"/>
  <c r="I36" i="1"/>
  <c r="I31" i="1"/>
  <c r="I32" i="1" s="1"/>
  <c r="J27" i="1"/>
  <c r="J28" i="1" s="1"/>
  <c r="J24" i="1"/>
  <c r="P30" i="1"/>
  <c r="P44" i="1"/>
  <c r="O36" i="1"/>
  <c r="H40" i="1"/>
  <c r="H31" i="1"/>
  <c r="H32" i="1" s="1"/>
  <c r="T29" i="1"/>
  <c r="N30" i="1"/>
  <c r="O30" i="1" s="1"/>
  <c r="U27" i="1"/>
  <c r="U28" i="1" s="1"/>
  <c r="U24" i="1"/>
  <c r="O44" i="1"/>
  <c r="K27" i="1"/>
  <c r="K28" i="1" s="1"/>
  <c r="K24" i="1"/>
  <c r="M44" i="1"/>
  <c r="I7" i="1"/>
  <c r="K44" i="1"/>
  <c r="R36" i="1"/>
  <c r="R31" i="1"/>
  <c r="H29" i="1"/>
  <c r="I27" i="1"/>
  <c r="I28" i="1" s="1"/>
  <c r="I24" i="1"/>
  <c r="M40" i="1"/>
  <c r="M27" i="1"/>
  <c r="M28" i="1" s="1"/>
  <c r="M24" i="1"/>
  <c r="P12" i="1"/>
  <c r="P19" i="1"/>
  <c r="P20" i="1" s="1"/>
  <c r="P27" i="1"/>
  <c r="P28" i="1" s="1"/>
  <c r="I44" i="1"/>
  <c r="H44" i="1"/>
  <c r="V29" i="1"/>
  <c r="W29" i="1" s="1"/>
  <c r="X29" i="1" s="1"/>
  <c r="X27" i="1"/>
  <c r="X28" i="1" s="1"/>
  <c r="X24" i="1"/>
  <c r="S40" i="1"/>
  <c r="R40" i="1"/>
  <c r="R44" i="1"/>
  <c r="W36" i="1"/>
  <c r="Q12" i="1"/>
  <c r="Q19" i="1"/>
  <c r="Q20" i="1" s="1"/>
  <c r="Q27" i="1"/>
  <c r="Q28" i="1" s="1"/>
  <c r="I29" i="1"/>
  <c r="P7" i="1"/>
  <c r="I40" i="1"/>
  <c r="L24" i="1"/>
  <c r="L27" i="1"/>
  <c r="L28" i="1" s="1"/>
  <c r="Q31" i="1"/>
  <c r="Q32" i="1" s="1"/>
  <c r="Q36" i="1"/>
  <c r="P31" i="1"/>
  <c r="P36" i="1"/>
  <c r="P40" i="1"/>
  <c r="K36" i="1"/>
  <c r="M36" i="1"/>
  <c r="M31" i="1"/>
  <c r="M32" i="1" s="1"/>
  <c r="Q40" i="1"/>
  <c r="T40" i="1"/>
  <c r="T31" i="1"/>
  <c r="T32" i="1" s="1"/>
  <c r="S36" i="1"/>
  <c r="T16" i="1"/>
  <c r="T19" i="1"/>
  <c r="T20" i="1" s="1"/>
  <c r="W27" i="1"/>
  <c r="W28" i="1" s="1"/>
  <c r="W24" i="1"/>
  <c r="V27" i="1"/>
  <c r="V28" i="1" s="1"/>
  <c r="V24" i="1"/>
  <c r="N31" i="1"/>
  <c r="N36" i="1"/>
  <c r="N44" i="1"/>
  <c r="T28" i="1"/>
  <c r="X20" i="1"/>
  <c r="L20" i="1"/>
  <c r="W20" i="1"/>
  <c r="N20" i="1"/>
  <c r="V20" i="1"/>
  <c r="J20" i="1"/>
  <c r="O28" i="1"/>
  <c r="R32" i="1" l="1"/>
  <c r="S31" i="1"/>
  <c r="S32" i="1" s="1"/>
  <c r="O31" i="1"/>
  <c r="O32" i="1" s="1"/>
  <c r="N32" i="1"/>
  <c r="V32" i="1"/>
  <c r="W31" i="1"/>
  <c r="J32" i="1"/>
  <c r="K31" i="1"/>
  <c r="K32" i="1" s="1"/>
  <c r="P32" i="1"/>
  <c r="W32" i="1" l="1"/>
  <c r="X31" i="1"/>
  <c r="X32" i="1" s="1"/>
</calcChain>
</file>

<file path=xl/sharedStrings.xml><?xml version="1.0" encoding="utf-8"?>
<sst xmlns="http://schemas.openxmlformats.org/spreadsheetml/2006/main" count="120" uniqueCount="87">
  <si>
    <t>SEGMENT BOWLING CHART</t>
  </si>
  <si>
    <t>CVD</t>
  </si>
  <si>
    <t>L1 KPI</t>
  </si>
  <si>
    <t>YTD</t>
  </si>
  <si>
    <t>Jan</t>
  </si>
  <si>
    <t>Feb</t>
  </si>
  <si>
    <t>Mar</t>
  </si>
  <si>
    <t>Q1</t>
  </si>
  <si>
    <t>Apr</t>
  </si>
  <si>
    <t>May</t>
  </si>
  <si>
    <t>Jun</t>
  </si>
  <si>
    <t>Q2</t>
  </si>
  <si>
    <t>Jul</t>
  </si>
  <si>
    <t>Aug</t>
  </si>
  <si>
    <t>Sep</t>
  </si>
  <si>
    <t>Q3</t>
  </si>
  <si>
    <t>Oct</t>
  </si>
  <si>
    <t>Nov</t>
  </si>
  <si>
    <t>Dec</t>
  </si>
  <si>
    <t>Q4</t>
  </si>
  <si>
    <t>FY</t>
    <phoneticPr fontId="0" type="noConversion"/>
  </si>
  <si>
    <t>SHAREHOLDER</t>
  </si>
  <si>
    <t>Orders 
Growth</t>
  </si>
  <si>
    <t>Orders
US$ (,000.0)</t>
  </si>
  <si>
    <t>PY</t>
  </si>
  <si>
    <t>AOP</t>
  </si>
  <si>
    <t>Revenue 
Growth</t>
  </si>
  <si>
    <t>Revenue
USD$ (,000.0)</t>
  </si>
  <si>
    <t>Gross Margin
US $M's</t>
  </si>
  <si>
    <t>USD$ (,000.0)</t>
  </si>
  <si>
    <t>EBITDA
Growth</t>
  </si>
  <si>
    <t>GM
%.0</t>
  </si>
  <si>
    <t>EBITDA
US$ (,000.0)</t>
  </si>
  <si>
    <t>EBITDA % .0</t>
  </si>
  <si>
    <t>TWC</t>
  </si>
  <si>
    <t>TWC % .0</t>
  </si>
  <si>
    <t>Manually update YTD column E to most recent month</t>
  </si>
  <si>
    <t>Accounts Receivable</t>
  </si>
  <si>
    <t>Inventory</t>
  </si>
  <si>
    <t>Accounts Payable</t>
  </si>
  <si>
    <t>CUSTOMER</t>
  </si>
  <si>
    <t>Quality</t>
  </si>
  <si>
    <t>External 
DPPM #</t>
  </si>
  <si>
    <t>Delivery</t>
  </si>
  <si>
    <t>OTDp
%.0</t>
  </si>
  <si>
    <t>ASSOCIATE</t>
  </si>
  <si>
    <t>Safety</t>
  </si>
  <si>
    <t>TR.IR
#.00</t>
  </si>
  <si>
    <t>Professional
 Turnover</t>
  </si>
  <si>
    <t>Turnover
%.0</t>
  </si>
  <si>
    <t>Leadership
Roles
Fill Rate</t>
  </si>
  <si>
    <t>Internal Fill Rate
%.0</t>
  </si>
  <si>
    <t>Green: Actual meets or exceeds AOP</t>
  </si>
  <si>
    <t>Yellow: DO NOT USE. Yellow is not an Option</t>
  </si>
  <si>
    <t>Red: Actual missed AOP</t>
  </si>
  <si>
    <r>
      <rPr>
        <b/>
        <sz val="11"/>
        <color theme="1"/>
        <rFont val="Calibri"/>
        <family val="2"/>
      </rPr>
      <t xml:space="preserve">Problem Solving: </t>
    </r>
    <r>
      <rPr>
        <sz val="11"/>
        <color theme="1"/>
        <rFont val="Calibri"/>
        <family val="2"/>
      </rPr>
      <t>If a metric is red for 2 consecutive months of actual, the metric owner is expected to walk through the 4 Problem Solving Steps</t>
    </r>
  </si>
  <si>
    <t>HFM Inputs</t>
  </si>
  <si>
    <t>Function</t>
  </si>
  <si>
    <t>USD</t>
  </si>
  <si>
    <t>AllDataTypes</t>
  </si>
  <si>
    <t>HSP_InputValue</t>
  </si>
  <si>
    <t>icp</t>
  </si>
  <si>
    <t>Final</t>
  </si>
  <si>
    <t>Working</t>
  </si>
  <si>
    <t>Actual</t>
  </si>
  <si>
    <t>NetOrders</t>
  </si>
  <si>
    <t>ExtNetSales</t>
  </si>
  <si>
    <t>Adj_GrossProfit</t>
  </si>
  <si>
    <t>Adj_EBITDA</t>
  </si>
  <si>
    <t>Y-T-D(Dec)</t>
  </si>
  <si>
    <t>Q-T-D(Mar)</t>
  </si>
  <si>
    <t>Q-T-D(Jun)</t>
  </si>
  <si>
    <t>Q-T-D(Sep)</t>
  </si>
  <si>
    <t>Q-T-D(Dec)</t>
  </si>
  <si>
    <t>NetAcctsRec</t>
  </si>
  <si>
    <t>AccountsPayable</t>
  </si>
  <si>
    <t>FY23</t>
  </si>
  <si>
    <t>Proforma</t>
  </si>
  <si>
    <t xml:space="preserve"> </t>
  </si>
  <si>
    <t>FebFCT</t>
  </si>
  <si>
    <t>JanCommit</t>
  </si>
  <si>
    <t>MCS_W_Overlay</t>
  </si>
  <si>
    <t>TotBrand</t>
  </si>
  <si>
    <t>FY25</t>
  </si>
  <si>
    <t>FY24</t>
  </si>
  <si>
    <t>Y-T-D(Jan)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</si>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</sst>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_);[Red]\(0\)"/>
    <numFmt numFmtId="165" formatCode="mmm"/>
    <numFmt numFmtId="166" formatCode="[$-409]mmmm\ d\,\ yyyy;@"/>
    <numFmt numFmtId="167" formatCode="_([$$-409]* #,##0_);_([$$-409]* \(#,##0\);_([$$-409]* &quot;-&quot;??_);_(@_)"/>
    <numFmt numFmtId="168" formatCode="0.0%"/>
    <numFmt numFmtId="169" formatCode="_(&quot;$&quot;* #,##0_);_(&quot;$&quot;* \(#,##0\);_(&quot;$&quot;* &quot;-&quot;??_);_(@_)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8"/>
      <color indexed="9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b/>
      <sz val="11"/>
      <name val="Calibri"/>
      <family val="2"/>
    </font>
    <font>
      <sz val="12"/>
      <name val="宋体"/>
      <family val="3"/>
      <charset val="134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Aptos Narrow"/>
      <family val="2"/>
      <scheme val="minor"/>
    </font>
    <font>
      <i/>
      <sz val="11"/>
      <color theme="1"/>
      <name val="Calibri"/>
      <family val="2"/>
    </font>
    <font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Border="0"/>
    <xf numFmtId="166" fontId="10" fillId="0" borderId="0">
      <alignment vertical="center"/>
    </xf>
  </cellStyleXfs>
  <cellXfs count="63">
    <xf numFmtId="0" fontId="0" fillId="0" borderId="0" xfId="0"/>
    <xf numFmtId="0" fontId="0" fillId="0" borderId="0" xfId="0" applyAlignment="1">
      <alignment wrapText="1"/>
    </xf>
    <xf numFmtId="0" fontId="6" fillId="2" borderId="4" xfId="3" applyFont="1" applyFill="1" applyBorder="1" applyAlignment="1">
      <alignment horizontal="center" vertical="center" wrapText="1"/>
    </xf>
    <xf numFmtId="0" fontId="7" fillId="2" borderId="5" xfId="3" applyFont="1" applyFill="1" applyBorder="1" applyAlignment="1">
      <alignment horizontal="center" vertical="center" wrapText="1"/>
    </xf>
    <xf numFmtId="164" fontId="7" fillId="2" borderId="5" xfId="3" applyNumberFormat="1" applyFont="1" applyFill="1" applyBorder="1" applyAlignment="1">
      <alignment horizontal="center" vertical="center" wrapText="1"/>
    </xf>
    <xf numFmtId="165" fontId="8" fillId="3" borderId="5" xfId="3" applyNumberFormat="1" applyFont="1" applyFill="1" applyBorder="1" applyAlignment="1">
      <alignment horizontal="center" vertical="center" wrapText="1"/>
    </xf>
    <xf numFmtId="165" fontId="9" fillId="4" borderId="5" xfId="3" applyNumberFormat="1" applyFont="1" applyFill="1" applyBorder="1" applyAlignment="1">
      <alignment horizontal="center" vertical="center" wrapText="1"/>
    </xf>
    <xf numFmtId="3" fontId="6" fillId="6" borderId="4" xfId="3" applyNumberFormat="1" applyFont="1" applyFill="1" applyBorder="1" applyAlignment="1">
      <alignment horizontal="left" vertical="center"/>
    </xf>
    <xf numFmtId="167" fontId="12" fillId="6" borderId="4" xfId="2" applyNumberFormat="1" applyFont="1" applyFill="1" applyBorder="1" applyAlignment="1">
      <alignment horizontal="right" vertical="center" wrapText="1"/>
    </xf>
    <xf numFmtId="3" fontId="13" fillId="0" borderId="4" xfId="0" applyNumberFormat="1" applyFont="1" applyBorder="1" applyAlignment="1">
      <alignment wrapText="1"/>
    </xf>
    <xf numFmtId="168" fontId="13" fillId="0" borderId="4" xfId="2" applyNumberFormat="1" applyFont="1" applyBorder="1" applyAlignment="1">
      <alignment horizontal="right" wrapText="1"/>
    </xf>
    <xf numFmtId="0" fontId="6" fillId="6" borderId="4" xfId="3" applyFont="1" applyFill="1" applyBorder="1" applyAlignment="1">
      <alignment horizontal="left" vertical="center"/>
    </xf>
    <xf numFmtId="168" fontId="12" fillId="6" borderId="4" xfId="2" applyNumberFormat="1" applyFont="1" applyFill="1" applyBorder="1" applyAlignment="1">
      <alignment horizontal="right" vertical="center" wrapText="1"/>
    </xf>
    <xf numFmtId="168" fontId="14" fillId="6" borderId="4" xfId="2" applyNumberFormat="1" applyFont="1" applyFill="1" applyBorder="1" applyAlignment="1">
      <alignment horizontal="right" vertical="center" wrapText="1"/>
    </xf>
    <xf numFmtId="168" fontId="1" fillId="0" borderId="4" xfId="2" applyNumberFormat="1" applyFont="1" applyBorder="1" applyAlignment="1">
      <alignment horizontal="right" wrapText="1"/>
    </xf>
    <xf numFmtId="0" fontId="0" fillId="6" borderId="0" xfId="0" applyFill="1" applyAlignment="1">
      <alignment wrapText="1"/>
    </xf>
    <xf numFmtId="168" fontId="6" fillId="0" borderId="4" xfId="2" applyNumberFormat="1" applyFont="1" applyFill="1" applyBorder="1" applyAlignment="1" applyProtection="1">
      <alignment horizontal="right" wrapText="1"/>
    </xf>
    <xf numFmtId="0" fontId="13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166" fontId="9" fillId="5" borderId="6" xfId="4" applyFont="1" applyFill="1" applyBorder="1" applyAlignment="1">
      <alignment vertical="center" textRotation="90" wrapText="1"/>
    </xf>
    <xf numFmtId="166" fontId="9" fillId="5" borderId="7" xfId="4" applyFont="1" applyFill="1" applyBorder="1" applyAlignment="1">
      <alignment vertical="center" textRotation="90" wrapText="1"/>
    </xf>
    <xf numFmtId="167" fontId="6" fillId="0" borderId="4" xfId="3" applyNumberFormat="1" applyFont="1" applyBorder="1" applyAlignment="1">
      <alignment horizontal="center" wrapText="1"/>
    </xf>
    <xf numFmtId="167" fontId="6" fillId="0" borderId="4" xfId="2" applyNumberFormat="1" applyFont="1" applyFill="1" applyBorder="1" applyAlignment="1">
      <alignment horizontal="center" wrapText="1"/>
    </xf>
    <xf numFmtId="166" fontId="6" fillId="0" borderId="0" xfId="4" applyFont="1" applyAlignment="1">
      <alignment vertical="center" wrapText="1"/>
    </xf>
    <xf numFmtId="166" fontId="6" fillId="0" borderId="8" xfId="4" applyFont="1" applyBorder="1" applyAlignment="1">
      <alignment vertical="center" wrapText="1"/>
    </xf>
    <xf numFmtId="166" fontId="6" fillId="0" borderId="0" xfId="4" applyFont="1" applyAlignment="1">
      <alignment horizontal="center" wrapText="1"/>
    </xf>
    <xf numFmtId="166" fontId="6" fillId="0" borderId="0" xfId="4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right" wrapText="1"/>
    </xf>
    <xf numFmtId="0" fontId="2" fillId="0" borderId="9" xfId="0" applyFont="1" applyBorder="1" applyAlignment="1">
      <alignment wrapText="1"/>
    </xf>
    <xf numFmtId="0" fontId="0" fillId="10" borderId="0" xfId="0" applyFill="1" applyAlignment="1">
      <alignment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166" fontId="9" fillId="5" borderId="6" xfId="4" applyFont="1" applyFill="1" applyBorder="1" applyAlignment="1">
      <alignment horizontal="center" vertical="center" textRotation="90" wrapText="1"/>
    </xf>
    <xf numFmtId="166" fontId="9" fillId="5" borderId="7" xfId="4" applyFont="1" applyFill="1" applyBorder="1" applyAlignment="1">
      <alignment horizontal="center" vertical="center" textRotation="90" wrapText="1"/>
    </xf>
    <xf numFmtId="166" fontId="9" fillId="5" borderId="5" xfId="4" applyFont="1" applyFill="1" applyBorder="1" applyAlignment="1">
      <alignment horizontal="center" vertical="center" textRotation="90" wrapText="1"/>
    </xf>
    <xf numFmtId="166" fontId="9" fillId="5" borderId="4" xfId="4" applyFont="1" applyFill="1" applyBorder="1" applyAlignment="1">
      <alignment horizontal="center" vertical="center" wrapText="1"/>
    </xf>
    <xf numFmtId="166" fontId="9" fillId="0" borderId="4" xfId="4" applyFont="1" applyBorder="1" applyAlignment="1">
      <alignment horizontal="center" vertical="center" wrapText="1"/>
    </xf>
    <xf numFmtId="167" fontId="11" fillId="6" borderId="6" xfId="2" applyNumberFormat="1" applyFont="1" applyFill="1" applyBorder="1" applyAlignment="1">
      <alignment horizontal="center" vertical="center" wrapText="1"/>
    </xf>
    <xf numFmtId="167" fontId="11" fillId="6" borderId="7" xfId="2" applyNumberFormat="1" applyFont="1" applyFill="1" applyBorder="1" applyAlignment="1">
      <alignment horizontal="center" vertical="center" wrapText="1"/>
    </xf>
    <xf numFmtId="167" fontId="11" fillId="6" borderId="5" xfId="2" applyNumberFormat="1" applyFont="1" applyFill="1" applyBorder="1" applyAlignment="1">
      <alignment horizontal="center" vertical="center" wrapText="1"/>
    </xf>
    <xf numFmtId="169" fontId="9" fillId="0" borderId="6" xfId="1" applyNumberFormat="1" applyFont="1" applyBorder="1" applyAlignment="1">
      <alignment horizontal="center" vertical="center" wrapText="1"/>
    </xf>
    <xf numFmtId="169" fontId="9" fillId="0" borderId="7" xfId="1" applyNumberFormat="1" applyFont="1" applyBorder="1" applyAlignment="1">
      <alignment horizontal="center" vertical="center" wrapText="1"/>
    </xf>
    <xf numFmtId="169" fontId="9" fillId="0" borderId="5" xfId="1" applyNumberFormat="1" applyFont="1" applyBorder="1" applyAlignment="1">
      <alignment horizontal="center" vertical="center" wrapText="1"/>
    </xf>
    <xf numFmtId="166" fontId="9" fillId="5" borderId="6" xfId="4" applyFont="1" applyFill="1" applyBorder="1" applyAlignment="1">
      <alignment horizontal="center" vertical="center" wrapText="1"/>
    </xf>
    <xf numFmtId="166" fontId="9" fillId="5" borderId="7" xfId="4" applyFont="1" applyFill="1" applyBorder="1" applyAlignment="1">
      <alignment horizontal="center" vertical="center" wrapText="1"/>
    </xf>
    <xf numFmtId="166" fontId="9" fillId="5" borderId="5" xfId="4" applyFont="1" applyFill="1" applyBorder="1" applyAlignment="1">
      <alignment horizontal="center" vertical="center" wrapText="1"/>
    </xf>
    <xf numFmtId="166" fontId="9" fillId="0" borderId="6" xfId="4" applyFont="1" applyBorder="1" applyAlignment="1">
      <alignment horizontal="center" vertical="center" wrapText="1"/>
    </xf>
    <xf numFmtId="166" fontId="9" fillId="0" borderId="7" xfId="4" applyFont="1" applyBorder="1" applyAlignment="1">
      <alignment horizontal="center" vertical="center" wrapText="1"/>
    </xf>
    <xf numFmtId="166" fontId="9" fillId="0" borderId="5" xfId="4" applyFont="1" applyBorder="1" applyAlignment="1">
      <alignment horizontal="center" vertical="center" wrapText="1"/>
    </xf>
    <xf numFmtId="169" fontId="11" fillId="6" borderId="6" xfId="2" applyNumberFormat="1" applyFont="1" applyFill="1" applyBorder="1" applyAlignment="1">
      <alignment horizontal="center" vertical="center" wrapText="1"/>
    </xf>
    <xf numFmtId="169" fontId="11" fillId="6" borderId="7" xfId="2" applyNumberFormat="1" applyFont="1" applyFill="1" applyBorder="1" applyAlignment="1">
      <alignment horizontal="center" vertical="center" wrapText="1"/>
    </xf>
    <xf numFmtId="169" fontId="11" fillId="6" borderId="5" xfId="2" applyNumberFormat="1" applyFont="1" applyFill="1" applyBorder="1" applyAlignment="1">
      <alignment horizontal="center" vertical="center" wrapText="1"/>
    </xf>
    <xf numFmtId="168" fontId="9" fillId="0" borderId="4" xfId="2" applyNumberFormat="1" applyFont="1" applyBorder="1" applyAlignment="1">
      <alignment horizontal="center" vertical="center" wrapText="1"/>
    </xf>
    <xf numFmtId="168" fontId="9" fillId="0" borderId="4" xfId="2" applyNumberFormat="1" applyFont="1" applyFill="1" applyBorder="1" applyAlignment="1">
      <alignment horizontal="center" vertical="center" wrapText="1"/>
    </xf>
    <xf numFmtId="166" fontId="9" fillId="5" borderId="4" xfId="4" applyFont="1" applyFill="1" applyBorder="1" applyAlignment="1">
      <alignment horizontal="center" vertical="center" textRotation="90" wrapText="1"/>
    </xf>
    <xf numFmtId="166" fontId="15" fillId="7" borderId="0" xfId="4" applyFont="1" applyFill="1" applyAlignment="1">
      <alignment horizontal="left" vertical="center"/>
    </xf>
    <xf numFmtId="166" fontId="15" fillId="8" borderId="0" xfId="4" applyFont="1" applyFill="1" applyAlignment="1">
      <alignment horizontal="left" vertical="center"/>
    </xf>
    <xf numFmtId="166" fontId="3" fillId="9" borderId="0" xfId="4" applyFont="1" applyFill="1" applyAlignment="1">
      <alignment horizontal="left" vertical="center"/>
    </xf>
    <xf numFmtId="168" fontId="6" fillId="0" borderId="4" xfId="3" applyNumberFormat="1" applyFont="1" applyBorder="1" applyAlignment="1">
      <alignment horizontal="center" wrapText="1"/>
    </xf>
    <xf numFmtId="168" fontId="6" fillId="0" borderId="4" xfId="2" applyNumberFormat="1" applyFont="1" applyFill="1" applyBorder="1" applyAlignment="1">
      <alignment horizontal="center" wrapText="1"/>
    </xf>
  </cellXfs>
  <cellStyles count="5">
    <cellStyle name="Comma" xfId="1" builtinId="3"/>
    <cellStyle name="Normal" xfId="0" builtinId="0"/>
    <cellStyle name="Percent" xfId="2" builtinId="5"/>
    <cellStyle name="常规_2013 CN CI KPI 000" xfId="4" xr:uid="{D4B86BA3-A241-4475-BBE8-93232DADD470}"/>
    <cellStyle name="常规_副本2012 China KPI Bowling Chart and Initiatives-Changzhou 2 2" xfId="3" xr:uid="{77350137-BBCF-415C-B8FA-AC25D243E6C8}"/>
  </cellStyles>
  <dxfs count="24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5423-CBAF-4DFE-BFF2-84783BCD8CFD}">
  <dimension ref="A2:Z114"/>
  <sheetViews>
    <sheetView tabSelected="1" topLeftCell="B47" zoomScale="70" zoomScaleNormal="70" workbookViewId="0">
      <selection activeCell="M68" sqref="M68"/>
    </sheetView>
  </sheetViews>
  <sheetFormatPr defaultColWidth="9.7265625" defaultRowHeight="14.5" outlineLevelRow="1" outlineLevelCol="1"/>
  <cols>
    <col min="1" max="1" width="45.26953125" style="1" hidden="1" customWidth="1" outlineLevel="1"/>
    <col min="2" max="2" width="4" style="1" customWidth="1" collapsed="1"/>
    <col min="3" max="3" width="4.26953125" style="24" customWidth="1"/>
    <col min="4" max="4" width="18.7265625" style="24" bestFit="1" customWidth="1"/>
    <col min="5" max="5" width="14.7265625" style="24" bestFit="1" customWidth="1"/>
    <col min="6" max="6" width="14.7265625" style="24" customWidth="1"/>
    <col min="7" max="7" width="19" style="26" customWidth="1"/>
    <col min="8" max="20" width="11.54296875" style="26" customWidth="1"/>
    <col min="21" max="22" width="11.54296875" style="24" customWidth="1"/>
    <col min="23" max="23" width="13.453125" style="24" bestFit="1" customWidth="1"/>
    <col min="24" max="24" width="12.453125" style="27" bestFit="1" customWidth="1"/>
    <col min="25" max="25" width="2.54296875" style="1" customWidth="1"/>
    <col min="26" max="26" width="5.7265625" style="1" customWidth="1"/>
    <col min="27" max="27" width="15.54296875" style="1" customWidth="1"/>
    <col min="28" max="28" width="26" style="1" customWidth="1"/>
    <col min="29" max="29" width="6.7265625" style="1" customWidth="1"/>
    <col min="30" max="30" width="8" style="1" customWidth="1"/>
    <col min="31" max="31" width="15.453125" style="1" customWidth="1"/>
    <col min="32" max="32" width="12.54296875" style="1" customWidth="1"/>
    <col min="33" max="100" width="6.7265625" style="1" customWidth="1"/>
    <col min="101" max="16384" width="9.7265625" style="1"/>
  </cols>
  <sheetData>
    <row r="2" spans="3:24" ht="26.15" customHeight="1">
      <c r="C2" s="32" t="s">
        <v>0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4"/>
    </row>
    <row r="3" spans="3:24" ht="30.65" customHeight="1">
      <c r="C3" s="2"/>
      <c r="D3" s="3" t="s">
        <v>1</v>
      </c>
      <c r="E3" s="3" t="s">
        <v>2</v>
      </c>
      <c r="F3" s="3" t="s">
        <v>3</v>
      </c>
      <c r="G3" s="4">
        <v>2025</v>
      </c>
      <c r="H3" s="5" t="s">
        <v>4</v>
      </c>
      <c r="I3" s="5" t="s">
        <v>5</v>
      </c>
      <c r="J3" s="5" t="s">
        <v>6</v>
      </c>
      <c r="K3" s="6" t="s">
        <v>7</v>
      </c>
      <c r="L3" s="5" t="s">
        <v>8</v>
      </c>
      <c r="M3" s="5" t="s">
        <v>9</v>
      </c>
      <c r="N3" s="5" t="s">
        <v>10</v>
      </c>
      <c r="O3" s="6" t="s">
        <v>11</v>
      </c>
      <c r="P3" s="5" t="s">
        <v>12</v>
      </c>
      <c r="Q3" s="5" t="s">
        <v>13</v>
      </c>
      <c r="R3" s="5" t="s">
        <v>14</v>
      </c>
      <c r="S3" s="6" t="s">
        <v>15</v>
      </c>
      <c r="T3" s="5" t="s">
        <v>16</v>
      </c>
      <c r="U3" s="5" t="s">
        <v>17</v>
      </c>
      <c r="V3" s="5" t="s">
        <v>18</v>
      </c>
      <c r="W3" s="6" t="s">
        <v>19</v>
      </c>
      <c r="X3" s="6" t="s">
        <v>20</v>
      </c>
    </row>
    <row r="4" spans="3:24">
      <c r="C4" s="35" t="s">
        <v>21</v>
      </c>
      <c r="D4" s="38" t="s">
        <v>22</v>
      </c>
      <c r="E4" s="39" t="s">
        <v>23</v>
      </c>
      <c r="F4" s="40"/>
      <c r="G4" s="7" t="s">
        <v>24</v>
      </c>
      <c r="H4" s="8">
        <v>221221.46038922208</v>
      </c>
      <c r="I4" s="8">
        <v>216464.61015740508</v>
      </c>
      <c r="J4" s="8">
        <v>217687.32427262139</v>
      </c>
      <c r="K4" s="8">
        <f>SUM(H4:J4)</f>
        <v>655373.39481924858</v>
      </c>
      <c r="L4" s="8">
        <v>218402.25685075088</v>
      </c>
      <c r="M4" s="8">
        <v>210725.68752607089</v>
      </c>
      <c r="N4" s="8">
        <v>207569.80773293207</v>
      </c>
      <c r="O4" s="8">
        <f>SUM(L4:N4)</f>
        <v>636697.75210975378</v>
      </c>
      <c r="P4" s="8">
        <v>206743.42925618155</v>
      </c>
      <c r="Q4" s="8">
        <v>202552.16097077457</v>
      </c>
      <c r="R4" s="8">
        <v>213888.03334793024</v>
      </c>
      <c r="S4" s="8">
        <f>SUM(P4:R4)</f>
        <v>623183.62357488635</v>
      </c>
      <c r="T4" s="8">
        <v>229528.95047460971</v>
      </c>
      <c r="U4" s="8">
        <v>191099.62884158286</v>
      </c>
      <c r="V4" s="8">
        <v>189940.90737587589</v>
      </c>
      <c r="W4" s="8">
        <f>SUM(T4:V4)</f>
        <v>610569.4866920684</v>
      </c>
      <c r="X4" s="8">
        <f>SUM(W4,S4,O4,K4)</f>
        <v>2525824.257195957</v>
      </c>
    </row>
    <row r="5" spans="3:24">
      <c r="C5" s="36"/>
      <c r="D5" s="38"/>
      <c r="E5" s="39"/>
      <c r="F5" s="41"/>
      <c r="G5" s="7" t="s">
        <v>25</v>
      </c>
      <c r="H5" s="8">
        <v>212329.48154921885</v>
      </c>
      <c r="I5" s="8">
        <v>211801.28985770067</v>
      </c>
      <c r="J5" s="8">
        <v>220451.67014727433</v>
      </c>
      <c r="K5" s="8">
        <v>644582.44155419385</v>
      </c>
      <c r="L5" s="8">
        <v>223650.30784360541</v>
      </c>
      <c r="M5" s="8">
        <v>222547.76658337039</v>
      </c>
      <c r="N5" s="8">
        <v>221283.1576203916</v>
      </c>
      <c r="O5" s="8">
        <v>667481.23204736738</v>
      </c>
      <c r="P5" s="8">
        <v>223092.19937736166</v>
      </c>
      <c r="Q5" s="8">
        <v>220772.90401944774</v>
      </c>
      <c r="R5" s="8">
        <v>223019.42237778479</v>
      </c>
      <c r="S5" s="8">
        <v>666884.52577459416</v>
      </c>
      <c r="T5" s="8">
        <v>244909.61079986836</v>
      </c>
      <c r="U5" s="8">
        <v>205331.38626914058</v>
      </c>
      <c r="V5" s="8">
        <v>223124.62733617527</v>
      </c>
      <c r="W5" s="8">
        <v>673365.6244051843</v>
      </c>
      <c r="X5" s="8">
        <v>2652313.8237813395</v>
      </c>
    </row>
    <row r="6" spans="3:24">
      <c r="C6" s="36"/>
      <c r="D6" s="38"/>
      <c r="E6" s="39"/>
      <c r="F6" s="41"/>
      <c r="G6" s="7" t="s">
        <v>79</v>
      </c>
      <c r="H6" s="8">
        <v>209085.85678974312</v>
      </c>
      <c r="I6" s="8">
        <v>216906.27477143303</v>
      </c>
      <c r="J6" s="8">
        <v>218730.02290333944</v>
      </c>
      <c r="K6" s="8">
        <v>644722.15446451574</v>
      </c>
      <c r="L6" s="8">
        <v>222773.6178694831</v>
      </c>
      <c r="M6" s="8">
        <v>222121.83272892406</v>
      </c>
      <c r="N6" s="8">
        <v>222714.16431370075</v>
      </c>
      <c r="O6" s="8">
        <v>667609.61491210794</v>
      </c>
      <c r="P6" s="8">
        <v>223247.4848911947</v>
      </c>
      <c r="Q6" s="8">
        <v>221218.50041450321</v>
      </c>
      <c r="R6" s="8">
        <v>222604.85963599611</v>
      </c>
      <c r="S6" s="8">
        <v>667070.84494169406</v>
      </c>
      <c r="T6" s="8">
        <v>244127.74570237208</v>
      </c>
      <c r="U6" s="8">
        <v>205347.5176505218</v>
      </c>
      <c r="V6" s="8">
        <v>223951.52139907383</v>
      </c>
      <c r="W6" s="8">
        <v>673426.78475196764</v>
      </c>
      <c r="X6" s="8">
        <v>2652829.3990702857</v>
      </c>
    </row>
    <row r="7" spans="3:24">
      <c r="C7" s="36"/>
      <c r="D7" s="38"/>
      <c r="E7" s="39"/>
      <c r="F7" s="42"/>
      <c r="G7" s="9" t="str">
        <f>G6&amp;" vs "&amp;G5</f>
        <v>FebFCT vs AOP</v>
      </c>
      <c r="H7" s="10">
        <f>(H6-H5)/H5</f>
        <v>-1.5276374885905065E-2</v>
      </c>
      <c r="I7" s="10">
        <f t="shared" ref="I7:X7" si="0">(I6-I5)/I5</f>
        <v>2.4102709276049079E-2</v>
      </c>
      <c r="J7" s="10">
        <f t="shared" si="0"/>
        <v>-7.8096357482106095E-3</v>
      </c>
      <c r="K7" s="10">
        <f t="shared" si="0"/>
        <v>2.1674948201353371E-4</v>
      </c>
      <c r="L7" s="10">
        <f t="shared" si="0"/>
        <v>-3.9199140058208898E-3</v>
      </c>
      <c r="M7" s="10">
        <f t="shared" si="0"/>
        <v>-1.9138985800011455E-3</v>
      </c>
      <c r="N7" s="10">
        <f t="shared" si="0"/>
        <v>6.4668577071013119E-3</v>
      </c>
      <c r="O7" s="10">
        <f t="shared" si="0"/>
        <v>1.9233928772314929E-4</v>
      </c>
      <c r="P7" s="10">
        <f t="shared" si="0"/>
        <v>6.9605980965019071E-4</v>
      </c>
      <c r="Q7" s="10">
        <f t="shared" si="0"/>
        <v>2.0183473014252695E-3</v>
      </c>
      <c r="R7" s="10">
        <f t="shared" si="0"/>
        <v>-1.858863848577438E-3</v>
      </c>
      <c r="S7" s="10">
        <f t="shared" si="0"/>
        <v>2.793874499989053E-4</v>
      </c>
      <c r="T7" s="10">
        <f t="shared" si="0"/>
        <v>-3.1924639255386071E-3</v>
      </c>
      <c r="U7" s="10">
        <f t="shared" si="0"/>
        <v>7.8562667278110897E-5</v>
      </c>
      <c r="V7" s="10">
        <f t="shared" si="0"/>
        <v>3.7059739786263106E-3</v>
      </c>
      <c r="W7" s="10">
        <f t="shared" si="0"/>
        <v>9.0827842358858437E-5</v>
      </c>
      <c r="X7" s="10">
        <f t="shared" si="0"/>
        <v>1.9438698555332773E-4</v>
      </c>
    </row>
    <row r="8" spans="3:24">
      <c r="C8" s="36"/>
      <c r="D8" s="38" t="s">
        <v>26</v>
      </c>
      <c r="E8" s="39" t="s">
        <v>27</v>
      </c>
      <c r="F8" s="43"/>
      <c r="G8" s="7" t="s">
        <v>24</v>
      </c>
      <c r="H8" s="8">
        <v>200010.78769011851</v>
      </c>
      <c r="I8" s="8">
        <v>215358.07904847848</v>
      </c>
      <c r="J8" s="8">
        <v>228047.35581088581</v>
      </c>
      <c r="K8" s="8">
        <v>643416.22254948283</v>
      </c>
      <c r="L8" s="8">
        <v>217895.49884191775</v>
      </c>
      <c r="M8" s="8">
        <v>227202.40299768493</v>
      </c>
      <c r="N8" s="8">
        <v>228441.68291343341</v>
      </c>
      <c r="O8" s="8">
        <v>673539.58475303615</v>
      </c>
      <c r="P8" s="8">
        <v>203229.89767727026</v>
      </c>
      <c r="Q8" s="8">
        <v>213842.40803948289</v>
      </c>
      <c r="R8" s="8">
        <v>226014.6318781185</v>
      </c>
      <c r="S8" s="8">
        <v>643086.93759487162</v>
      </c>
      <c r="T8" s="8">
        <v>221582.74510856974</v>
      </c>
      <c r="U8" s="8">
        <v>198757.73525359799</v>
      </c>
      <c r="V8" s="8">
        <v>214698.59799952217</v>
      </c>
      <c r="W8" s="8">
        <v>635039.07836168993</v>
      </c>
      <c r="X8" s="8">
        <v>2595081.8232590808</v>
      </c>
    </row>
    <row r="9" spans="3:24" hidden="1" outlineLevel="1">
      <c r="C9" s="36"/>
      <c r="D9" s="38"/>
      <c r="E9" s="39"/>
      <c r="F9" s="44"/>
      <c r="G9" s="11">
        <v>2023</v>
      </c>
      <c r="H9" s="8">
        <v>198408.89392331865</v>
      </c>
      <c r="I9" s="8">
        <v>215317.83525280439</v>
      </c>
      <c r="J9" s="8">
        <v>235079.21395593835</v>
      </c>
      <c r="K9" s="8">
        <v>648805.94313206151</v>
      </c>
      <c r="L9" s="8">
        <v>232075.97435857393</v>
      </c>
      <c r="M9" s="8">
        <v>203320.75308075495</v>
      </c>
      <c r="N9" s="8">
        <v>263340.84637228568</v>
      </c>
      <c r="O9" s="8">
        <v>698737.57381161465</v>
      </c>
      <c r="P9" s="8">
        <v>189749.56159545144</v>
      </c>
      <c r="Q9" s="8">
        <v>190532.68566759428</v>
      </c>
      <c r="R9" s="8">
        <v>260387.64631590431</v>
      </c>
      <c r="S9" s="8">
        <v>640669.89357895008</v>
      </c>
      <c r="T9" s="8">
        <v>196334.28743997839</v>
      </c>
      <c r="U9" s="8">
        <v>195246.5682563849</v>
      </c>
      <c r="V9" s="8">
        <v>258153.03066733855</v>
      </c>
      <c r="W9" s="8">
        <v>649733.88636370189</v>
      </c>
      <c r="X9" s="8">
        <v>2637947.2968863277</v>
      </c>
    </row>
    <row r="10" spans="3:24" collapsed="1">
      <c r="C10" s="36"/>
      <c r="D10" s="38"/>
      <c r="E10" s="39"/>
      <c r="F10" s="44"/>
      <c r="G10" s="7" t="s">
        <v>25</v>
      </c>
      <c r="H10" s="8">
        <v>211769.82288832602</v>
      </c>
      <c r="I10" s="8">
        <v>206233.07596811431</v>
      </c>
      <c r="J10" s="8">
        <v>218893.22216953262</v>
      </c>
      <c r="K10" s="8">
        <v>636896.121025973</v>
      </c>
      <c r="L10" s="8">
        <v>225342.61638606168</v>
      </c>
      <c r="M10" s="8">
        <v>221072.8742407125</v>
      </c>
      <c r="N10" s="8">
        <v>223462.62380958407</v>
      </c>
      <c r="O10" s="8">
        <v>669878.11443635821</v>
      </c>
      <c r="P10" s="8">
        <v>226859.95891182023</v>
      </c>
      <c r="Q10" s="8">
        <v>218366.50092364399</v>
      </c>
      <c r="R10" s="8">
        <v>220718.28034289257</v>
      </c>
      <c r="S10" s="8">
        <v>665944.74017835665</v>
      </c>
      <c r="T10" s="8">
        <v>248858.28031256868</v>
      </c>
      <c r="U10" s="8">
        <v>200265.22933292936</v>
      </c>
      <c r="V10" s="8">
        <v>225348.75115350442</v>
      </c>
      <c r="W10" s="8">
        <v>674472.26079900237</v>
      </c>
      <c r="X10" s="8">
        <v>2647191.23643969</v>
      </c>
    </row>
    <row r="11" spans="3:24">
      <c r="C11" s="36"/>
      <c r="D11" s="38"/>
      <c r="E11" s="39"/>
      <c r="F11" s="44"/>
      <c r="G11" s="7" t="str">
        <f>G$6</f>
        <v>FebFCT</v>
      </c>
      <c r="H11" s="8">
        <v>200642.68362026839</v>
      </c>
      <c r="I11" s="8">
        <v>204308.19233530696</v>
      </c>
      <c r="J11" s="8">
        <v>221440.61958631515</v>
      </c>
      <c r="K11" s="8">
        <v>626391.49554189062</v>
      </c>
      <c r="L11" s="8">
        <v>222742.15213928604</v>
      </c>
      <c r="M11" s="8">
        <v>221619.70293780643</v>
      </c>
      <c r="N11" s="8">
        <v>229942.02481231472</v>
      </c>
      <c r="O11" s="8">
        <v>674303.87988940731</v>
      </c>
      <c r="P11" s="8">
        <v>228761.57727089245</v>
      </c>
      <c r="Q11" s="8">
        <v>218776.39994922382</v>
      </c>
      <c r="R11" s="8">
        <v>221423.97221191207</v>
      </c>
      <c r="S11" s="8">
        <v>668961.94943202846</v>
      </c>
      <c r="T11" s="8">
        <v>248701.05757321269</v>
      </c>
      <c r="U11" s="8">
        <v>202315.54587274315</v>
      </c>
      <c r="V11" s="8">
        <v>226517.29888008398</v>
      </c>
      <c r="W11" s="8">
        <v>677533.90232603974</v>
      </c>
      <c r="X11" s="8">
        <v>2647191.2271893658</v>
      </c>
    </row>
    <row r="12" spans="3:24">
      <c r="C12" s="36"/>
      <c r="D12" s="38"/>
      <c r="E12" s="39"/>
      <c r="F12" s="45"/>
      <c r="G12" s="9" t="str">
        <f>G11&amp;" vs "&amp;G10</f>
        <v>FebFCT vs AOP</v>
      </c>
      <c r="H12" s="10">
        <f>(H11-H10)/H10</f>
        <v>-5.2543554677879543E-2</v>
      </c>
      <c r="I12" s="10">
        <f t="shared" ref="I12:X12" si="1">(I11-I10)/I10</f>
        <v>-9.3335350004911839E-3</v>
      </c>
      <c r="J12" s="10">
        <f t="shared" si="1"/>
        <v>1.1637625832057874E-2</v>
      </c>
      <c r="K12" s="10">
        <f t="shared" si="1"/>
        <v>-1.6493467517372424E-2</v>
      </c>
      <c r="L12" s="10">
        <f t="shared" si="1"/>
        <v>-1.1540046390162016E-2</v>
      </c>
      <c r="M12" s="10">
        <f t="shared" si="1"/>
        <v>2.4735223576029023E-3</v>
      </c>
      <c r="N12" s="10">
        <f t="shared" si="1"/>
        <v>2.8995457460715433E-2</v>
      </c>
      <c r="O12" s="10">
        <f t="shared" si="1"/>
        <v>6.606821983985817E-3</v>
      </c>
      <c r="P12" s="10">
        <f t="shared" si="1"/>
        <v>8.3823446331989081E-3</v>
      </c>
      <c r="Q12" s="10">
        <f t="shared" si="1"/>
        <v>1.8771149596940977E-3</v>
      </c>
      <c r="R12" s="10">
        <f t="shared" si="1"/>
        <v>3.1972515730151023E-3</v>
      </c>
      <c r="S12" s="10">
        <f t="shared" si="1"/>
        <v>4.530720150839735E-3</v>
      </c>
      <c r="T12" s="10">
        <f t="shared" si="1"/>
        <v>-6.3177620273882152E-4</v>
      </c>
      <c r="U12" s="10">
        <f t="shared" si="1"/>
        <v>1.0238005602087125E-2</v>
      </c>
      <c r="V12" s="10">
        <f t="shared" si="1"/>
        <v>5.1855078876543899E-3</v>
      </c>
      <c r="W12" s="10">
        <f t="shared" si="1"/>
        <v>4.539314223850283E-3</v>
      </c>
      <c r="X12" s="10">
        <f t="shared" si="1"/>
        <v>-3.4943921285816795E-9</v>
      </c>
    </row>
    <row r="13" spans="3:24" hidden="1" outlineLevel="1">
      <c r="C13" s="36"/>
      <c r="D13" s="46" t="s">
        <v>28</v>
      </c>
      <c r="E13" s="49" t="s">
        <v>29</v>
      </c>
      <c r="F13" s="52"/>
      <c r="G13" s="7" t="s">
        <v>24</v>
      </c>
      <c r="H13" s="8">
        <v>84612.072228158489</v>
      </c>
      <c r="I13" s="8">
        <v>89180.113014432689</v>
      </c>
      <c r="J13" s="8">
        <v>93741.739056208229</v>
      </c>
      <c r="K13" s="8">
        <v>267533.92429879942</v>
      </c>
      <c r="L13" s="8">
        <v>91567.546807448511</v>
      </c>
      <c r="M13" s="8">
        <v>91984.230133358724</v>
      </c>
      <c r="N13" s="8">
        <v>92731.305939269805</v>
      </c>
      <c r="O13" s="8">
        <v>276283.08288007701</v>
      </c>
      <c r="P13" s="8">
        <v>83705.163385182372</v>
      </c>
      <c r="Q13" s="8">
        <v>94155.806200127772</v>
      </c>
      <c r="R13" s="8">
        <v>95329.43050925697</v>
      </c>
      <c r="S13" s="8">
        <v>273190.40009456704</v>
      </c>
      <c r="T13" s="8">
        <v>91467.341976554511</v>
      </c>
      <c r="U13" s="8">
        <v>78962.870109434938</v>
      </c>
      <c r="V13" s="8">
        <v>93072.857187264177</v>
      </c>
      <c r="W13" s="8">
        <v>263503.06927325361</v>
      </c>
      <c r="X13" s="8">
        <v>1080510.4765466971</v>
      </c>
    </row>
    <row r="14" spans="3:24" hidden="1" outlineLevel="1">
      <c r="C14" s="36"/>
      <c r="D14" s="47"/>
      <c r="E14" s="50"/>
      <c r="F14" s="53"/>
      <c r="G14" s="7" t="s">
        <v>25</v>
      </c>
      <c r="H14" s="8">
        <v>89092.20016688449</v>
      </c>
      <c r="I14" s="8">
        <v>89624.005977090899</v>
      </c>
      <c r="J14" s="8">
        <v>95758.820030971518</v>
      </c>
      <c r="K14" s="8">
        <v>274475.02617494686</v>
      </c>
      <c r="L14" s="8">
        <v>96409.521627749811</v>
      </c>
      <c r="M14" s="8">
        <v>94135.834643998707</v>
      </c>
      <c r="N14" s="8">
        <v>97210.792566003365</v>
      </c>
      <c r="O14" s="8">
        <v>287756.14883775188</v>
      </c>
      <c r="P14" s="8">
        <v>98353.615617524832</v>
      </c>
      <c r="Q14" s="8">
        <v>96364.737052711469</v>
      </c>
      <c r="R14" s="8">
        <v>96198.519737645824</v>
      </c>
      <c r="S14" s="8">
        <v>290916.87240788189</v>
      </c>
      <c r="T14" s="8">
        <v>109233.33692300053</v>
      </c>
      <c r="U14" s="8">
        <v>87646.33645084509</v>
      </c>
      <c r="V14" s="8">
        <v>98994.010693473043</v>
      </c>
      <c r="W14" s="8">
        <v>295873.68406731851</v>
      </c>
      <c r="X14" s="8">
        <v>1149021.7314878991</v>
      </c>
    </row>
    <row r="15" spans="3:24" hidden="1" outlineLevel="1">
      <c r="C15" s="36"/>
      <c r="D15" s="47"/>
      <c r="E15" s="50"/>
      <c r="F15" s="53"/>
      <c r="G15" s="7" t="s">
        <v>80</v>
      </c>
      <c r="H15" s="8">
        <v>84129.685214605313</v>
      </c>
      <c r="I15" s="8">
        <v>90976.574719113807</v>
      </c>
      <c r="J15" s="8">
        <v>98653.992863966996</v>
      </c>
      <c r="K15" s="8">
        <v>273760.2527976862</v>
      </c>
      <c r="L15" s="8">
        <v>94769.60604294129</v>
      </c>
      <c r="M15" s="8">
        <v>94170.779361101144</v>
      </c>
      <c r="N15" s="8">
        <v>99399.648826416043</v>
      </c>
      <c r="O15" s="8">
        <v>288340.03423045838</v>
      </c>
      <c r="P15" s="8">
        <v>98826.608752383894</v>
      </c>
      <c r="Q15" s="8">
        <v>96006.112691642295</v>
      </c>
      <c r="R15" s="8">
        <v>96194.639525543505</v>
      </c>
      <c r="S15" s="8">
        <v>291027.36096956971</v>
      </c>
      <c r="T15" s="8">
        <v>108664.7387439353</v>
      </c>
      <c r="U15" s="8">
        <v>88416.071585308382</v>
      </c>
      <c r="V15" s="8">
        <v>98857.123983851459</v>
      </c>
      <c r="W15" s="8">
        <v>295937.93431309512</v>
      </c>
      <c r="X15" s="8">
        <v>1149065.5823108091</v>
      </c>
    </row>
    <row r="16" spans="3:24" hidden="1" outlineLevel="1">
      <c r="C16" s="36"/>
      <c r="D16" s="48"/>
      <c r="E16" s="51"/>
      <c r="F16" s="54"/>
      <c r="G16" s="9" t="str">
        <f>G15&amp;" vs "&amp;G14</f>
        <v>JanCommit vs AOP</v>
      </c>
      <c r="H16" s="10">
        <f>(H15-H14)/H14</f>
        <v>-5.570089124506479E-2</v>
      </c>
      <c r="I16" s="10">
        <f t="shared" ref="I16:X16" si="2">(I15-I14)/I14</f>
        <v>1.5091589884619111E-2</v>
      </c>
      <c r="J16" s="10">
        <f t="shared" si="2"/>
        <v>3.0234006977728899E-2</v>
      </c>
      <c r="K16" s="10">
        <f t="shared" si="2"/>
        <v>-2.6041472232343336E-3</v>
      </c>
      <c r="L16" s="10">
        <f t="shared" si="2"/>
        <v>-1.7009892354206017E-2</v>
      </c>
      <c r="M16" s="10">
        <f t="shared" si="2"/>
        <v>3.7121588430792625E-4</v>
      </c>
      <c r="N16" s="10">
        <f t="shared" si="2"/>
        <v>2.2516597207316327E-2</v>
      </c>
      <c r="O16" s="10">
        <f t="shared" si="2"/>
        <v>2.0290978839715753E-3</v>
      </c>
      <c r="P16" s="10">
        <f t="shared" si="2"/>
        <v>4.8091077474815567E-3</v>
      </c>
      <c r="Q16" s="10">
        <f t="shared" si="2"/>
        <v>-3.7215310500251469E-3</v>
      </c>
      <c r="R16" s="10">
        <f t="shared" si="2"/>
        <v>-4.0335465794072095E-5</v>
      </c>
      <c r="S16" s="10">
        <f t="shared" si="2"/>
        <v>3.7979427172207873E-4</v>
      </c>
      <c r="T16" s="10">
        <f t="shared" si="2"/>
        <v>-5.2053539247458765E-3</v>
      </c>
      <c r="U16" s="10">
        <f t="shared" si="2"/>
        <v>8.7822853256962329E-3</v>
      </c>
      <c r="V16" s="10">
        <f t="shared" si="2"/>
        <v>-1.3827776919296886E-3</v>
      </c>
      <c r="W16" s="10">
        <f t="shared" si="2"/>
        <v>2.1715431022243604E-4</v>
      </c>
      <c r="X16" s="10">
        <f t="shared" si="2"/>
        <v>3.8163614932838882E-5</v>
      </c>
    </row>
    <row r="17" spans="1:26" collapsed="1">
      <c r="C17" s="36"/>
      <c r="D17" s="38" t="s">
        <v>30</v>
      </c>
      <c r="E17" s="39" t="s">
        <v>31</v>
      </c>
      <c r="F17" s="55"/>
      <c r="G17" s="7" t="s">
        <v>24</v>
      </c>
      <c r="H17" s="12">
        <f>H13/H8</f>
        <v>0.42303754315117242</v>
      </c>
      <c r="I17" s="13">
        <f t="shared" ref="I17:X17" si="3">I13/I8</f>
        <v>0.41410154384947723</v>
      </c>
      <c r="J17" s="12">
        <f t="shared" si="3"/>
        <v>0.41106260023442676</v>
      </c>
      <c r="K17" s="12">
        <f t="shared" si="3"/>
        <v>0.41580226752555083</v>
      </c>
      <c r="L17" s="12">
        <f t="shared" si="3"/>
        <v>0.42023606404958541</v>
      </c>
      <c r="M17" s="12">
        <f t="shared" si="3"/>
        <v>0.40485588585212279</v>
      </c>
      <c r="N17" s="12">
        <f t="shared" si="3"/>
        <v>0.40592988440909783</v>
      </c>
      <c r="O17" s="12">
        <f t="shared" si="3"/>
        <v>0.410195761517685</v>
      </c>
      <c r="P17" s="12">
        <f t="shared" si="3"/>
        <v>0.41187425837366926</v>
      </c>
      <c r="Q17" s="12">
        <f t="shared" si="3"/>
        <v>0.44030464800388552</v>
      </c>
      <c r="R17" s="12">
        <f t="shared" si="3"/>
        <v>0.42178433191292092</v>
      </c>
      <c r="S17" s="12">
        <f t="shared" si="3"/>
        <v>0.42481099229956687</v>
      </c>
      <c r="T17" s="12">
        <f t="shared" si="3"/>
        <v>0.41279090540979585</v>
      </c>
      <c r="U17" s="12">
        <f t="shared" si="3"/>
        <v>0.39728199764746275</v>
      </c>
      <c r="V17" s="12">
        <f t="shared" si="3"/>
        <v>0.43350472734559409</v>
      </c>
      <c r="W17" s="12">
        <f t="shared" si="3"/>
        <v>0.41493992771760418</v>
      </c>
      <c r="X17" s="12">
        <f t="shared" si="3"/>
        <v>0.41636855796312361</v>
      </c>
    </row>
    <row r="18" spans="1:26">
      <c r="C18" s="36"/>
      <c r="D18" s="38"/>
      <c r="E18" s="39"/>
      <c r="F18" s="55"/>
      <c r="G18" s="7" t="s">
        <v>25</v>
      </c>
      <c r="H18" s="12">
        <f t="shared" ref="H18:X19" si="4">H14/H10</f>
        <v>0.4207030017391386</v>
      </c>
      <c r="I18" s="12">
        <f t="shared" si="4"/>
        <v>0.43457629459470248</v>
      </c>
      <c r="J18" s="12">
        <f t="shared" si="4"/>
        <v>0.43746818234877272</v>
      </c>
      <c r="K18" s="12">
        <f t="shared" si="4"/>
        <v>0.43095728975833031</v>
      </c>
      <c r="L18" s="12">
        <f t="shared" si="4"/>
        <v>0.42783528111069324</v>
      </c>
      <c r="M18" s="12">
        <f t="shared" si="4"/>
        <v>0.4258135918633783</v>
      </c>
      <c r="N18" s="12">
        <f t="shared" si="4"/>
        <v>0.43502036675644773</v>
      </c>
      <c r="O18" s="12">
        <f t="shared" si="4"/>
        <v>0.42956493522686978</v>
      </c>
      <c r="P18" s="12">
        <f t="shared" si="4"/>
        <v>0.43354330173247796</v>
      </c>
      <c r="Q18" s="12">
        <f t="shared" si="4"/>
        <v>0.44129816911068809</v>
      </c>
      <c r="R18" s="12">
        <f t="shared" si="4"/>
        <v>0.43584301032156691</v>
      </c>
      <c r="S18" s="12">
        <f t="shared" si="4"/>
        <v>0.43684836722333309</v>
      </c>
      <c r="T18" s="12">
        <f t="shared" si="4"/>
        <v>0.43893792396942666</v>
      </c>
      <c r="U18" s="12">
        <f t="shared" si="4"/>
        <v>0.43765129245246126</v>
      </c>
      <c r="V18" s="12">
        <f t="shared" si="4"/>
        <v>0.43929247527109527</v>
      </c>
      <c r="W18" s="12">
        <f t="shared" si="4"/>
        <v>0.43867435514222136</v>
      </c>
      <c r="X18" s="12">
        <f t="shared" si="4"/>
        <v>0.43405316384820875</v>
      </c>
    </row>
    <row r="19" spans="1:26">
      <c r="C19" s="36"/>
      <c r="D19" s="38"/>
      <c r="E19" s="39"/>
      <c r="F19" s="55"/>
      <c r="G19" s="7" t="str">
        <f>G$6</f>
        <v>FebFCT</v>
      </c>
      <c r="H19" s="14">
        <f>H15/H11</f>
        <v>0.41930103653232215</v>
      </c>
      <c r="I19" s="14">
        <f t="shared" si="4"/>
        <v>0.44529087981848853</v>
      </c>
      <c r="J19" s="12">
        <f t="shared" si="4"/>
        <v>0.44550992066526773</v>
      </c>
      <c r="K19" s="12">
        <f t="shared" si="4"/>
        <v>0.43704337422534212</v>
      </c>
      <c r="L19" s="12">
        <f t="shared" si="4"/>
        <v>0.42546776680006021</v>
      </c>
      <c r="M19" s="12">
        <f t="shared" si="4"/>
        <v>0.42492061000338255</v>
      </c>
      <c r="N19" s="12">
        <f t="shared" si="4"/>
        <v>0.43228134964693338</v>
      </c>
      <c r="O19" s="12">
        <f t="shared" si="4"/>
        <v>0.42761141205023034</v>
      </c>
      <c r="P19" s="12">
        <f t="shared" si="4"/>
        <v>0.43200702640442301</v>
      </c>
      <c r="Q19" s="12">
        <f t="shared" si="4"/>
        <v>0.43883212592365772</v>
      </c>
      <c r="R19" s="12">
        <f t="shared" si="4"/>
        <v>0.43443642783845093</v>
      </c>
      <c r="S19" s="12">
        <f t="shared" si="4"/>
        <v>0.43504322064455514</v>
      </c>
      <c r="T19" s="12">
        <f t="shared" si="4"/>
        <v>0.4369291381559427</v>
      </c>
      <c r="U19" s="12">
        <f t="shared" si="4"/>
        <v>0.43702065110173122</v>
      </c>
      <c r="V19" s="12">
        <f t="shared" si="4"/>
        <v>0.43642196191022675</v>
      </c>
      <c r="W19" s="12">
        <f t="shared" si="4"/>
        <v>0.43678690217140637</v>
      </c>
      <c r="X19" s="12">
        <f t="shared" si="4"/>
        <v>0.43406973040282409</v>
      </c>
    </row>
    <row r="20" spans="1:26">
      <c r="C20" s="36"/>
      <c r="D20" s="38"/>
      <c r="E20" s="39"/>
      <c r="F20" s="55"/>
      <c r="G20" s="9" t="str">
        <f>G19&amp;" vs "&amp;G18</f>
        <v>FebFCT vs AOP</v>
      </c>
      <c r="H20" s="10">
        <f>(H19-H18)</f>
        <v>-1.4019652068164579E-3</v>
      </c>
      <c r="I20" s="10">
        <f t="shared" ref="I20:X20" si="5">(I19-I18)</f>
        <v>1.0714585223786044E-2</v>
      </c>
      <c r="J20" s="10">
        <f t="shared" si="5"/>
        <v>8.0417383164950174E-3</v>
      </c>
      <c r="K20" s="10">
        <f t="shared" si="5"/>
        <v>6.0860844670118097E-3</v>
      </c>
      <c r="L20" s="10">
        <f t="shared" si="5"/>
        <v>-2.3675143106330343E-3</v>
      </c>
      <c r="M20" s="10">
        <f t="shared" si="5"/>
        <v>-8.9298185999575619E-4</v>
      </c>
      <c r="N20" s="10">
        <f t="shared" si="5"/>
        <v>-2.7390171095143523E-3</v>
      </c>
      <c r="O20" s="10">
        <f t="shared" si="5"/>
        <v>-1.9535231766394379E-3</v>
      </c>
      <c r="P20" s="10">
        <f t="shared" si="5"/>
        <v>-1.5362753280549479E-3</v>
      </c>
      <c r="Q20" s="10">
        <f t="shared" si="5"/>
        <v>-2.4660431870303645E-3</v>
      </c>
      <c r="R20" s="10">
        <f t="shared" si="5"/>
        <v>-1.4065824831159812E-3</v>
      </c>
      <c r="S20" s="10">
        <f t="shared" si="5"/>
        <v>-1.8051465787779497E-3</v>
      </c>
      <c r="T20" s="10">
        <f t="shared" si="5"/>
        <v>-2.0087858134839598E-3</v>
      </c>
      <c r="U20" s="10">
        <f t="shared" si="5"/>
        <v>-6.3064135073004346E-4</v>
      </c>
      <c r="V20" s="10">
        <f t="shared" si="5"/>
        <v>-2.8705133608685207E-3</v>
      </c>
      <c r="W20" s="10">
        <f t="shared" si="5"/>
        <v>-1.8874529708149956E-3</v>
      </c>
      <c r="X20" s="10">
        <f t="shared" si="5"/>
        <v>1.6566554615349283E-5</v>
      </c>
    </row>
    <row r="21" spans="1:26">
      <c r="C21" s="36"/>
      <c r="D21" s="38"/>
      <c r="E21" s="39" t="s">
        <v>32</v>
      </c>
      <c r="F21" s="52"/>
      <c r="G21" s="7" t="s">
        <v>24</v>
      </c>
      <c r="H21" s="8">
        <v>51741.186841533927</v>
      </c>
      <c r="I21" s="8">
        <v>54260.808578722324</v>
      </c>
      <c r="J21" s="8">
        <v>62012.497942362061</v>
      </c>
      <c r="K21" s="8">
        <v>168014.49336261835</v>
      </c>
      <c r="L21" s="8">
        <v>57948.218664445354</v>
      </c>
      <c r="M21" s="8">
        <v>57796.76749311883</v>
      </c>
      <c r="N21" s="8">
        <v>62029.661974176059</v>
      </c>
      <c r="O21" s="8">
        <v>177774.64813174025</v>
      </c>
      <c r="P21" s="8">
        <v>49814.231096867166</v>
      </c>
      <c r="Q21" s="8">
        <v>59951.927092502614</v>
      </c>
      <c r="R21" s="8">
        <v>63147.957131004216</v>
      </c>
      <c r="S21" s="8">
        <v>172914.115320374</v>
      </c>
      <c r="T21" s="8">
        <v>57555.341861501161</v>
      </c>
      <c r="U21" s="8">
        <v>48025.011040747821</v>
      </c>
      <c r="V21" s="8">
        <v>65967.556926462959</v>
      </c>
      <c r="W21" s="8">
        <v>171547.90982871197</v>
      </c>
      <c r="X21" s="8">
        <v>690251.16664344468</v>
      </c>
    </row>
    <row r="22" spans="1:26">
      <c r="C22" s="36"/>
      <c r="D22" s="38"/>
      <c r="E22" s="39"/>
      <c r="F22" s="53"/>
      <c r="G22" s="7" t="s">
        <v>25</v>
      </c>
      <c r="H22" s="8">
        <v>53314.103183204046</v>
      </c>
      <c r="I22" s="8">
        <v>54465.403661766111</v>
      </c>
      <c r="J22" s="8">
        <v>60414.127387593951</v>
      </c>
      <c r="K22" s="8">
        <v>168193.63423256404</v>
      </c>
      <c r="L22" s="8">
        <v>58435.612347189912</v>
      </c>
      <c r="M22" s="8">
        <v>56840.866165056432</v>
      </c>
      <c r="N22" s="8">
        <v>59492.562652819266</v>
      </c>
      <c r="O22" s="8">
        <v>174769.04116506566</v>
      </c>
      <c r="P22" s="8">
        <v>60748.717103539202</v>
      </c>
      <c r="Q22" s="8">
        <v>59535.702755577433</v>
      </c>
      <c r="R22" s="8">
        <v>57843.87713469415</v>
      </c>
      <c r="S22" s="8">
        <v>178128.29699381068</v>
      </c>
      <c r="T22" s="8">
        <v>70957.783639499932</v>
      </c>
      <c r="U22" s="8">
        <v>52217.967239524878</v>
      </c>
      <c r="V22" s="8">
        <v>61502.993761505473</v>
      </c>
      <c r="W22" s="8">
        <v>184678.74464053015</v>
      </c>
      <c r="X22" s="8">
        <v>705769.71703197039</v>
      </c>
    </row>
    <row r="23" spans="1:26">
      <c r="C23" s="36"/>
      <c r="D23" s="38"/>
      <c r="E23" s="39"/>
      <c r="F23" s="53"/>
      <c r="G23" s="7" t="str">
        <f>G$6</f>
        <v>FebFCT</v>
      </c>
      <c r="H23" s="8">
        <v>48090.684793313834</v>
      </c>
      <c r="I23" s="8">
        <v>56327.063989367671</v>
      </c>
      <c r="J23" s="8">
        <v>63776.181357156842</v>
      </c>
      <c r="K23" s="8">
        <v>168193.93013983837</v>
      </c>
      <c r="L23" s="8">
        <v>56659.241603018425</v>
      </c>
      <c r="M23" s="8">
        <v>56629.059155851079</v>
      </c>
      <c r="N23" s="8">
        <v>61444.691725281482</v>
      </c>
      <c r="O23" s="8">
        <v>174732.99248415101</v>
      </c>
      <c r="P23" s="8">
        <v>61193.643200437466</v>
      </c>
      <c r="Q23" s="8">
        <v>59141.34499741708</v>
      </c>
      <c r="R23" s="8">
        <v>57820.550993583027</v>
      </c>
      <c r="S23" s="8">
        <v>178155.53919143765</v>
      </c>
      <c r="T23" s="8">
        <v>70342.450339463292</v>
      </c>
      <c r="U23" s="8">
        <v>52935.912414177146</v>
      </c>
      <c r="V23" s="8">
        <v>61408.759022907252</v>
      </c>
      <c r="W23" s="8">
        <v>184687.12177654778</v>
      </c>
      <c r="X23" s="8">
        <v>705769.58359197457</v>
      </c>
    </row>
    <row r="24" spans="1:26">
      <c r="C24" s="36"/>
      <c r="D24" s="38"/>
      <c r="E24" s="39"/>
      <c r="F24" s="54"/>
      <c r="G24" s="9" t="str">
        <f>G23&amp;" vs "&amp;G22</f>
        <v>FebFCT vs AOP</v>
      </c>
      <c r="H24" s="10">
        <f>(H23-H22)/H22</f>
        <v>-9.797442098839966E-2</v>
      </c>
      <c r="I24" s="10">
        <f t="shared" ref="I24:X24" si="6">(I23-I22)/I22</f>
        <v>3.4180602776077776E-2</v>
      </c>
      <c r="J24" s="10">
        <f t="shared" si="6"/>
        <v>5.5650128785163726E-2</v>
      </c>
      <c r="K24" s="10">
        <f t="shared" si="6"/>
        <v>1.7593250521954337E-6</v>
      </c>
      <c r="L24" s="10">
        <f t="shared" si="6"/>
        <v>-3.0398770079063098E-2</v>
      </c>
      <c r="M24" s="10">
        <f t="shared" si="6"/>
        <v>-3.7263156509666959E-3</v>
      </c>
      <c r="N24" s="10">
        <f t="shared" si="6"/>
        <v>3.2812993514067551E-2</v>
      </c>
      <c r="O24" s="10">
        <f t="shared" si="6"/>
        <v>-2.0626468323188898E-4</v>
      </c>
      <c r="P24" s="10">
        <f t="shared" si="6"/>
        <v>7.324041035137222E-3</v>
      </c>
      <c r="Q24" s="10">
        <f t="shared" si="6"/>
        <v>-6.6238868428139756E-3</v>
      </c>
      <c r="R24" s="10">
        <f t="shared" si="6"/>
        <v>-4.0326033223545211E-4</v>
      </c>
      <c r="S24" s="10">
        <f t="shared" si="6"/>
        <v>1.5293582258811699E-4</v>
      </c>
      <c r="T24" s="10">
        <f t="shared" si="6"/>
        <v>-8.6718224340663272E-3</v>
      </c>
      <c r="U24" s="10">
        <f t="shared" si="6"/>
        <v>1.3749006570076524E-2</v>
      </c>
      <c r="V24" s="10">
        <f t="shared" si="6"/>
        <v>-1.5321975864076129E-3</v>
      </c>
      <c r="W24" s="10">
        <f t="shared" si="6"/>
        <v>4.5360585669662208E-5</v>
      </c>
      <c r="X24" s="10">
        <f t="shared" si="6"/>
        <v>-1.8907016353050774E-7</v>
      </c>
    </row>
    <row r="25" spans="1:26">
      <c r="C25" s="36"/>
      <c r="D25" s="38"/>
      <c r="E25" s="39" t="s">
        <v>33</v>
      </c>
      <c r="F25" s="55"/>
      <c r="G25" s="7" t="s">
        <v>24</v>
      </c>
      <c r="H25" s="12">
        <f>H21/H8</f>
        <v>0.25869198076304656</v>
      </c>
      <c r="I25" s="12">
        <f t="shared" ref="I25:X25" si="7">I21/I8</f>
        <v>0.2519562248069081</v>
      </c>
      <c r="J25" s="12">
        <f t="shared" si="7"/>
        <v>0.27192816036765421</v>
      </c>
      <c r="K25" s="12">
        <f t="shared" si="7"/>
        <v>0.26112878021147029</v>
      </c>
      <c r="L25" s="12">
        <f t="shared" si="7"/>
        <v>0.26594500103229091</v>
      </c>
      <c r="M25" s="12">
        <f t="shared" si="7"/>
        <v>0.25438449035113309</v>
      </c>
      <c r="N25" s="12">
        <f t="shared" si="7"/>
        <v>0.27153390389652232</v>
      </c>
      <c r="O25" s="12">
        <f t="shared" si="7"/>
        <v>0.26394090585919178</v>
      </c>
      <c r="P25" s="12">
        <f t="shared" si="7"/>
        <v>0.24511271061097678</v>
      </c>
      <c r="Q25" s="12">
        <f t="shared" si="7"/>
        <v>0.28035564901342375</v>
      </c>
      <c r="R25" s="12">
        <f t="shared" si="7"/>
        <v>0.27939765052493426</v>
      </c>
      <c r="S25" s="12">
        <f t="shared" si="7"/>
        <v>0.26888139878422701</v>
      </c>
      <c r="T25" s="12">
        <f t="shared" si="7"/>
        <v>0.25974649710788877</v>
      </c>
      <c r="U25" s="12">
        <f t="shared" si="7"/>
        <v>0.24162587171499003</v>
      </c>
      <c r="V25" s="12">
        <f t="shared" si="7"/>
        <v>0.30725657988046001</v>
      </c>
      <c r="W25" s="12">
        <f t="shared" si="7"/>
        <v>0.27013756424452029</v>
      </c>
      <c r="X25" s="12">
        <f t="shared" si="7"/>
        <v>0.26598435565957618</v>
      </c>
    </row>
    <row r="26" spans="1:26">
      <c r="C26" s="36"/>
      <c r="D26" s="38"/>
      <c r="E26" s="39"/>
      <c r="F26" s="55"/>
      <c r="G26" s="7" t="s">
        <v>25</v>
      </c>
      <c r="H26" s="12">
        <f t="shared" ref="H26:X27" si="8">H22/H10</f>
        <v>0.2517549594935371</v>
      </c>
      <c r="I26" s="12">
        <f t="shared" si="8"/>
        <v>0.2640963550880025</v>
      </c>
      <c r="J26" s="12">
        <f t="shared" si="8"/>
        <v>0.27599816380245551</v>
      </c>
      <c r="K26" s="12">
        <f t="shared" si="8"/>
        <v>0.26408330759123122</v>
      </c>
      <c r="L26" s="12">
        <f t="shared" si="8"/>
        <v>0.25931895743624811</v>
      </c>
      <c r="M26" s="12">
        <f t="shared" si="8"/>
        <v>0.25711370678234341</v>
      </c>
      <c r="N26" s="12">
        <f t="shared" si="8"/>
        <v>0.26623048471637828</v>
      </c>
      <c r="O26" s="12">
        <f t="shared" si="8"/>
        <v>0.26089677718776944</v>
      </c>
      <c r="P26" s="12">
        <f t="shared" si="8"/>
        <v>0.26778069340633198</v>
      </c>
      <c r="Q26" s="12">
        <f t="shared" si="8"/>
        <v>0.27264119040124762</v>
      </c>
      <c r="R26" s="12">
        <f t="shared" si="8"/>
        <v>0.26207107560294474</v>
      </c>
      <c r="S26" s="12">
        <f t="shared" si="8"/>
        <v>0.26748209910945986</v>
      </c>
      <c r="T26" s="12">
        <f t="shared" si="8"/>
        <v>0.28513330378388935</v>
      </c>
      <c r="U26" s="12">
        <f t="shared" si="8"/>
        <v>0.26074405134360856</v>
      </c>
      <c r="V26" s="12">
        <f t="shared" si="8"/>
        <v>0.27292360595160564</v>
      </c>
      <c r="W26" s="12">
        <f t="shared" si="8"/>
        <v>0.27381221641606657</v>
      </c>
      <c r="X26" s="12">
        <f t="shared" si="8"/>
        <v>0.26661077874418604</v>
      </c>
    </row>
    <row r="27" spans="1:26">
      <c r="C27" s="36"/>
      <c r="D27" s="38"/>
      <c r="E27" s="39"/>
      <c r="F27" s="55"/>
      <c r="G27" s="7" t="str">
        <f>G$6</f>
        <v>FebFCT</v>
      </c>
      <c r="H27" s="12">
        <f t="shared" si="8"/>
        <v>0.23968322156380809</v>
      </c>
      <c r="I27" s="12">
        <f t="shared" si="8"/>
        <v>0.27569655110512992</v>
      </c>
      <c r="J27" s="12">
        <f t="shared" si="8"/>
        <v>0.28800579350030936</v>
      </c>
      <c r="K27" s="12">
        <f t="shared" si="8"/>
        <v>0.26851247396699401</v>
      </c>
      <c r="L27" s="12">
        <f t="shared" si="8"/>
        <v>0.25437143826996894</v>
      </c>
      <c r="M27" s="12">
        <f t="shared" si="8"/>
        <v>0.25552357667288728</v>
      </c>
      <c r="N27" s="12">
        <f t="shared" si="8"/>
        <v>0.26721819021744458</v>
      </c>
      <c r="O27" s="12">
        <f t="shared" si="8"/>
        <v>0.25913093146195304</v>
      </c>
      <c r="P27" s="12">
        <f t="shared" si="8"/>
        <v>0.26749965588833929</v>
      </c>
      <c r="Q27" s="12">
        <f t="shared" si="8"/>
        <v>0.27032780963185832</v>
      </c>
      <c r="R27" s="12">
        <f t="shared" si="8"/>
        <v>0.26113049285488532</v>
      </c>
      <c r="S27" s="12">
        <f t="shared" si="8"/>
        <v>0.26631640161700942</v>
      </c>
      <c r="T27" s="12">
        <f t="shared" si="8"/>
        <v>0.28283936958633904</v>
      </c>
      <c r="U27" s="12">
        <f t="shared" si="8"/>
        <v>0.26165024633091682</v>
      </c>
      <c r="V27" s="12">
        <f t="shared" si="8"/>
        <v>0.27109964372044026</v>
      </c>
      <c r="W27" s="12">
        <f t="shared" si="8"/>
        <v>0.27258727739305583</v>
      </c>
      <c r="X27" s="12">
        <f t="shared" si="8"/>
        <v>0.26661072926768492</v>
      </c>
    </row>
    <row r="28" spans="1:26">
      <c r="C28" s="36"/>
      <c r="D28" s="38"/>
      <c r="E28" s="39"/>
      <c r="F28" s="55"/>
      <c r="G28" s="9" t="str">
        <f>G27&amp;" vs "&amp;G26</f>
        <v>FebFCT vs AOP</v>
      </c>
      <c r="H28" s="10">
        <f>(H27-H26)</f>
        <v>-1.2071737929729015E-2</v>
      </c>
      <c r="I28" s="10">
        <f t="shared" ref="I28:X28" si="9">(I27-I26)</f>
        <v>1.1600196017127418E-2</v>
      </c>
      <c r="J28" s="10">
        <f t="shared" si="9"/>
        <v>1.200762969785385E-2</v>
      </c>
      <c r="K28" s="10">
        <f t="shared" si="9"/>
        <v>4.4291663757627942E-3</v>
      </c>
      <c r="L28" s="10">
        <f t="shared" si="9"/>
        <v>-4.9475191662791684E-3</v>
      </c>
      <c r="M28" s="10">
        <f t="shared" si="9"/>
        <v>-1.5901301094561338E-3</v>
      </c>
      <c r="N28" s="10">
        <f t="shared" si="9"/>
        <v>9.8770550106630495E-4</v>
      </c>
      <c r="O28" s="10">
        <f t="shared" si="9"/>
        <v>-1.7658457258163951E-3</v>
      </c>
      <c r="P28" s="10">
        <f t="shared" si="9"/>
        <v>-2.8103751799268828E-4</v>
      </c>
      <c r="Q28" s="10">
        <f t="shared" si="9"/>
        <v>-2.313380769389306E-3</v>
      </c>
      <c r="R28" s="10">
        <f t="shared" si="9"/>
        <v>-9.4058274805941533E-4</v>
      </c>
      <c r="S28" s="10">
        <f t="shared" si="9"/>
        <v>-1.1656974924504349E-3</v>
      </c>
      <c r="T28" s="10">
        <f t="shared" si="9"/>
        <v>-2.2939341975503069E-3</v>
      </c>
      <c r="U28" s="10">
        <f t="shared" si="9"/>
        <v>9.0619498730826198E-4</v>
      </c>
      <c r="V28" s="10">
        <f t="shared" si="9"/>
        <v>-1.8239622311653769E-3</v>
      </c>
      <c r="W28" s="10">
        <f t="shared" si="9"/>
        <v>-1.2249390230107404E-3</v>
      </c>
      <c r="X28" s="10">
        <f t="shared" si="9"/>
        <v>-4.947650111830626E-8</v>
      </c>
    </row>
    <row r="29" spans="1:26">
      <c r="B29" s="15"/>
      <c r="C29" s="36"/>
      <c r="D29" s="38" t="s">
        <v>34</v>
      </c>
      <c r="E29" s="39" t="s">
        <v>35</v>
      </c>
      <c r="F29" s="56"/>
      <c r="G29" s="7" t="s">
        <v>24</v>
      </c>
      <c r="H29" s="16">
        <f>(H33+H37-H41)/((H8+V9+U9)*4)</f>
        <v>0.25099427891365389</v>
      </c>
      <c r="I29" s="16">
        <f>(I33+I37-I41)/((I8+H8+V9)*4)</f>
        <v>0.2484854158172739</v>
      </c>
      <c r="J29" s="16">
        <f>(J33+J37-J41)/((J8+I8+H8)*4)</f>
        <v>0.24667858146544488</v>
      </c>
      <c r="K29" s="16">
        <f>J29</f>
        <v>0.24667858146544488</v>
      </c>
      <c r="L29" s="16">
        <f>(L33+L37-L41)/((L8+I8+J8)*4)</f>
        <v>0.2556146457163288</v>
      </c>
      <c r="M29" s="16">
        <f>(M33+M37-M41)/((M8+L8+J8)*4)</f>
        <v>0.25802239295025442</v>
      </c>
      <c r="N29" s="16">
        <f>(N33+N37-N41)/((N8+M8+L8)*4)</f>
        <v>0.24545715486991626</v>
      </c>
      <c r="O29" s="16">
        <f>N29</f>
        <v>0.24545715486991626</v>
      </c>
      <c r="P29" s="16">
        <f>(P33+P37-P41)/((P8+M8+N8)*4)</f>
        <v>0.24616490594309817</v>
      </c>
      <c r="Q29" s="16">
        <f>(Q33+Q37-Q41)/((Q8+P8+N8)*4)</f>
        <v>0.25869073649735042</v>
      </c>
      <c r="R29" s="16">
        <f>(R33+R37-R41)/((R8+Q8+P8)*4)</f>
        <v>0.255827031637401</v>
      </c>
      <c r="S29" s="16">
        <f>R29</f>
        <v>0.255827031637401</v>
      </c>
      <c r="T29" s="16">
        <f>(T33+T37-T41)/((T8+Q8+R8)*4)</f>
        <v>0.24939633912405551</v>
      </c>
      <c r="U29" s="16">
        <f>(U33+U37-U41)/((U8+T8+R8)*4)</f>
        <v>0.25011852066234458</v>
      </c>
      <c r="V29" s="16">
        <f>(V33+V37-V41)/((V8+U8+T8)*4)</f>
        <v>0.2390554568801205</v>
      </c>
      <c r="W29" s="16">
        <f t="shared" ref="W29:X31" si="10">V29</f>
        <v>0.2390554568801205</v>
      </c>
      <c r="X29" s="16">
        <f t="shared" si="10"/>
        <v>0.2390554568801205</v>
      </c>
      <c r="Z29" s="17"/>
    </row>
    <row r="30" spans="1:26">
      <c r="A30" s="18" t="s">
        <v>36</v>
      </c>
      <c r="C30" s="36"/>
      <c r="D30" s="38"/>
      <c r="E30" s="39"/>
      <c r="F30" s="56"/>
      <c r="G30" s="7" t="s">
        <v>25</v>
      </c>
      <c r="H30" s="16">
        <f>(H34+H38-H42)/((H10+V8+U8)*4)</f>
        <v>0.24316103686383428</v>
      </c>
      <c r="I30" s="16">
        <f>(I34+I38-I42)/((I10+H10+V8)*4)</f>
        <v>0.23924494887326878</v>
      </c>
      <c r="J30" s="16">
        <f>(J34+J38-J42)/((J10+I10+H10)*4)</f>
        <v>0.23196665775670494</v>
      </c>
      <c r="K30" s="16">
        <f>J30</f>
        <v>0.23196665775670494</v>
      </c>
      <c r="L30" s="16">
        <f>(L34+L38-L42)/((L10+I10+J10)*4)</f>
        <v>0.22718569163586794</v>
      </c>
      <c r="M30" s="16">
        <f>(M34+M38-M42)/((M10+L10+J10)*4)</f>
        <v>0.22382178518117429</v>
      </c>
      <c r="N30" s="16">
        <f>(N34+N38-N42)/((N10+M10+L10)*4)</f>
        <v>0.21806125963041911</v>
      </c>
      <c r="O30" s="16">
        <f>N30</f>
        <v>0.21806125963041911</v>
      </c>
      <c r="P30" s="16">
        <f>(P34+P38-P42)/((P10+M10+N10)*4)</f>
        <v>0.21538451627678687</v>
      </c>
      <c r="Q30" s="16">
        <f>(Q34+Q38-Q42)/((Q10+P10+N10)*4)</f>
        <v>0.2191946807386716</v>
      </c>
      <c r="R30" s="16">
        <f>(R34+R38-R42)/((R10+Q10+P10)*4)</f>
        <v>0.21382818629839212</v>
      </c>
      <c r="S30" s="16">
        <f>R30</f>
        <v>0.21382818629839212</v>
      </c>
      <c r="T30" s="16">
        <f>(T34+T38-T42)/((T10+Q10+R10)*4)</f>
        <v>0.21186338711926214</v>
      </c>
      <c r="U30" s="16">
        <f>(U34+U38-U42)/((U10+T10+R10)*4)</f>
        <v>0.21357708774241049</v>
      </c>
      <c r="V30" s="16">
        <f t="shared" ref="V30:V31" si="11">(V34+V38-V42)/((V10+U10+T10)*4)</f>
        <v>0.20194524994136706</v>
      </c>
      <c r="W30" s="16">
        <f t="shared" si="10"/>
        <v>0.20194524994136706</v>
      </c>
      <c r="X30" s="16">
        <f t="shared" si="10"/>
        <v>0.20194524994136706</v>
      </c>
    </row>
    <row r="31" spans="1:26">
      <c r="C31" s="36"/>
      <c r="D31" s="38"/>
      <c r="E31" s="39"/>
      <c r="F31" s="56"/>
      <c r="G31" s="7" t="str">
        <f>G$6</f>
        <v>FebFCT</v>
      </c>
      <c r="H31" s="16">
        <f>(H35+H39-H43)/((H11+V8+U8)*4)</f>
        <v>0.24656501631247119</v>
      </c>
      <c r="I31" s="16">
        <f>(I35+I39-I43)/((I11+H11+V8)*4)</f>
        <v>0.24349493734080552</v>
      </c>
      <c r="J31" s="16">
        <f>(J35+J39-J43)/((J11+I11+H11)*4)</f>
        <v>0.23585291168938188</v>
      </c>
      <c r="K31" s="16">
        <f>J31</f>
        <v>0.23585291168938188</v>
      </c>
      <c r="L31" s="16">
        <f>(L35+L39-L43)/((L11+I11+J11)*4)</f>
        <v>0.2283334950334249</v>
      </c>
      <c r="M31" s="16">
        <f>(M35+M39-M43)/((M11+L11+J11)*4)</f>
        <v>0.22391565465135149</v>
      </c>
      <c r="N31" s="16">
        <f t="shared" ref="N31" si="12">(N35+N39-N43)/((N11+M11+L11)*4)</f>
        <v>0.21721846868103628</v>
      </c>
      <c r="O31" s="16">
        <f>N31</f>
        <v>0.21721846868103628</v>
      </c>
      <c r="P31" s="16">
        <f>(P35+P39-P43)/((P11+M11+N11)*4)</f>
        <v>0.21355072298744057</v>
      </c>
      <c r="Q31" s="16">
        <f>(Q35+Q39-Q43)/((Q11+P11+N11)*4)</f>
        <v>0.21706195296763575</v>
      </c>
      <c r="R31" s="16">
        <f t="shared" ref="R31" si="13">(R35+R39-R43)/((R11+Q11+P11)*4)</f>
        <v>0.21266123709563897</v>
      </c>
      <c r="S31" s="16">
        <f>R31</f>
        <v>0.21266123709563897</v>
      </c>
      <c r="T31" s="16">
        <f>(T35+T39-T43)/((T11+Q11+R11)*4)</f>
        <v>0.21128430257607789</v>
      </c>
      <c r="U31" s="16">
        <f>(U35+U39-U43)/((U11+T11+R11)*4)</f>
        <v>0.21266280580141816</v>
      </c>
      <c r="V31" s="16">
        <f t="shared" si="11"/>
        <v>0.20103282844365791</v>
      </c>
      <c r="W31" s="16">
        <f t="shared" si="10"/>
        <v>0.20103282844365791</v>
      </c>
      <c r="X31" s="16">
        <f t="shared" si="10"/>
        <v>0.20103282844365791</v>
      </c>
      <c r="Y31" s="19"/>
    </row>
    <row r="32" spans="1:26">
      <c r="C32" s="37"/>
      <c r="D32" s="38"/>
      <c r="E32" s="39"/>
      <c r="F32" s="56"/>
      <c r="G32" s="9" t="str">
        <f>G31&amp;" vs "&amp;G30</f>
        <v>FebFCT vs AOP</v>
      </c>
      <c r="H32" s="10">
        <f>(H31-H30)</f>
        <v>3.4039794486369068E-3</v>
      </c>
      <c r="I32" s="10">
        <f t="shared" ref="I32:X32" si="14">(I31-I30)</f>
        <v>4.2499884675367416E-3</v>
      </c>
      <c r="J32" s="10">
        <f t="shared" si="14"/>
        <v>3.8862539326769419E-3</v>
      </c>
      <c r="K32" s="10">
        <f t="shared" si="14"/>
        <v>3.8862539326769419E-3</v>
      </c>
      <c r="L32" s="10">
        <f t="shared" si="14"/>
        <v>1.1478033975569624E-3</v>
      </c>
      <c r="M32" s="10">
        <f t="shared" si="14"/>
        <v>9.3869470177199155E-5</v>
      </c>
      <c r="N32" s="10">
        <f t="shared" si="14"/>
        <v>-8.4279094938283228E-4</v>
      </c>
      <c r="O32" s="10">
        <f t="shared" si="14"/>
        <v>-8.4279094938283228E-4</v>
      </c>
      <c r="P32" s="10">
        <f t="shared" si="14"/>
        <v>-1.8337932893462972E-3</v>
      </c>
      <c r="Q32" s="10">
        <f t="shared" si="14"/>
        <v>-2.1327277710358472E-3</v>
      </c>
      <c r="R32" s="10">
        <f t="shared" si="14"/>
        <v>-1.1669492027531481E-3</v>
      </c>
      <c r="S32" s="10">
        <f t="shared" si="14"/>
        <v>-1.1669492027531481E-3</v>
      </c>
      <c r="T32" s="10">
        <f t="shared" si="14"/>
        <v>-5.7908454318425506E-4</v>
      </c>
      <c r="U32" s="10">
        <f t="shared" si="14"/>
        <v>-9.1428194099232862E-4</v>
      </c>
      <c r="V32" s="10">
        <f t="shared" si="14"/>
        <v>-9.1242149770914827E-4</v>
      </c>
      <c r="W32" s="10">
        <f t="shared" si="14"/>
        <v>-9.1242149770914827E-4</v>
      </c>
      <c r="X32" s="10">
        <f t="shared" si="14"/>
        <v>-9.1242149770914827E-4</v>
      </c>
    </row>
    <row r="33" spans="3:24" hidden="1" outlineLevel="1">
      <c r="C33" s="20"/>
      <c r="D33" s="38" t="s">
        <v>37</v>
      </c>
      <c r="E33" s="49"/>
      <c r="F33" s="52"/>
      <c r="G33" s="7" t="s">
        <v>24</v>
      </c>
      <c r="H33" s="8">
        <v>332933.574479601</v>
      </c>
      <c r="I33" s="8">
        <v>340929.80586195987</v>
      </c>
      <c r="J33" s="8">
        <v>331091.66538865946</v>
      </c>
      <c r="K33" s="8">
        <v>331091.66538865946</v>
      </c>
      <c r="L33" s="8">
        <v>334357.67949853558</v>
      </c>
      <c r="M33" s="8">
        <v>352323.19940195105</v>
      </c>
      <c r="N33" s="8">
        <v>378612.97778614919</v>
      </c>
      <c r="O33" s="8">
        <v>378612.97778614919</v>
      </c>
      <c r="P33" s="8">
        <v>337345.45712306682</v>
      </c>
      <c r="Q33" s="8">
        <v>340657.59400936653</v>
      </c>
      <c r="R33" s="8">
        <v>368327.73692936939</v>
      </c>
      <c r="S33" s="8">
        <v>368327.73692936939</v>
      </c>
      <c r="T33" s="8">
        <v>347268.70187069045</v>
      </c>
      <c r="U33" s="8">
        <v>346514.46935236227</v>
      </c>
      <c r="V33" s="8">
        <v>355575.52644489094</v>
      </c>
      <c r="W33" s="8">
        <v>355575.52644489094</v>
      </c>
      <c r="X33" s="8">
        <v>355575.52644489094</v>
      </c>
    </row>
    <row r="34" spans="3:24" hidden="1" outlineLevel="1">
      <c r="C34" s="21"/>
      <c r="D34" s="38"/>
      <c r="E34" s="50"/>
      <c r="F34" s="53"/>
      <c r="G34" s="7" t="s">
        <v>25</v>
      </c>
      <c r="H34" s="8">
        <v>327691.64529188746</v>
      </c>
      <c r="I34" s="8">
        <v>330262.41510291363</v>
      </c>
      <c r="J34" s="8">
        <v>349457.56365505554</v>
      </c>
      <c r="K34" s="8">
        <v>349457.56365505554</v>
      </c>
      <c r="L34" s="8">
        <v>330114.977223825</v>
      </c>
      <c r="M34" s="8">
        <v>342455.91968715156</v>
      </c>
      <c r="N34" s="8">
        <v>367377.94373471261</v>
      </c>
      <c r="O34" s="8">
        <v>367377.94373471261</v>
      </c>
      <c r="P34" s="8">
        <v>341472.62236259715</v>
      </c>
      <c r="Q34" s="8">
        <v>348617.21600527636</v>
      </c>
      <c r="R34" s="8">
        <v>363809.87396972062</v>
      </c>
      <c r="S34" s="8">
        <v>363809.87396972062</v>
      </c>
      <c r="T34" s="8">
        <v>358380.01230686315</v>
      </c>
      <c r="U34" s="8">
        <v>350195.51762201695</v>
      </c>
      <c r="V34" s="8">
        <v>355575.50496832869</v>
      </c>
      <c r="W34" s="8">
        <v>355575.50496832869</v>
      </c>
      <c r="X34" s="8">
        <v>355575.50496832869</v>
      </c>
    </row>
    <row r="35" spans="3:24" hidden="1" outlineLevel="1">
      <c r="C35" s="21"/>
      <c r="D35" s="38"/>
      <c r="E35" s="50"/>
      <c r="F35" s="53"/>
      <c r="G35" s="7" t="s">
        <v>80</v>
      </c>
      <c r="H35" s="8">
        <v>321981.08466393244</v>
      </c>
      <c r="I35" s="8">
        <v>323742.86757902964</v>
      </c>
      <c r="J35" s="8">
        <v>344282.43974641542</v>
      </c>
      <c r="K35" s="8">
        <v>344282.43974641542</v>
      </c>
      <c r="L35" s="8">
        <v>329565.92173426051</v>
      </c>
      <c r="M35" s="8">
        <v>343418.97189148294</v>
      </c>
      <c r="N35" s="8">
        <v>371300.65251814475</v>
      </c>
      <c r="O35" s="8">
        <v>371300.65251814475</v>
      </c>
      <c r="P35" s="8">
        <v>346924.05043992685</v>
      </c>
      <c r="Q35" s="8">
        <v>353295.3546478143</v>
      </c>
      <c r="R35" s="8">
        <v>364653.46691135404</v>
      </c>
      <c r="S35" s="8">
        <v>364653.46691135404</v>
      </c>
      <c r="T35" s="8">
        <v>358482.04148552218</v>
      </c>
      <c r="U35" s="8">
        <v>351236.08786471991</v>
      </c>
      <c r="V35" s="8">
        <v>355575.52644489094</v>
      </c>
      <c r="W35" s="8">
        <v>355575.52644489094</v>
      </c>
      <c r="X35" s="8">
        <v>355575.52644489094</v>
      </c>
    </row>
    <row r="36" spans="3:24" hidden="1" outlineLevel="1">
      <c r="C36" s="21"/>
      <c r="D36" s="38"/>
      <c r="E36" s="50"/>
      <c r="F36" s="54"/>
      <c r="G36" s="9" t="str">
        <f>G35&amp;" vs "&amp;G34</f>
        <v>JanCommit vs AOP</v>
      </c>
      <c r="H36" s="10">
        <f>(H35-H34)/H34</f>
        <v>-1.7426628691947266E-2</v>
      </c>
      <c r="I36" s="10">
        <f t="shared" ref="I36:X36" si="15">(I35-I34)/I34</f>
        <v>-1.9740507020311163E-2</v>
      </c>
      <c r="J36" s="10">
        <f t="shared" si="15"/>
        <v>-1.4809019597436465E-2</v>
      </c>
      <c r="K36" s="10">
        <f t="shared" si="15"/>
        <v>-1.4809019597436465E-2</v>
      </c>
      <c r="L36" s="10">
        <f t="shared" si="15"/>
        <v>-1.6632250199063758E-3</v>
      </c>
      <c r="M36" s="10">
        <f t="shared" si="15"/>
        <v>2.8121931874069321E-3</v>
      </c>
      <c r="N36" s="10">
        <f t="shared" si="15"/>
        <v>1.0677583807983778E-2</v>
      </c>
      <c r="O36" s="10">
        <f t="shared" si="15"/>
        <v>1.0677583807983778E-2</v>
      </c>
      <c r="P36" s="10">
        <f t="shared" si="15"/>
        <v>1.5964466022523577E-2</v>
      </c>
      <c r="Q36" s="10">
        <f t="shared" si="15"/>
        <v>1.341912684675655E-2</v>
      </c>
      <c r="R36" s="10">
        <f t="shared" si="15"/>
        <v>2.3187741784700343E-3</v>
      </c>
      <c r="S36" s="10">
        <f t="shared" si="15"/>
        <v>2.3187741784700343E-3</v>
      </c>
      <c r="T36" s="10">
        <f t="shared" si="15"/>
        <v>2.8469550520485398E-4</v>
      </c>
      <c r="U36" s="10">
        <f t="shared" si="15"/>
        <v>2.9713979486913336E-3</v>
      </c>
      <c r="V36" s="10">
        <f t="shared" si="15"/>
        <v>6.0399442456672598E-8</v>
      </c>
      <c r="W36" s="10">
        <f t="shared" si="15"/>
        <v>6.0399442456672598E-8</v>
      </c>
      <c r="X36" s="10">
        <f t="shared" si="15"/>
        <v>6.0399442456672598E-8</v>
      </c>
    </row>
    <row r="37" spans="3:24" hidden="1" outlineLevel="1">
      <c r="C37" s="21"/>
      <c r="D37" s="38" t="s">
        <v>38</v>
      </c>
      <c r="E37" s="49"/>
      <c r="F37" s="52"/>
      <c r="G37" s="7" t="s">
        <v>24</v>
      </c>
      <c r="H37" s="8">
        <v>530206.29685939068</v>
      </c>
      <c r="I37" s="8">
        <v>534340.01515088661</v>
      </c>
      <c r="J37" s="8">
        <v>531409.54453057609</v>
      </c>
      <c r="K37" s="8">
        <v>531409.54453057609</v>
      </c>
      <c r="L37" s="8">
        <v>539899.12339276355</v>
      </c>
      <c r="M37" s="8">
        <v>533919.89980086591</v>
      </c>
      <c r="N37" s="8">
        <v>507144.25157230155</v>
      </c>
      <c r="O37" s="8">
        <v>507144.25157230155</v>
      </c>
      <c r="P37" s="8">
        <v>513250.85367579345</v>
      </c>
      <c r="Q37" s="8">
        <v>520669.16854371608</v>
      </c>
      <c r="R37" s="8">
        <v>502568.18420820741</v>
      </c>
      <c r="S37" s="8">
        <v>502568.18420820741</v>
      </c>
      <c r="T37" s="8">
        <v>484640.75226338959</v>
      </c>
      <c r="U37" s="8">
        <v>469952.74160716363</v>
      </c>
      <c r="V37" s="8">
        <v>441226.03757529665</v>
      </c>
      <c r="W37" s="8">
        <v>441226.03757529665</v>
      </c>
      <c r="X37" s="8">
        <v>441226.03757529665</v>
      </c>
    </row>
    <row r="38" spans="3:24" hidden="1" outlineLevel="1">
      <c r="C38" s="21"/>
      <c r="D38" s="38"/>
      <c r="E38" s="50"/>
      <c r="F38" s="53"/>
      <c r="G38" s="7" t="s">
        <v>25</v>
      </c>
      <c r="H38" s="8">
        <v>452006.21233906085</v>
      </c>
      <c r="I38" s="8">
        <v>445328.27754860144</v>
      </c>
      <c r="J38" s="8">
        <v>441619.06895327475</v>
      </c>
      <c r="K38" s="8">
        <v>441619.06895327475</v>
      </c>
      <c r="L38" s="8">
        <v>437321.34875833313</v>
      </c>
      <c r="M38" s="8">
        <v>431398.3562930093</v>
      </c>
      <c r="N38" s="8">
        <v>426915.80566520087</v>
      </c>
      <c r="O38" s="8">
        <v>426915.80566520087</v>
      </c>
      <c r="P38" s="8">
        <v>423376.95408312319</v>
      </c>
      <c r="Q38" s="8">
        <v>420860.17960793542</v>
      </c>
      <c r="R38" s="8">
        <v>414782.0776127656</v>
      </c>
      <c r="S38" s="8">
        <v>414782.0776127656</v>
      </c>
      <c r="T38" s="8">
        <v>413360.15663989383</v>
      </c>
      <c r="U38" s="8">
        <v>405399.71538658981</v>
      </c>
      <c r="V38" s="8">
        <v>398798.71080298937</v>
      </c>
      <c r="W38" s="8">
        <v>398798.71080298937</v>
      </c>
      <c r="X38" s="8">
        <v>398798.71080298937</v>
      </c>
    </row>
    <row r="39" spans="3:24" hidden="1" outlineLevel="1">
      <c r="C39" s="21"/>
      <c r="D39" s="38"/>
      <c r="E39" s="50"/>
      <c r="F39" s="53"/>
      <c r="G39" s="7" t="s">
        <v>80</v>
      </c>
      <c r="H39" s="8">
        <v>452006.19350709138</v>
      </c>
      <c r="I39" s="8">
        <v>445328.27415495086</v>
      </c>
      <c r="J39" s="8">
        <v>441619.08455589978</v>
      </c>
      <c r="K39" s="8">
        <v>441619.08455589978</v>
      </c>
      <c r="L39" s="8">
        <v>437321.31930960988</v>
      </c>
      <c r="M39" s="8">
        <v>431398.35955105792</v>
      </c>
      <c r="N39" s="8">
        <v>426915.76136644679</v>
      </c>
      <c r="O39" s="8">
        <v>426915.76136644679</v>
      </c>
      <c r="P39" s="8">
        <v>423376.91770269227</v>
      </c>
      <c r="Q39" s="8">
        <v>420860.20950406184</v>
      </c>
      <c r="R39" s="8">
        <v>414782.06510147935</v>
      </c>
      <c r="S39" s="8">
        <v>414782.06510147935</v>
      </c>
      <c r="T39" s="8">
        <v>413360.07263120991</v>
      </c>
      <c r="U39" s="8">
        <v>405399.69829189236</v>
      </c>
      <c r="V39" s="8">
        <v>398798.74097119941</v>
      </c>
      <c r="W39" s="8">
        <v>398798.74097119941</v>
      </c>
      <c r="X39" s="8">
        <v>398798.74097119941</v>
      </c>
    </row>
    <row r="40" spans="3:24" hidden="1" outlineLevel="1">
      <c r="C40" s="21"/>
      <c r="D40" s="38"/>
      <c r="E40" s="50"/>
      <c r="F40" s="54"/>
      <c r="G40" s="9" t="str">
        <f>G39&amp;" vs "&amp;G38</f>
        <v>JanCommit vs AOP</v>
      </c>
      <c r="H40" s="10">
        <f>(H39-H38)/H38</f>
        <v>-4.1663076651526234E-8</v>
      </c>
      <c r="I40" s="10">
        <f t="shared" ref="I40:X40" si="16">(I39-I38)/I38</f>
        <v>-7.6205593713509893E-9</v>
      </c>
      <c r="J40" s="10">
        <f t="shared" si="16"/>
        <v>3.5330505701064625E-8</v>
      </c>
      <c r="K40" s="10">
        <f t="shared" si="16"/>
        <v>3.5330505701064625E-8</v>
      </c>
      <c r="L40" s="10">
        <f t="shared" si="16"/>
        <v>-6.7338864954775725E-8</v>
      </c>
      <c r="M40" s="10">
        <f t="shared" si="16"/>
        <v>7.5522972385639319E-9</v>
      </c>
      <c r="N40" s="10">
        <f t="shared" si="16"/>
        <v>-1.037646146753811E-7</v>
      </c>
      <c r="O40" s="10">
        <f t="shared" si="16"/>
        <v>-1.037646146753811E-7</v>
      </c>
      <c r="P40" s="10">
        <f t="shared" si="16"/>
        <v>-8.5929171546691104E-8</v>
      </c>
      <c r="Q40" s="10">
        <f t="shared" si="16"/>
        <v>7.1035768809541622E-8</v>
      </c>
      <c r="R40" s="10">
        <f t="shared" si="16"/>
        <v>-3.0163516987690004E-8</v>
      </c>
      <c r="S40" s="10">
        <f t="shared" si="16"/>
        <v>-3.0163516987690004E-8</v>
      </c>
      <c r="T40" s="10">
        <f t="shared" si="16"/>
        <v>-2.032336270604015E-7</v>
      </c>
      <c r="U40" s="10">
        <f t="shared" si="16"/>
        <v>-4.2167512223612192E-8</v>
      </c>
      <c r="V40" s="10">
        <f t="shared" si="16"/>
        <v>7.5647712047770386E-8</v>
      </c>
      <c r="W40" s="10">
        <f t="shared" si="16"/>
        <v>7.5647712047770386E-8</v>
      </c>
      <c r="X40" s="10">
        <f t="shared" si="16"/>
        <v>7.5647712047770386E-8</v>
      </c>
    </row>
    <row r="41" spans="3:24" hidden="1" outlineLevel="1">
      <c r="C41" s="21"/>
      <c r="D41" s="46" t="s">
        <v>39</v>
      </c>
      <c r="E41" s="49"/>
      <c r="F41" s="52"/>
      <c r="G41" s="7" t="s">
        <v>24</v>
      </c>
      <c r="H41" s="8">
        <v>207130.79604765936</v>
      </c>
      <c r="I41" s="8">
        <v>205828.34605703363</v>
      </c>
      <c r="J41" s="8">
        <v>227633.20563778988</v>
      </c>
      <c r="K41" s="8">
        <v>227633.20563778988</v>
      </c>
      <c r="L41" s="8">
        <v>198103.98737157654</v>
      </c>
      <c r="M41" s="8">
        <v>191496.89847443855</v>
      </c>
      <c r="N41" s="8">
        <v>224456.78869547058</v>
      </c>
      <c r="O41" s="8">
        <v>224456.78869547058</v>
      </c>
      <c r="P41" s="8">
        <v>201829.70200529986</v>
      </c>
      <c r="Q41" s="8">
        <v>193372.80600074155</v>
      </c>
      <c r="R41" s="8">
        <v>212819.83181884667</v>
      </c>
      <c r="S41" s="8">
        <v>212819.83181884667</v>
      </c>
      <c r="T41" s="8">
        <v>172066.81038796276</v>
      </c>
      <c r="U41" s="8">
        <v>169805.67297518958</v>
      </c>
      <c r="V41" s="8">
        <v>189563.33596224993</v>
      </c>
      <c r="W41" s="8">
        <v>189563.33596224993</v>
      </c>
      <c r="X41" s="8">
        <v>189563.33596224993</v>
      </c>
    </row>
    <row r="42" spans="3:24" hidden="1" outlineLevel="1">
      <c r="C42" s="21"/>
      <c r="D42" s="47"/>
      <c r="E42" s="50"/>
      <c r="F42" s="53"/>
      <c r="G42" s="7" t="s">
        <v>25</v>
      </c>
      <c r="H42" s="8">
        <v>171575.29602397387</v>
      </c>
      <c r="I42" s="8">
        <v>170108.14358213363</v>
      </c>
      <c r="J42" s="8">
        <v>200121.97447791114</v>
      </c>
      <c r="K42" s="8">
        <v>200121.97447791114</v>
      </c>
      <c r="L42" s="8">
        <v>176327.40504735403</v>
      </c>
      <c r="M42" s="8">
        <v>178211.94080152659</v>
      </c>
      <c r="N42" s="8">
        <v>209995.88766854425</v>
      </c>
      <c r="O42" s="8">
        <v>209995.88766854425</v>
      </c>
      <c r="P42" s="8">
        <v>186416.83353284918</v>
      </c>
      <c r="Q42" s="8">
        <v>183185.03480116682</v>
      </c>
      <c r="R42" s="8">
        <v>209000.9277133182</v>
      </c>
      <c r="S42" s="8">
        <v>209000.9277133182</v>
      </c>
      <c r="T42" s="8">
        <v>188740.3802613795</v>
      </c>
      <c r="U42" s="8">
        <v>183343.79799307164</v>
      </c>
      <c r="V42" s="8">
        <v>209548.33862902428</v>
      </c>
      <c r="W42" s="8">
        <v>209548.33862902428</v>
      </c>
      <c r="X42" s="8">
        <v>209548.33862902428</v>
      </c>
    </row>
    <row r="43" spans="3:24" hidden="1" outlineLevel="1">
      <c r="C43" s="21"/>
      <c r="D43" s="47"/>
      <c r="E43" s="50"/>
      <c r="F43" s="53"/>
      <c r="G43" s="7" t="s">
        <v>80</v>
      </c>
      <c r="H43" s="8">
        <v>168325.94171958551</v>
      </c>
      <c r="I43" s="8">
        <v>165545.10239814207</v>
      </c>
      <c r="J43" s="8">
        <v>194956.49197822984</v>
      </c>
      <c r="K43" s="8">
        <v>194956.49197822984</v>
      </c>
      <c r="L43" s="8">
        <v>174598.40775738109</v>
      </c>
      <c r="M43" s="8">
        <v>178482.94351155369</v>
      </c>
      <c r="N43" s="8">
        <v>212331.3890235578</v>
      </c>
      <c r="O43" s="8">
        <v>212331.3890235578</v>
      </c>
      <c r="P43" s="8">
        <v>189166.83353284915</v>
      </c>
      <c r="Q43" s="8">
        <v>185935.03480116682</v>
      </c>
      <c r="R43" s="8">
        <v>210386.42906833175</v>
      </c>
      <c r="S43" s="8">
        <v>210386.42906833175</v>
      </c>
      <c r="T43" s="8">
        <v>189625.88161639302</v>
      </c>
      <c r="U43" s="8">
        <v>184623.38794012021</v>
      </c>
      <c r="V43" s="8">
        <v>209548.04041179898</v>
      </c>
      <c r="W43" s="8">
        <v>209548.04041179898</v>
      </c>
      <c r="X43" s="8">
        <v>209548.04041179898</v>
      </c>
    </row>
    <row r="44" spans="3:24" hidden="1" outlineLevel="1">
      <c r="C44" s="21"/>
      <c r="D44" s="48"/>
      <c r="E44" s="51"/>
      <c r="F44" s="54"/>
      <c r="G44" s="9" t="str">
        <f>G43&amp;" vs "&amp;G42</f>
        <v>JanCommit vs AOP</v>
      </c>
      <c r="H44" s="10">
        <f>(H43-H42)/H42</f>
        <v>-1.893835755897133E-2</v>
      </c>
      <c r="I44" s="10">
        <f t="shared" ref="I44:X44" si="17">(I43-I42)/I42</f>
        <v>-2.6824354718728557E-2</v>
      </c>
      <c r="J44" s="10">
        <f t="shared" si="17"/>
        <v>-2.5811670673134637E-2</v>
      </c>
      <c r="K44" s="10">
        <f t="shared" si="17"/>
        <v>-2.5811670673134637E-2</v>
      </c>
      <c r="L44" s="10">
        <f t="shared" si="17"/>
        <v>-9.8056072991523791E-3</v>
      </c>
      <c r="M44" s="10">
        <f t="shared" si="17"/>
        <v>1.5206764979284423E-3</v>
      </c>
      <c r="N44" s="10">
        <f t="shared" si="17"/>
        <v>1.1121652813982167E-2</v>
      </c>
      <c r="O44" s="10">
        <f t="shared" si="17"/>
        <v>1.1121652813982167E-2</v>
      </c>
      <c r="P44" s="10">
        <f t="shared" si="17"/>
        <v>1.4751886661111983E-2</v>
      </c>
      <c r="Q44" s="10">
        <f t="shared" si="17"/>
        <v>1.5012143339028278E-2</v>
      </c>
      <c r="R44" s="10">
        <f t="shared" si="17"/>
        <v>6.6291636605269461E-3</v>
      </c>
      <c r="S44" s="10">
        <f t="shared" si="17"/>
        <v>6.6291636605269461E-3</v>
      </c>
      <c r="T44" s="10">
        <f t="shared" si="17"/>
        <v>4.6916370189952006E-3</v>
      </c>
      <c r="U44" s="10">
        <f t="shared" si="17"/>
        <v>6.9791831578449627E-3</v>
      </c>
      <c r="V44" s="10">
        <f t="shared" si="17"/>
        <v>-1.4231428759924871E-6</v>
      </c>
      <c r="W44" s="10">
        <f t="shared" si="17"/>
        <v>-1.4231428759924871E-6</v>
      </c>
      <c r="X44" s="10">
        <f t="shared" si="17"/>
        <v>-1.4231428759924871E-6</v>
      </c>
    </row>
    <row r="45" spans="3:24" ht="15.65" customHeight="1" collapsed="1">
      <c r="C45" s="57" t="s">
        <v>40</v>
      </c>
      <c r="D45" s="38" t="s">
        <v>41</v>
      </c>
      <c r="E45" s="39" t="s">
        <v>42</v>
      </c>
      <c r="F45" s="39"/>
      <c r="G45" s="7" t="s">
        <v>24</v>
      </c>
      <c r="H45" s="22"/>
      <c r="I45" s="22"/>
      <c r="J45" s="22"/>
      <c r="K45" s="23"/>
      <c r="L45" s="22"/>
      <c r="M45" s="22"/>
      <c r="N45" s="22"/>
      <c r="O45" s="23"/>
      <c r="P45" s="22"/>
      <c r="Q45" s="22"/>
      <c r="R45" s="22"/>
      <c r="S45" s="23"/>
      <c r="T45" s="22"/>
      <c r="U45" s="22"/>
      <c r="V45" s="22"/>
      <c r="W45" s="23"/>
      <c r="X45" s="23"/>
    </row>
    <row r="46" spans="3:24" ht="15.65" customHeight="1">
      <c r="C46" s="57"/>
      <c r="D46" s="38"/>
      <c r="E46" s="39"/>
      <c r="F46" s="39"/>
      <c r="G46" s="7" t="s">
        <v>25</v>
      </c>
      <c r="H46" s="22"/>
      <c r="I46" s="22"/>
      <c r="J46" s="22"/>
      <c r="K46" s="23"/>
      <c r="L46" s="22"/>
      <c r="M46" s="22"/>
      <c r="N46" s="22"/>
      <c r="O46" s="23"/>
      <c r="P46" s="22"/>
      <c r="Q46" s="22"/>
      <c r="R46" s="22"/>
      <c r="S46" s="23"/>
      <c r="T46" s="22"/>
      <c r="U46" s="22"/>
      <c r="V46" s="22"/>
      <c r="W46" s="23"/>
      <c r="X46" s="23"/>
    </row>
    <row r="47" spans="3:24" ht="15.65" customHeight="1">
      <c r="C47" s="57"/>
      <c r="D47" s="38"/>
      <c r="E47" s="39"/>
      <c r="F47" s="39"/>
      <c r="G47" s="7" t="str">
        <f>G$6</f>
        <v>FebFCT</v>
      </c>
      <c r="H47" s="22"/>
      <c r="I47" s="22"/>
      <c r="J47" s="22"/>
      <c r="K47" s="23"/>
      <c r="L47" s="22"/>
      <c r="M47" s="22"/>
      <c r="N47" s="22"/>
      <c r="O47" s="23"/>
      <c r="P47" s="22"/>
      <c r="Q47" s="22"/>
      <c r="R47" s="22"/>
      <c r="S47" s="23"/>
      <c r="T47" s="22"/>
      <c r="U47" s="22"/>
      <c r="V47" s="22"/>
      <c r="W47" s="23"/>
      <c r="X47" s="23"/>
    </row>
    <row r="48" spans="3:24">
      <c r="C48" s="57"/>
      <c r="D48" s="38"/>
      <c r="E48" s="39"/>
      <c r="F48" s="39"/>
      <c r="G48" s="9" t="str">
        <f>G47&amp;" vs "&amp;G46</f>
        <v>FebFCT vs AOP</v>
      </c>
      <c r="H48" s="10">
        <f>(H47-H46)</f>
        <v>0</v>
      </c>
      <c r="I48" s="10">
        <f t="shared" ref="I48:X48" si="18">(I47-I46)</f>
        <v>0</v>
      </c>
      <c r="J48" s="10">
        <f t="shared" si="18"/>
        <v>0</v>
      </c>
      <c r="K48" s="10">
        <f t="shared" si="18"/>
        <v>0</v>
      </c>
      <c r="L48" s="10">
        <f t="shared" si="18"/>
        <v>0</v>
      </c>
      <c r="M48" s="10">
        <f t="shared" si="18"/>
        <v>0</v>
      </c>
      <c r="N48" s="10">
        <f t="shared" si="18"/>
        <v>0</v>
      </c>
      <c r="O48" s="10">
        <f t="shared" si="18"/>
        <v>0</v>
      </c>
      <c r="P48" s="10">
        <f t="shared" si="18"/>
        <v>0</v>
      </c>
      <c r="Q48" s="10">
        <f t="shared" si="18"/>
        <v>0</v>
      </c>
      <c r="R48" s="10">
        <f t="shared" si="18"/>
        <v>0</v>
      </c>
      <c r="S48" s="10">
        <f t="shared" si="18"/>
        <v>0</v>
      </c>
      <c r="T48" s="10">
        <f t="shared" si="18"/>
        <v>0</v>
      </c>
      <c r="U48" s="10">
        <f t="shared" si="18"/>
        <v>0</v>
      </c>
      <c r="V48" s="10">
        <f t="shared" si="18"/>
        <v>0</v>
      </c>
      <c r="W48" s="10">
        <f t="shared" si="18"/>
        <v>0</v>
      </c>
      <c r="X48" s="10">
        <f t="shared" si="18"/>
        <v>0</v>
      </c>
    </row>
    <row r="49" spans="2:24" ht="15.65" customHeight="1">
      <c r="C49" s="57"/>
      <c r="D49" s="38" t="s">
        <v>43</v>
      </c>
      <c r="E49" s="39" t="s">
        <v>44</v>
      </c>
      <c r="F49" s="39"/>
      <c r="G49" s="7" t="s">
        <v>24</v>
      </c>
      <c r="H49" s="22"/>
      <c r="I49" s="22"/>
      <c r="J49" s="22"/>
      <c r="K49" s="23"/>
      <c r="L49" s="22"/>
      <c r="M49" s="22"/>
      <c r="N49" s="22"/>
      <c r="O49" s="23"/>
      <c r="P49" s="22"/>
      <c r="Q49" s="22"/>
      <c r="R49" s="22"/>
      <c r="S49" s="23"/>
      <c r="T49" s="22"/>
      <c r="U49" s="22"/>
      <c r="V49" s="22"/>
      <c r="W49" s="23"/>
      <c r="X49" s="23"/>
    </row>
    <row r="50" spans="2:24" ht="15.65" customHeight="1">
      <c r="C50" s="57"/>
      <c r="D50" s="38"/>
      <c r="E50" s="39"/>
      <c r="F50" s="39"/>
      <c r="G50" s="7" t="s">
        <v>25</v>
      </c>
      <c r="H50" s="22"/>
      <c r="I50" s="22"/>
      <c r="J50" s="22"/>
      <c r="K50" s="23"/>
      <c r="L50" s="22"/>
      <c r="M50" s="22"/>
      <c r="N50" s="22"/>
      <c r="O50" s="23"/>
      <c r="P50" s="22"/>
      <c r="Q50" s="22"/>
      <c r="R50" s="22"/>
      <c r="S50" s="23"/>
      <c r="T50" s="22"/>
      <c r="U50" s="22"/>
      <c r="V50" s="22"/>
      <c r="W50" s="23"/>
      <c r="X50" s="23"/>
    </row>
    <row r="51" spans="2:24" ht="15.65" customHeight="1">
      <c r="C51" s="57"/>
      <c r="D51" s="38"/>
      <c r="E51" s="39"/>
      <c r="F51" s="39"/>
      <c r="G51" s="7" t="str">
        <f>G$6</f>
        <v>FebFCT</v>
      </c>
      <c r="H51" s="22"/>
      <c r="I51" s="22"/>
      <c r="J51" s="22"/>
      <c r="K51" s="23"/>
      <c r="L51" s="22"/>
      <c r="M51" s="22"/>
      <c r="N51" s="22"/>
      <c r="O51" s="23"/>
      <c r="P51" s="22"/>
      <c r="Q51" s="22"/>
      <c r="R51" s="22"/>
      <c r="S51" s="23"/>
      <c r="T51" s="22"/>
      <c r="U51" s="22"/>
      <c r="V51" s="22"/>
      <c r="W51" s="23"/>
      <c r="X51" s="23"/>
    </row>
    <row r="52" spans="2:24">
      <c r="B52" s="15"/>
      <c r="C52" s="57"/>
      <c r="D52" s="38"/>
      <c r="E52" s="39"/>
      <c r="F52" s="39"/>
      <c r="G52" s="9" t="str">
        <f>G51&amp;" vs "&amp;G50</f>
        <v>FebFCT vs AOP</v>
      </c>
      <c r="H52" s="10">
        <f>(H51-H50)</f>
        <v>0</v>
      </c>
      <c r="I52" s="10">
        <f t="shared" ref="I52:X52" si="19">(I51-I50)</f>
        <v>0</v>
      </c>
      <c r="J52" s="10">
        <f t="shared" si="19"/>
        <v>0</v>
      </c>
      <c r="K52" s="10">
        <f t="shared" si="19"/>
        <v>0</v>
      </c>
      <c r="L52" s="10">
        <f t="shared" si="19"/>
        <v>0</v>
      </c>
      <c r="M52" s="10">
        <f t="shared" si="19"/>
        <v>0</v>
      </c>
      <c r="N52" s="10">
        <f t="shared" si="19"/>
        <v>0</v>
      </c>
      <c r="O52" s="10">
        <f t="shared" si="19"/>
        <v>0</v>
      </c>
      <c r="P52" s="10">
        <f t="shared" si="19"/>
        <v>0</v>
      </c>
      <c r="Q52" s="10">
        <f t="shared" si="19"/>
        <v>0</v>
      </c>
      <c r="R52" s="10">
        <f t="shared" si="19"/>
        <v>0</v>
      </c>
      <c r="S52" s="10">
        <f t="shared" si="19"/>
        <v>0</v>
      </c>
      <c r="T52" s="10">
        <f t="shared" si="19"/>
        <v>0</v>
      </c>
      <c r="U52" s="10">
        <f t="shared" si="19"/>
        <v>0</v>
      </c>
      <c r="V52" s="10">
        <f t="shared" si="19"/>
        <v>0</v>
      </c>
      <c r="W52" s="10">
        <f t="shared" si="19"/>
        <v>0</v>
      </c>
      <c r="X52" s="10">
        <f t="shared" si="19"/>
        <v>0</v>
      </c>
    </row>
    <row r="53" spans="2:24" ht="15.65" customHeight="1">
      <c r="C53" s="57" t="s">
        <v>45</v>
      </c>
      <c r="D53" s="38" t="s">
        <v>46</v>
      </c>
      <c r="E53" s="39" t="s">
        <v>47</v>
      </c>
      <c r="F53" s="39"/>
      <c r="G53" s="7" t="s">
        <v>24</v>
      </c>
      <c r="H53" s="22"/>
      <c r="I53" s="22"/>
      <c r="J53" s="22"/>
      <c r="K53" s="23"/>
      <c r="L53" s="22"/>
      <c r="M53" s="22"/>
      <c r="N53" s="22"/>
      <c r="O53" s="23"/>
      <c r="P53" s="22"/>
      <c r="Q53" s="22"/>
      <c r="R53" s="22"/>
      <c r="S53" s="23"/>
      <c r="T53" s="22"/>
      <c r="U53" s="22"/>
      <c r="V53" s="22"/>
      <c r="W53" s="23"/>
      <c r="X53" s="23"/>
    </row>
    <row r="54" spans="2:24" ht="15.65" customHeight="1">
      <c r="C54" s="57"/>
      <c r="D54" s="38"/>
      <c r="E54" s="39"/>
      <c r="F54" s="39"/>
      <c r="G54" s="7" t="s">
        <v>25</v>
      </c>
      <c r="H54" s="22"/>
      <c r="I54" s="22"/>
      <c r="J54" s="22"/>
      <c r="K54" s="23"/>
      <c r="L54" s="22"/>
      <c r="M54" s="22"/>
      <c r="N54" s="22"/>
      <c r="O54" s="23"/>
      <c r="P54" s="22"/>
      <c r="Q54" s="22"/>
      <c r="R54" s="22"/>
      <c r="S54" s="23"/>
      <c r="T54" s="22"/>
      <c r="U54" s="22"/>
      <c r="V54" s="22"/>
      <c r="W54" s="23"/>
      <c r="X54" s="23"/>
    </row>
    <row r="55" spans="2:24" ht="15.65" customHeight="1">
      <c r="C55" s="57"/>
      <c r="D55" s="38"/>
      <c r="E55" s="39"/>
      <c r="F55" s="39"/>
      <c r="G55" s="7" t="str">
        <f>G$6</f>
        <v>FebFCT</v>
      </c>
      <c r="H55" s="22"/>
      <c r="I55" s="22"/>
      <c r="J55" s="22"/>
      <c r="K55" s="23"/>
      <c r="L55" s="22"/>
      <c r="M55" s="22"/>
      <c r="N55" s="22"/>
      <c r="O55" s="23"/>
      <c r="P55" s="22"/>
      <c r="Q55" s="22"/>
      <c r="R55" s="22"/>
      <c r="S55" s="23"/>
      <c r="T55" s="22"/>
      <c r="U55" s="22"/>
      <c r="V55" s="22"/>
      <c r="W55" s="23"/>
      <c r="X55" s="23"/>
    </row>
    <row r="56" spans="2:24">
      <c r="C56" s="57"/>
      <c r="D56" s="38"/>
      <c r="E56" s="39"/>
      <c r="F56" s="39"/>
      <c r="G56" s="9" t="str">
        <f>G55&amp;" vs "&amp;G54</f>
        <v>FebFCT vs AOP</v>
      </c>
      <c r="H56" s="10">
        <f>(H55-H54)</f>
        <v>0</v>
      </c>
      <c r="I56" s="10">
        <f t="shared" ref="I56:X56" si="20">(I55-I54)</f>
        <v>0</v>
      </c>
      <c r="J56" s="10">
        <f t="shared" si="20"/>
        <v>0</v>
      </c>
      <c r="K56" s="10">
        <f t="shared" si="20"/>
        <v>0</v>
      </c>
      <c r="L56" s="10">
        <f t="shared" si="20"/>
        <v>0</v>
      </c>
      <c r="M56" s="10">
        <f t="shared" si="20"/>
        <v>0</v>
      </c>
      <c r="N56" s="10">
        <f t="shared" si="20"/>
        <v>0</v>
      </c>
      <c r="O56" s="10">
        <f t="shared" si="20"/>
        <v>0</v>
      </c>
      <c r="P56" s="10">
        <f t="shared" si="20"/>
        <v>0</v>
      </c>
      <c r="Q56" s="10">
        <f t="shared" si="20"/>
        <v>0</v>
      </c>
      <c r="R56" s="10">
        <f t="shared" si="20"/>
        <v>0</v>
      </c>
      <c r="S56" s="10">
        <f t="shared" si="20"/>
        <v>0</v>
      </c>
      <c r="T56" s="10">
        <f t="shared" si="20"/>
        <v>0</v>
      </c>
      <c r="U56" s="10">
        <f t="shared" si="20"/>
        <v>0</v>
      </c>
      <c r="V56" s="10">
        <f t="shared" si="20"/>
        <v>0</v>
      </c>
      <c r="W56" s="10">
        <f t="shared" si="20"/>
        <v>0</v>
      </c>
      <c r="X56" s="10">
        <f t="shared" si="20"/>
        <v>0</v>
      </c>
    </row>
    <row r="57" spans="2:24" ht="15.65" customHeight="1">
      <c r="C57" s="57"/>
      <c r="D57" s="38" t="s">
        <v>48</v>
      </c>
      <c r="E57" s="39" t="s">
        <v>49</v>
      </c>
      <c r="F57" s="39"/>
      <c r="G57" s="7" t="s">
        <v>24</v>
      </c>
      <c r="H57" s="61">
        <v>0.7097</v>
      </c>
      <c r="I57" s="61">
        <v>0.66669999999999996</v>
      </c>
      <c r="J57" s="61">
        <v>0.5897</v>
      </c>
      <c r="K57" s="62">
        <v>0.64835164835164838</v>
      </c>
      <c r="L57" s="61">
        <v>0.6875</v>
      </c>
      <c r="M57" s="61">
        <v>0.5</v>
      </c>
      <c r="N57" s="61">
        <v>0.65790000000000004</v>
      </c>
      <c r="O57" s="62">
        <v>0.62096774193548387</v>
      </c>
      <c r="P57" s="61">
        <v>0.52380000000000004</v>
      </c>
      <c r="Q57" s="61">
        <v>0.57689999999999997</v>
      </c>
      <c r="R57" s="61">
        <v>0.66669999999999996</v>
      </c>
      <c r="S57" s="62">
        <v>0.59482758620689657</v>
      </c>
      <c r="T57" s="61">
        <v>0.68969999999999998</v>
      </c>
      <c r="U57" s="61">
        <v>0.58330000000000004</v>
      </c>
      <c r="V57" s="61">
        <v>0.72219999999999995</v>
      </c>
      <c r="W57" s="62">
        <v>0.6619718309859155</v>
      </c>
      <c r="X57" s="62">
        <v>0.62686567164179108</v>
      </c>
    </row>
    <row r="58" spans="2:24" ht="15.65" customHeight="1">
      <c r="C58" s="57"/>
      <c r="D58" s="38"/>
      <c r="E58" s="39"/>
      <c r="F58" s="39"/>
      <c r="G58" s="7" t="s">
        <v>25</v>
      </c>
      <c r="H58" s="22"/>
      <c r="I58" s="22"/>
      <c r="J58" s="22"/>
      <c r="K58" s="23"/>
      <c r="L58" s="22"/>
      <c r="M58" s="22"/>
      <c r="N58" s="22"/>
      <c r="O58" s="23"/>
      <c r="P58" s="22"/>
      <c r="Q58" s="22"/>
      <c r="R58" s="22"/>
      <c r="S58" s="23"/>
      <c r="T58" s="22"/>
      <c r="U58" s="22"/>
      <c r="V58" s="22"/>
      <c r="W58" s="23"/>
      <c r="X58" s="23"/>
    </row>
    <row r="59" spans="2:24" ht="15.65" customHeight="1">
      <c r="C59" s="57"/>
      <c r="D59" s="38"/>
      <c r="E59" s="39"/>
      <c r="F59" s="39"/>
      <c r="G59" s="7" t="str">
        <f>G$6</f>
        <v>FebFCT</v>
      </c>
      <c r="H59" s="22"/>
      <c r="I59" s="22"/>
      <c r="J59" s="22"/>
      <c r="K59" s="23"/>
      <c r="L59" s="22"/>
      <c r="M59" s="22"/>
      <c r="N59" s="22"/>
      <c r="O59" s="23"/>
      <c r="P59" s="22"/>
      <c r="Q59" s="22"/>
      <c r="R59" s="22"/>
      <c r="S59" s="23"/>
      <c r="T59" s="22"/>
      <c r="U59" s="22"/>
      <c r="V59" s="22"/>
      <c r="W59" s="23"/>
      <c r="X59" s="23"/>
    </row>
    <row r="60" spans="2:24">
      <c r="C60" s="57"/>
      <c r="D60" s="38"/>
      <c r="E60" s="39"/>
      <c r="F60" s="39"/>
      <c r="G60" s="9" t="str">
        <f>G59&amp;" vs "&amp;G58</f>
        <v>FebFCT vs AOP</v>
      </c>
      <c r="H60" s="10">
        <f>(H59-H58)</f>
        <v>0</v>
      </c>
      <c r="I60" s="10">
        <f>(I59-I58)</f>
        <v>0</v>
      </c>
      <c r="J60" s="10">
        <f>(J59-J58)</f>
        <v>0</v>
      </c>
      <c r="K60" s="10">
        <f>(K59-K58)</f>
        <v>0</v>
      </c>
      <c r="L60" s="10">
        <f>(L59-L58)</f>
        <v>0</v>
      </c>
      <c r="M60" s="10">
        <f>(M59-M58)</f>
        <v>0</v>
      </c>
      <c r="N60" s="10">
        <f>(N59-N58)</f>
        <v>0</v>
      </c>
      <c r="O60" s="10">
        <f>(O59-O58)</f>
        <v>0</v>
      </c>
      <c r="P60" s="10">
        <f>(P59-P58)</f>
        <v>0</v>
      </c>
      <c r="Q60" s="10">
        <f>(Q59-Q58)</f>
        <v>0</v>
      </c>
      <c r="R60" s="10">
        <f>(R59-R58)</f>
        <v>0</v>
      </c>
      <c r="S60" s="10">
        <f>(S59-S58)</f>
        <v>0</v>
      </c>
      <c r="T60" s="10">
        <f>(T59-T58)</f>
        <v>0</v>
      </c>
      <c r="U60" s="10">
        <f>(U59-U58)</f>
        <v>0</v>
      </c>
      <c r="V60" s="10">
        <f>(V59-V58)</f>
        <v>0</v>
      </c>
      <c r="W60" s="10">
        <f>(W59-W58)</f>
        <v>0</v>
      </c>
      <c r="X60" s="10">
        <f>(X59-X58)</f>
        <v>0</v>
      </c>
    </row>
    <row r="61" spans="2:24" ht="15.65" customHeight="1">
      <c r="C61" s="57"/>
      <c r="D61" s="38" t="s">
        <v>50</v>
      </c>
      <c r="E61" s="39" t="s">
        <v>51</v>
      </c>
      <c r="F61" s="39"/>
      <c r="G61" s="7" t="s">
        <v>24</v>
      </c>
      <c r="H61" s="22"/>
      <c r="I61" s="22"/>
      <c r="J61" s="22"/>
      <c r="K61" s="23"/>
      <c r="L61" s="22"/>
      <c r="M61" s="22"/>
      <c r="N61" s="22"/>
      <c r="O61" s="23"/>
      <c r="P61" s="22"/>
      <c r="Q61" s="22"/>
      <c r="R61" s="22"/>
      <c r="S61" s="23"/>
      <c r="T61" s="22"/>
      <c r="U61" s="22"/>
      <c r="V61" s="22"/>
      <c r="W61" s="23"/>
      <c r="X61" s="23"/>
    </row>
    <row r="62" spans="2:24" ht="15.65" customHeight="1">
      <c r="C62" s="57"/>
      <c r="D62" s="38"/>
      <c r="E62" s="39"/>
      <c r="F62" s="39"/>
      <c r="G62" s="7" t="s">
        <v>25</v>
      </c>
      <c r="H62" s="22"/>
      <c r="I62" s="22"/>
      <c r="J62" s="22"/>
      <c r="K62" s="23"/>
      <c r="L62" s="22"/>
      <c r="M62" s="22"/>
      <c r="N62" s="22"/>
      <c r="O62" s="23"/>
      <c r="P62" s="22"/>
      <c r="Q62" s="22"/>
      <c r="R62" s="22"/>
      <c r="S62" s="23"/>
      <c r="T62" s="22"/>
      <c r="U62" s="22"/>
      <c r="V62" s="22"/>
      <c r="W62" s="23"/>
      <c r="X62" s="23"/>
    </row>
    <row r="63" spans="2:24" ht="15.65" customHeight="1">
      <c r="C63" s="57"/>
      <c r="D63" s="38"/>
      <c r="E63" s="39"/>
      <c r="F63" s="39"/>
      <c r="G63" s="7" t="str">
        <f>G$6</f>
        <v>FebFCT</v>
      </c>
      <c r="H63" s="22"/>
      <c r="I63" s="22"/>
      <c r="J63" s="22"/>
      <c r="K63" s="23"/>
      <c r="L63" s="22"/>
      <c r="M63" s="22"/>
      <c r="N63" s="22"/>
      <c r="O63" s="23"/>
      <c r="P63" s="22"/>
      <c r="Q63" s="22"/>
      <c r="R63" s="22"/>
      <c r="S63" s="23"/>
      <c r="T63" s="22"/>
      <c r="U63" s="22"/>
      <c r="V63" s="22"/>
      <c r="W63" s="23"/>
      <c r="X63" s="23"/>
    </row>
    <row r="64" spans="2:24" ht="15.65" customHeight="1">
      <c r="C64" s="57"/>
      <c r="D64" s="38"/>
      <c r="E64" s="39"/>
      <c r="F64" s="39"/>
      <c r="G64" s="9" t="str">
        <f>G63&amp;" vs "&amp;G62</f>
        <v>FebFCT vs AOP</v>
      </c>
      <c r="H64" s="10">
        <f>(H63-H62)</f>
        <v>0</v>
      </c>
      <c r="I64" s="10">
        <f t="shared" ref="I64:X64" si="21">(I63-I62)</f>
        <v>0</v>
      </c>
      <c r="J64" s="10">
        <f t="shared" si="21"/>
        <v>0</v>
      </c>
      <c r="K64" s="10">
        <f t="shared" si="21"/>
        <v>0</v>
      </c>
      <c r="L64" s="10">
        <f t="shared" si="21"/>
        <v>0</v>
      </c>
      <c r="M64" s="10">
        <f t="shared" si="21"/>
        <v>0</v>
      </c>
      <c r="N64" s="10">
        <f t="shared" si="21"/>
        <v>0</v>
      </c>
      <c r="O64" s="10">
        <f t="shared" si="21"/>
        <v>0</v>
      </c>
      <c r="P64" s="10">
        <f t="shared" si="21"/>
        <v>0</v>
      </c>
      <c r="Q64" s="10">
        <f t="shared" si="21"/>
        <v>0</v>
      </c>
      <c r="R64" s="10">
        <f t="shared" si="21"/>
        <v>0</v>
      </c>
      <c r="S64" s="10">
        <f t="shared" si="21"/>
        <v>0</v>
      </c>
      <c r="T64" s="10">
        <f t="shared" si="21"/>
        <v>0</v>
      </c>
      <c r="U64" s="10">
        <f t="shared" si="21"/>
        <v>0</v>
      </c>
      <c r="V64" s="10">
        <f t="shared" si="21"/>
        <v>0</v>
      </c>
      <c r="W64" s="10">
        <f t="shared" si="21"/>
        <v>0</v>
      </c>
      <c r="X64" s="10">
        <f t="shared" si="21"/>
        <v>0</v>
      </c>
    </row>
    <row r="65" spans="4:24" ht="9" customHeight="1">
      <c r="D65" s="25"/>
      <c r="W65" s="1"/>
    </row>
    <row r="66" spans="4:24" ht="19.399999999999999" customHeight="1" outlineLevel="1">
      <c r="G66" s="58" t="s">
        <v>52</v>
      </c>
      <c r="H66" s="58"/>
      <c r="W66" s="1"/>
    </row>
    <row r="67" spans="4:24" ht="19.399999999999999" customHeight="1" outlineLevel="1">
      <c r="G67" s="59" t="s">
        <v>53</v>
      </c>
      <c r="H67" s="59"/>
      <c r="W67" s="1"/>
    </row>
    <row r="68" spans="4:24" ht="17.899999999999999" customHeight="1" outlineLevel="1">
      <c r="G68" s="60" t="s">
        <v>54</v>
      </c>
      <c r="H68" s="60"/>
      <c r="W68" s="1"/>
    </row>
    <row r="69" spans="4:24" ht="19.399999999999999" customHeight="1" outlineLevel="1">
      <c r="G69" s="28" t="s">
        <v>55</v>
      </c>
      <c r="H69" s="29"/>
      <c r="W69" s="1"/>
    </row>
    <row r="70" spans="4:24">
      <c r="W70" s="1"/>
    </row>
    <row r="71" spans="4:24">
      <c r="D71" s="1"/>
      <c r="E71" s="1"/>
      <c r="F71" s="1"/>
      <c r="G71" s="1"/>
      <c r="H71" s="1"/>
      <c r="I71" s="1"/>
      <c r="J71" s="1"/>
      <c r="K71" s="1"/>
    </row>
    <row r="72" spans="4:24">
      <c r="D72" s="1"/>
      <c r="E72" s="1"/>
      <c r="F72" s="1"/>
      <c r="G72" s="1"/>
      <c r="H72" s="1"/>
      <c r="I72" s="1"/>
      <c r="J72" s="1"/>
      <c r="K72" s="1"/>
    </row>
    <row r="73" spans="4:24">
      <c r="D73" s="30" t="s">
        <v>56</v>
      </c>
      <c r="E73" s="1"/>
      <c r="F73" s="1"/>
      <c r="G73" s="1"/>
      <c r="H73" s="1"/>
      <c r="I73" s="1"/>
      <c r="J73" s="1"/>
      <c r="K73" s="1"/>
    </row>
    <row r="74" spans="4:24">
      <c r="D74" s="31" t="s">
        <v>57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4:24">
      <c r="D75" s="31" t="s">
        <v>58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4:24">
      <c r="D76" s="31" t="s">
        <v>59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4:24">
      <c r="D77" s="31" t="s">
        <v>60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4:24">
      <c r="D78" s="31" t="s">
        <v>61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4:24">
      <c r="D79" s="31" t="s">
        <v>81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4:24">
      <c r="D80" s="31" t="s">
        <v>82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3:24">
      <c r="D81" s="31" t="s">
        <v>83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3:24">
      <c r="D82" s="31" t="s">
        <v>84</v>
      </c>
      <c r="E82" s="1"/>
      <c r="F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3:24">
      <c r="D83" s="31" t="s">
        <v>62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3:24">
      <c r="C84" s="1"/>
      <c r="D84" s="31" t="s">
        <v>63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3:24">
      <c r="C85" s="1"/>
      <c r="D85" s="31" t="s">
        <v>64</v>
      </c>
      <c r="E85" s="1"/>
      <c r="F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3:24">
      <c r="C86" s="1"/>
      <c r="D86" s="31" t="s">
        <v>65</v>
      </c>
      <c r="E86" s="1"/>
      <c r="F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3:24">
      <c r="C87" s="1"/>
      <c r="D87" s="31" t="s">
        <v>66</v>
      </c>
      <c r="E87" s="1"/>
      <c r="F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3:24">
      <c r="C88" s="1"/>
      <c r="D88" s="31" t="s">
        <v>67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3:24">
      <c r="C89" s="1"/>
      <c r="D89" s="31" t="s">
        <v>68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3:24">
      <c r="C90" s="1"/>
      <c r="D90" s="31" t="s">
        <v>69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3:24">
      <c r="C91" s="1"/>
      <c r="D91" s="31" t="s">
        <v>70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3:24">
      <c r="C92" s="1"/>
      <c r="D92" s="31" t="s">
        <v>71</v>
      </c>
      <c r="E92" s="1"/>
      <c r="F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3:24">
      <c r="C93" s="1"/>
      <c r="D93" s="31" t="s">
        <v>72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3:24">
      <c r="C94" s="1"/>
      <c r="D94" s="31" t="s">
        <v>73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3:24">
      <c r="C95" s="1"/>
      <c r="D95" s="31" t="s">
        <v>74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3:24">
      <c r="C96" s="1"/>
      <c r="D96" s="31" t="s">
        <v>38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4:5" s="1" customFormat="1">
      <c r="D97" s="31" t="s">
        <v>75</v>
      </c>
    </row>
    <row r="98" spans="4:5" s="1" customFormat="1">
      <c r="D98" s="31" t="s">
        <v>76</v>
      </c>
    </row>
    <row r="99" spans="4:5" s="1" customFormat="1">
      <c r="D99" s="31" t="s">
        <v>77</v>
      </c>
    </row>
    <row r="100" spans="4:5" s="1" customFormat="1">
      <c r="D100" s="31" t="s">
        <v>85</v>
      </c>
    </row>
    <row r="101" spans="4:5" s="1" customFormat="1">
      <c r="D101" s="31" t="s">
        <v>4</v>
      </c>
    </row>
    <row r="102" spans="4:5" s="1" customFormat="1">
      <c r="D102" s="31" t="s">
        <v>86</v>
      </c>
    </row>
    <row r="103" spans="4:5" s="1" customFormat="1"/>
    <row r="104" spans="4:5" s="1" customFormat="1"/>
    <row r="105" spans="4:5" s="1" customFormat="1"/>
    <row r="106" spans="4:5" s="1" customFormat="1">
      <c r="E106" s="1" t="s">
        <v>78</v>
      </c>
    </row>
    <row r="107" spans="4:5" s="1" customFormat="1"/>
    <row r="108" spans="4:5" s="1" customFormat="1"/>
    <row r="109" spans="4:5" s="1" customFormat="1"/>
    <row r="110" spans="4:5" s="1" customFormat="1"/>
    <row r="111" spans="4:5" s="1" customFormat="1"/>
    <row r="112" spans="4:5" s="1" customFormat="1"/>
    <row r="113" spans="3:24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3:24">
      <c r="C114" s="1"/>
      <c r="D114" s="1"/>
      <c r="E114" s="1"/>
      <c r="F114" s="1"/>
      <c r="G114" s="1"/>
      <c r="H114" s="1"/>
      <c r="I114" s="1"/>
      <c r="J114" s="1"/>
    </row>
  </sheetData>
  <mergeCells count="50">
    <mergeCell ref="G66:H66"/>
    <mergeCell ref="G67:H67"/>
    <mergeCell ref="G68:H68"/>
    <mergeCell ref="C53:C64"/>
    <mergeCell ref="D53:D56"/>
    <mergeCell ref="E53:E56"/>
    <mergeCell ref="F53:F56"/>
    <mergeCell ref="D57:D60"/>
    <mergeCell ref="E57:E60"/>
    <mergeCell ref="F57:F60"/>
    <mergeCell ref="D61:D64"/>
    <mergeCell ref="E61:E64"/>
    <mergeCell ref="F61:F64"/>
    <mergeCell ref="D41:D44"/>
    <mergeCell ref="E41:E44"/>
    <mergeCell ref="F41:F44"/>
    <mergeCell ref="C45:C52"/>
    <mergeCell ref="D45:D48"/>
    <mergeCell ref="E45:E48"/>
    <mergeCell ref="F45:F48"/>
    <mergeCell ref="D49:D52"/>
    <mergeCell ref="E49:E52"/>
    <mergeCell ref="F49:F52"/>
    <mergeCell ref="D33:D36"/>
    <mergeCell ref="E33:E36"/>
    <mergeCell ref="F33:F36"/>
    <mergeCell ref="D37:D40"/>
    <mergeCell ref="E37:E40"/>
    <mergeCell ref="F37:F40"/>
    <mergeCell ref="E25:E28"/>
    <mergeCell ref="F25:F28"/>
    <mergeCell ref="D29:D32"/>
    <mergeCell ref="E29:E32"/>
    <mergeCell ref="F29:F32"/>
    <mergeCell ref="C2:X2"/>
    <mergeCell ref="C4:C32"/>
    <mergeCell ref="D4:D7"/>
    <mergeCell ref="E4:E7"/>
    <mergeCell ref="F4:F7"/>
    <mergeCell ref="D8:D12"/>
    <mergeCell ref="E8:E12"/>
    <mergeCell ref="F8:F12"/>
    <mergeCell ref="D13:D16"/>
    <mergeCell ref="E13:E16"/>
    <mergeCell ref="F13:F16"/>
    <mergeCell ref="D17:D28"/>
    <mergeCell ref="E17:E20"/>
    <mergeCell ref="F17:F20"/>
    <mergeCell ref="E21:E24"/>
    <mergeCell ref="F21:F24"/>
  </mergeCells>
  <conditionalFormatting sqref="H7:X7">
    <cfRule type="expression" dxfId="23" priority="21">
      <formula>H7&gt;=0</formula>
    </cfRule>
    <cfRule type="expression" dxfId="22" priority="22">
      <formula>H7&lt;0</formula>
    </cfRule>
  </conditionalFormatting>
  <conditionalFormatting sqref="H12:X12">
    <cfRule type="expression" dxfId="21" priority="23">
      <formula>H12&gt;=0</formula>
    </cfRule>
    <cfRule type="expression" dxfId="20" priority="24">
      <formula>H12&lt;0</formula>
    </cfRule>
  </conditionalFormatting>
  <conditionalFormatting sqref="H16:X16">
    <cfRule type="expression" dxfId="19" priority="25">
      <formula>H16&gt;=0</formula>
    </cfRule>
    <cfRule type="expression" dxfId="18" priority="26">
      <formula>H16&lt;0</formula>
    </cfRule>
  </conditionalFormatting>
  <conditionalFormatting sqref="H20:X20">
    <cfRule type="expression" dxfId="17" priority="27">
      <formula>H20&gt;=0</formula>
    </cfRule>
    <cfRule type="expression" dxfId="16" priority="28">
      <formula>H20&lt;0</formula>
    </cfRule>
  </conditionalFormatting>
  <conditionalFormatting sqref="H24:X24">
    <cfRule type="expression" dxfId="15" priority="29">
      <formula>H24&gt;=0</formula>
    </cfRule>
    <cfRule type="expression" dxfId="14" priority="30">
      <formula>H24&lt;0</formula>
    </cfRule>
  </conditionalFormatting>
  <conditionalFormatting sqref="H28:X28">
    <cfRule type="expression" dxfId="13" priority="31">
      <formula>H28&gt;=0</formula>
    </cfRule>
    <cfRule type="expression" dxfId="12" priority="32">
      <formula>H28&lt;0</formula>
    </cfRule>
  </conditionalFormatting>
  <conditionalFormatting sqref="H32:X32">
    <cfRule type="expression" dxfId="11" priority="33">
      <formula>H32&gt;0</formula>
    </cfRule>
    <cfRule type="expression" dxfId="10" priority="34">
      <formula>H32&lt;=0</formula>
    </cfRule>
  </conditionalFormatting>
  <conditionalFormatting sqref="H48:X48">
    <cfRule type="expression" dxfId="9" priority="9">
      <formula>H48&gt;=0</formula>
    </cfRule>
    <cfRule type="expression" dxfId="8" priority="10">
      <formula>H48&lt;0</formula>
    </cfRule>
  </conditionalFormatting>
  <conditionalFormatting sqref="H52:X52">
    <cfRule type="expression" dxfId="7" priority="7">
      <formula>H52&gt;=0</formula>
    </cfRule>
    <cfRule type="expression" dxfId="6" priority="8">
      <formula>H52&lt;0</formula>
    </cfRule>
  </conditionalFormatting>
  <conditionalFormatting sqref="H56:X56">
    <cfRule type="expression" dxfId="5" priority="5">
      <formula>H56&gt;=0</formula>
    </cfRule>
    <cfRule type="expression" dxfId="4" priority="6">
      <formula>H56&lt;0</formula>
    </cfRule>
  </conditionalFormatting>
  <conditionalFormatting sqref="H60:X60">
    <cfRule type="expression" dxfId="3" priority="3">
      <formula>H60&gt;=0</formula>
    </cfRule>
    <cfRule type="expression" dxfId="2" priority="4">
      <formula>H60&lt;0</formula>
    </cfRule>
  </conditionalFormatting>
  <conditionalFormatting sqref="H64:X64">
    <cfRule type="expression" dxfId="1" priority="1">
      <formula>H64&gt;=0</formula>
    </cfRule>
    <cfRule type="expression" dxfId="0" priority="2">
      <formula>H64&lt;0</formula>
    </cfRule>
  </conditionalFormatting>
  <pageMargins left="0.7" right="0.7" top="0.75" bottom="0.75" header="0.3" footer="0.3"/>
  <customProperties>
    <customPr name="FUNCTIONCACHE" r:id="rId1"/>
    <customPr name="SheetOptions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Riley, Sean P</dc:creator>
  <cp:lastModifiedBy>Eagleson, Jenna</cp:lastModifiedBy>
  <dcterms:created xsi:type="dcterms:W3CDTF">2025-02-11T18:08:39Z</dcterms:created>
  <dcterms:modified xsi:type="dcterms:W3CDTF">2025-02-12T23:28:13Z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