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llen\Desktop\spectral_pv_curves\spectral_pv_curves\data\quag_4\"/>
    </mc:Choice>
  </mc:AlternateContent>
  <xr:revisionPtr revIDLastSave="0" documentId="13_ncr:1_{FB8C9429-A6FE-4F69-B7C2-A8C9DB0E6975}" xr6:coauthVersionLast="47" xr6:coauthVersionMax="47" xr10:uidLastSave="{00000000-0000-0000-0000-000000000000}"/>
  <bookViews>
    <workbookView xWindow="13005" yWindow="2640" windowWidth="19185" windowHeight="10200" xr2:uid="{CCE13063-7B56-4144-BB29-38D08D7031CC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G4" i="1" l="1"/>
  <c r="G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C10" i="1"/>
  <c r="C11" i="1"/>
  <c r="C12" i="1"/>
  <c r="C13" i="1"/>
  <c r="C14" i="1"/>
  <c r="C15" i="1"/>
  <c r="C16" i="1"/>
  <c r="C17" i="1"/>
  <c r="C18" i="1"/>
  <c r="C19" i="1"/>
  <c r="C20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" i="1"/>
  <c r="F2" i="1" s="1"/>
  <c r="E3" i="1"/>
  <c r="F3" i="1" s="1"/>
  <c r="E4" i="1"/>
  <c r="E5" i="1"/>
  <c r="F5" i="1" s="1"/>
  <c r="E6" i="1"/>
  <c r="F4" i="1" l="1"/>
  <c r="N9" i="1" s="1" a="1"/>
  <c r="N9" i="1" s="1"/>
  <c r="F9" i="1"/>
  <c r="F7" i="1"/>
  <c r="F6" i="1"/>
  <c r="A19" i="1" l="1"/>
  <c r="A20" i="1"/>
  <c r="C3" i="1"/>
  <c r="C4" i="1"/>
  <c r="C5" i="1"/>
  <c r="C6" i="1"/>
  <c r="C7" i="1"/>
  <c r="C8" i="1"/>
  <c r="C9" i="1"/>
  <c r="C2" i="1"/>
  <c r="M9" i="1" s="1" a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<sst xmlns="http://schemas.openxmlformats.org/spreadsheetml/2006/main" count="17" uniqueCount="15">
  <si>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Time</t>
  </si>
  <si>
    <t>Y (Mpa)</t>
  </si>
  <si>
    <t>(-1/Y)</t>
  </si>
  <si>
    <t>Mass (g)</t>
  </si>
  <si>
    <t>% fully hydrated mass</t>
  </si>
  <si>
    <t>Spectrum #</t>
  </si>
  <si>
    <t>Dry Weight (g)</t>
  </si>
  <si>
    <t>Leaf Thickness (mm)</t>
  </si>
  <si>
    <t>RWC</t>
  </si>
  <si>
    <t>Date</t>
  </si>
  <si>
    <t>Spectrum File</t>
  </si>
  <si>
    <t>1-% fully hydrated</t>
  </si>
  <si>
    <t>Leaf Area (cm2)</t>
  </si>
  <si>
    <t>LWA (g/cm2)</t>
  </si>
  <si>
    <t>Preliminary Turgor Loss Point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</si>
</sst>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0" fillId="3" borderId="1" xfId="0" applyNumberForma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4" borderId="1" xfId="0" applyFont="1" applyFill="1" applyBorder="1"/>
    <xf numFmtId="0" fontId="0" fillId="5" borderId="2" xfId="0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A7C"/>
      <color rgb="FF7CB953"/>
      <color rgb="FFF1D3D3"/>
      <color rgb="FFE7B5B5"/>
      <color rgb="FFA5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Preliminary PV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1-% fully hydrated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Sheet1!$F$2:$F$20</c:f>
              <c:numCache>
                <c:formatCode>General</c:formatCode>
                <c:ptCount val="19"/>
                <c:pt idx="0">
                  <c:v>1.4210854715202004E-14</c:v>
                </c:pt>
                <c:pt idx="1">
                  <c:v>0.41782729805014185</c:v>
                </c:pt>
                <c:pt idx="2">
                  <c:v>0.64995357474467141</c:v>
                </c:pt>
                <c:pt idx="3">
                  <c:v>0.9052924791086383</c:v>
                </c:pt>
                <c:pt idx="4">
                  <c:v>1.1838440111420709</c:v>
                </c:pt>
                <c:pt idx="5">
                  <c:v>1.4391829155060378</c:v>
                </c:pt>
                <c:pt idx="6">
                  <c:v>1.9730733519034231</c:v>
                </c:pt>
                <c:pt idx="7">
                  <c:v>2.2284122562674042</c:v>
                </c:pt>
                <c:pt idx="8">
                  <c:v>2.3212627669452246</c:v>
                </c:pt>
                <c:pt idx="9">
                  <c:v>2.4605385329619338</c:v>
                </c:pt>
                <c:pt idx="10">
                  <c:v>2.6230269266481088</c:v>
                </c:pt>
                <c:pt idx="11">
                  <c:v>3.6443825441039905</c:v>
                </c:pt>
                <c:pt idx="12">
                  <c:v>4.6657381615598865</c:v>
                </c:pt>
                <c:pt idx="13">
                  <c:v>5.4085422469823641</c:v>
                </c:pt>
                <c:pt idx="14">
                  <c:v>5.9888579387186667</c:v>
                </c:pt>
                <c:pt idx="15">
                  <c:v>6.8477251624884019</c:v>
                </c:pt>
                <c:pt idx="16">
                  <c:v>8.3565459610027943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5.5555555555555554</c:v>
                </c:pt>
                <c:pt idx="1">
                  <c:v>3.5714285714285712</c:v>
                </c:pt>
                <c:pt idx="2">
                  <c:v>1.8181818181818181</c:v>
                </c:pt>
                <c:pt idx="3">
                  <c:v>1.1111111111111112</c:v>
                </c:pt>
                <c:pt idx="4">
                  <c:v>0.92592592592592582</c:v>
                </c:pt>
                <c:pt idx="5">
                  <c:v>0.72992700729927007</c:v>
                </c:pt>
                <c:pt idx="6">
                  <c:v>0.50251256281407031</c:v>
                </c:pt>
                <c:pt idx="7">
                  <c:v>0.47619047619047616</c:v>
                </c:pt>
                <c:pt idx="8">
                  <c:v>0.47169811320754712</c:v>
                </c:pt>
                <c:pt idx="9">
                  <c:v>0.46728971962616822</c:v>
                </c:pt>
                <c:pt idx="10">
                  <c:v>0.4587155963302752</c:v>
                </c:pt>
                <c:pt idx="11">
                  <c:v>0.39370078740157477</c:v>
                </c:pt>
                <c:pt idx="12">
                  <c:v>0.35971223021582738</c:v>
                </c:pt>
                <c:pt idx="13">
                  <c:v>0.34602076124567471</c:v>
                </c:pt>
                <c:pt idx="14">
                  <c:v>0.33222591362126247</c:v>
                </c:pt>
                <c:pt idx="15">
                  <c:v>0.31746031746031744</c:v>
                </c:pt>
                <c:pt idx="16">
                  <c:v>0.30211480362537763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097-A5D7-EC13198F80CB}"/>
            </c:ext>
          </c:extLst>
        </c:ser>
        <c:ser>
          <c:idx val="1"/>
          <c:order val="1"/>
          <c:tx>
            <c:v>Trendline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1"/>
            <c:dispEq val="0"/>
            <c:trendlineLbl>
              <c:layout>
                <c:manualLayout>
                  <c:x val="4.1417408189829932E-2"/>
                  <c:y val="-0.5618423197696221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Sheet1!$N$9:$N$12</c:f>
              <c:numCache>
                <c:formatCode>General</c:formatCode>
                <c:ptCount val="4"/>
                <c:pt idx="0">
                  <c:v>4.6657381615598865</c:v>
                </c:pt>
                <c:pt idx="1">
                  <c:v>5.4085422469823641</c:v>
                </c:pt>
                <c:pt idx="2">
                  <c:v>5.9888579387186667</c:v>
                </c:pt>
                <c:pt idx="3">
                  <c:v>6.8477251624884019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>
                  <c:v>0.35971223021582738</c:v>
                </c:pt>
                <c:pt idx="1">
                  <c:v>0.34602076124567471</c:v>
                </c:pt>
                <c:pt idx="2">
                  <c:v>0.33222591362126247</c:v>
                </c:pt>
                <c:pt idx="3">
                  <c:v>0.31746031746031744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E-4D3D-ACE0-B0D0720A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20895"/>
        <c:axId val="1192315903"/>
      </c:scatterChart>
      <c:valAx>
        <c:axId val="11923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Progressive Loss in Water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15903"/>
        <c:crosses val="autoZero"/>
        <c:crossBetween val="midCat"/>
      </c:valAx>
      <c:valAx>
        <c:axId val="11923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-1/LWP (MPa^[-1])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14</xdr:row>
      <xdr:rowOff>95250</xdr:rowOff>
    </xdr:from>
    <xdr:to>
      <xdr:col>16</xdr:col>
      <xdr:colOff>142874</xdr:colOff>
      <xdr:row>32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2C1BA-6046-44F1-959F-E4E00A99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E8C-53E4-4B63-89A1-4561B5D848E3}">
  <dimension ref="A1:P20"/>
  <sheetViews>
    <sheetView tabSelected="1" zoomScale="70" zoomScaleNormal="70" workbookViewId="0">
      <selection activeCell="I7" sqref="I7"/>
    </sheetView>
  </sheetViews>
  <sheetFormatPr defaultColWidth="20.5703125" defaultRowHeight="15" x14ac:dyDescent="0.25"/>
  <cols>
    <col min="1" max="10" width="15.5703125" customWidth="1"/>
    <col min="11" max="12" width="5.140625" customWidth="1"/>
  </cols>
  <sheetData>
    <row r="1" spans="1:1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</v>
      </c>
      <c r="G1" s="4" t="s">
        <v>8</v>
      </c>
      <c r="H1" s="6" t="s">
        <v>5</v>
      </c>
      <c r="I1" s="6" t="s">
        <v>10</v>
      </c>
      <c r="J1" s="11" t="s">
        <v>13</v>
      </c>
      <c r="M1" s="2" t="s">
        <v>9</v>
      </c>
      <c r="N1" s="2" t="s">
        <v>7</v>
      </c>
      <c r="O1" s="2" t="s">
        <v>6</v>
      </c>
      <c r="P1" s="2" t="s">
        <v>12</v>
      </c>
    </row>
    <row r="2" spans="1:16" x14ac:dyDescent="0.25">
      <c r="A2" s="3">
        <v>45358.353476273151</v>
      </c>
      <c r="B2" s="7">
        <v>0.18</v>
      </c>
      <c r="C2" s="1">
        <f>1/B2</f>
        <v>5.5555555555555554</v>
      </c>
      <c r="D2" s="7">
        <v>0.43080000000000002</v>
      </c>
      <c r="E2" s="1">
        <f t="shared" ref="E2:E5" si="0">100*D2/$D$2</f>
        <v>99.999999999999986</v>
      </c>
      <c r="F2" s="1">
        <f>IF(E2=0,NA(),100-E2)</f>
        <v>1.4210854715202004E-14</v>
      </c>
      <c r="G2" s="1">
        <f>(D2-$O$2)/($D$2-$O$2)</f>
        <v>1</v>
      </c>
      <c r="H2" s="7">
        <v>0</v>
      </c>
      <c r="I2" s="1" t="str">
        <f>_xlfn.CONCAT(TEXT($M$2,"yyyymmdd"),"_",TEXT(H2,"00000"))</f>
        <v>20240307_00000</v>
      </c>
      <c r="J2" s="1">
        <f>(D2-$O$2)/$P$2</f>
        <v>1.3256634854229312E-2</v>
      </c>
      <c r="M2" s="8">
        <v>45358</v>
      </c>
      <c r="N2" s="7"/>
      <c r="O2" s="7">
        <v>0.22800000000000001</v>
      </c>
      <c r="P2" s="7">
        <v>15.298</v>
      </c>
    </row>
    <row r="3" spans="1:16" x14ac:dyDescent="0.25">
      <c r="A3" s="3">
        <v>45358.354420833333</v>
      </c>
      <c r="B3" s="7">
        <v>0.28000000000000003</v>
      </c>
      <c r="C3" s="1">
        <f t="shared" ref="C3:C20" si="1">1/B3</f>
        <v>3.5714285714285712</v>
      </c>
      <c r="D3" s="7">
        <v>0.42899999999999999</v>
      </c>
      <c r="E3" s="1">
        <f t="shared" si="0"/>
        <v>99.582172701949858</v>
      </c>
      <c r="F3" s="1">
        <f t="shared" ref="F3:F20" si="2">IF(E3=0,NA(),100-E3)</f>
        <v>0.41782729805014185</v>
      </c>
      <c r="G3" s="1">
        <f t="shared" ref="G3:G20" si="3">(D3-$O$2)/($D$2-$O$2)</f>
        <v>0.99112426035502943</v>
      </c>
      <c r="H3" s="7">
        <v>1</v>
      </c>
      <c r="I3" s="1" t="str">
        <f t="shared" ref="I3:I20" si="4">_xlfn.CONCAT(TEXT($M$2,"yyyymmdd"),"_",TEXT(H3,"00000"))</f>
        <v>20240307_00001</v>
      </c>
      <c r="J3" s="1">
        <f t="shared" ref="J3:J20" si="5">(D3-$O$2)/$P$2</f>
        <v>1.313897241469473E-2</v>
      </c>
    </row>
    <row r="4" spans="1:16" x14ac:dyDescent="0.25">
      <c r="A4" s="3">
        <v>45358.355501388891</v>
      </c>
      <c r="B4" s="7">
        <v>0.55000000000000004</v>
      </c>
      <c r="C4" s="1">
        <f t="shared" si="1"/>
        <v>1.8181818181818181</v>
      </c>
      <c r="D4" s="7">
        <v>0.42799999999999999</v>
      </c>
      <c r="E4" s="1">
        <f t="shared" si="0"/>
        <v>99.350046425255329</v>
      </c>
      <c r="F4" s="1">
        <f t="shared" si="2"/>
        <v>0.64995357474467141</v>
      </c>
      <c r="G4" s="1">
        <f>(D4-$O$2)/($D$2-$O$2)</f>
        <v>0.98619329388560151</v>
      </c>
      <c r="H4" s="7">
        <v>2</v>
      </c>
      <c r="I4" s="1" t="str">
        <f t="shared" si="4"/>
        <v>20240307_00002</v>
      </c>
      <c r="J4" s="1">
        <f t="shared" si="5"/>
        <v>1.3073604392731074E-2</v>
      </c>
    </row>
    <row r="5" spans="1:16" x14ac:dyDescent="0.25">
      <c r="A5" s="3">
        <v>45358.356635995369</v>
      </c>
      <c r="B5" s="7">
        <v>0.9</v>
      </c>
      <c r="C5" s="1">
        <f t="shared" si="1"/>
        <v>1.1111111111111112</v>
      </c>
      <c r="D5" s="7">
        <v>0.4269</v>
      </c>
      <c r="E5" s="1">
        <f t="shared" si="0"/>
        <v>99.094707520891362</v>
      </c>
      <c r="F5" s="1">
        <f t="shared" si="2"/>
        <v>0.9052924791086383</v>
      </c>
      <c r="G5" s="1">
        <f t="shared" si="3"/>
        <v>0.98076923076923073</v>
      </c>
      <c r="H5" s="7">
        <v>3</v>
      </c>
      <c r="I5" s="1" t="str">
        <f t="shared" si="4"/>
        <v>20240307_00003</v>
      </c>
      <c r="J5" s="1">
        <f t="shared" si="5"/>
        <v>1.3001699568571055E-2</v>
      </c>
    </row>
    <row r="6" spans="1:16" x14ac:dyDescent="0.25">
      <c r="A6" s="3">
        <v>45358.357816898148</v>
      </c>
      <c r="B6" s="7">
        <v>1.08</v>
      </c>
      <c r="C6" s="1">
        <f t="shared" si="1"/>
        <v>0.92592592592592582</v>
      </c>
      <c r="D6" s="7">
        <v>0.42570000000000002</v>
      </c>
      <c r="E6" s="1">
        <f>100*D6/$D$2</f>
        <v>98.816155988857929</v>
      </c>
      <c r="F6" s="1">
        <f t="shared" si="2"/>
        <v>1.1838440111420709</v>
      </c>
      <c r="G6" s="1">
        <f t="shared" si="3"/>
        <v>0.9748520710059172</v>
      </c>
      <c r="H6" s="7">
        <v>4</v>
      </c>
      <c r="I6" s="1" t="str">
        <f t="shared" si="4"/>
        <v>20240307_00004</v>
      </c>
      <c r="J6" s="1">
        <f>(D6-$O$2)/$P$2</f>
        <v>1.292325794221467E-2</v>
      </c>
    </row>
    <row r="7" spans="1:16" x14ac:dyDescent="0.25">
      <c r="A7" s="3">
        <v>45358.359060416667</v>
      </c>
      <c r="B7" s="7">
        <v>1.37</v>
      </c>
      <c r="C7" s="1">
        <f t="shared" si="1"/>
        <v>0.72992700729927007</v>
      </c>
      <c r="D7" s="7">
        <v>0.42459999999999998</v>
      </c>
      <c r="E7" s="1">
        <f t="shared" ref="E7:E20" si="6">100*D7/$D$2</f>
        <v>98.560817084493962</v>
      </c>
      <c r="F7" s="1">
        <f t="shared" si="2"/>
        <v>1.4391829155060378</v>
      </c>
      <c r="G7" s="1">
        <f t="shared" si="3"/>
        <v>0.96942800788954619</v>
      </c>
      <c r="H7" s="7">
        <v>5</v>
      </c>
      <c r="I7" s="1" t="str">
        <f t="shared" si="4"/>
        <v>20240307_00005</v>
      </c>
      <c r="J7" s="1">
        <f t="shared" si="5"/>
        <v>1.2851353118054645E-2</v>
      </c>
      <c r="M7" s="9" t="s">
        <v>14</v>
      </c>
      <c r="N7" s="9"/>
    </row>
    <row r="8" spans="1:16" x14ac:dyDescent="0.25">
      <c r="A8" s="3">
        <v>45358.363603356484</v>
      </c>
      <c r="B8" s="7">
        <v>1.99</v>
      </c>
      <c r="C8" s="1">
        <f t="shared" si="1"/>
        <v>0.50251256281407031</v>
      </c>
      <c r="D8" s="7">
        <v>0.42230000000000001</v>
      </c>
      <c r="E8" s="1">
        <f t="shared" si="6"/>
        <v>98.026926648096577</v>
      </c>
      <c r="F8" s="1">
        <f t="shared" si="2"/>
        <v>1.9730733519034231</v>
      </c>
      <c r="G8" s="1">
        <f t="shared" si="3"/>
        <v>0.95808678500986189</v>
      </c>
      <c r="H8" s="7">
        <v>6</v>
      </c>
      <c r="I8" s="1" t="str">
        <f t="shared" si="4"/>
        <v>20240307_00006</v>
      </c>
      <c r="J8" s="1">
        <f t="shared" si="5"/>
        <v>1.2701006667538241E-2</v>
      </c>
      <c r="M8" s="10" t="s">
        <v>2</v>
      </c>
      <c r="N8" s="10" t="s">
        <v>11</v>
      </c>
    </row>
    <row r="9" spans="1:16" x14ac:dyDescent="0.25">
      <c r="A9" s="3">
        <v>45358.365052083333</v>
      </c>
      <c r="B9" s="7">
        <v>2.1</v>
      </c>
      <c r="C9" s="1">
        <f t="shared" si="1"/>
        <v>0.47619047619047616</v>
      </c>
      <c r="D9" s="7">
        <v>0.42120000000000002</v>
      </c>
      <c r="E9" s="1">
        <f t="shared" si="6"/>
        <v>97.771587743732596</v>
      </c>
      <c r="F9" s="1">
        <f t="shared" si="2"/>
        <v>2.2284122562674042</v>
      </c>
      <c r="G9" s="1">
        <f t="shared" si="3"/>
        <v>0.9526627218934911</v>
      </c>
      <c r="H9" s="7">
        <v>7</v>
      </c>
      <c r="I9" s="1" t="str">
        <f t="shared" si="4"/>
        <v>20240307_00007</v>
      </c>
      <c r="J9" s="1">
        <f t="shared" si="5"/>
        <v>1.262910184337822E-2</v>
      </c>
      <c r="M9" s="1" cm="1">
        <f t="array" aca="1" ref="M9:M13" ca="1">OFFSET(C1,COUNT(C:C),0,-5)</f>
        <v>0.35971223021582738</v>
      </c>
      <c r="N9" s="1" cm="1">
        <f t="array" aca="1" ref="N9:N13" ca="1">OFFSET(F1,COUNT(F:F),0,-5)</f>
        <v>4.6657381615598865</v>
      </c>
    </row>
    <row r="10" spans="1:16" x14ac:dyDescent="0.25">
      <c r="A10" s="3">
        <v>45358.366395138888</v>
      </c>
      <c r="B10" s="7">
        <v>2.12</v>
      </c>
      <c r="C10" s="1">
        <f t="shared" si="1"/>
        <v>0.47169811320754712</v>
      </c>
      <c r="D10" s="7">
        <v>0.42080000000000001</v>
      </c>
      <c r="E10" s="1">
        <f t="shared" si="6"/>
        <v>97.678737233054775</v>
      </c>
      <c r="F10" s="1">
        <f t="shared" si="2"/>
        <v>2.3212627669452246</v>
      </c>
      <c r="G10" s="1">
        <f t="shared" si="3"/>
        <v>0.95069033530571989</v>
      </c>
      <c r="H10" s="7">
        <v>8</v>
      </c>
      <c r="I10" s="1" t="str">
        <f t="shared" si="4"/>
        <v>20240307_00008</v>
      </c>
      <c r="J10" s="1">
        <f t="shared" si="5"/>
        <v>1.2602954634592756E-2</v>
      </c>
      <c r="M10" s="1">
        <f ca="1"/>
        <v>0.34602076124567471</v>
      </c>
      <c r="N10" s="1">
        <f ca="1"/>
        <v>5.4085422469823641</v>
      </c>
    </row>
    <row r="11" spans="1:16" x14ac:dyDescent="0.25">
      <c r="A11" s="3">
        <v>45358.367577430552</v>
      </c>
      <c r="B11" s="7">
        <v>2.14</v>
      </c>
      <c r="C11" s="1">
        <f t="shared" si="1"/>
        <v>0.46728971962616822</v>
      </c>
      <c r="D11" s="7">
        <v>0.42020000000000002</v>
      </c>
      <c r="E11" s="1">
        <f t="shared" si="6"/>
        <v>97.539461467038066</v>
      </c>
      <c r="F11" s="1">
        <f t="shared" si="2"/>
        <v>2.4605385329619338</v>
      </c>
      <c r="G11" s="1">
        <f t="shared" si="3"/>
        <v>0.94773175542406307</v>
      </c>
      <c r="H11" s="7">
        <v>9</v>
      </c>
      <c r="I11" s="1" t="str">
        <f t="shared" si="4"/>
        <v>20240307_00009</v>
      </c>
      <c r="J11" s="1">
        <f t="shared" si="5"/>
        <v>1.2563733821414565E-2</v>
      </c>
      <c r="M11" s="1">
        <f ca="1"/>
        <v>0.33222591362126247</v>
      </c>
      <c r="N11" s="1">
        <f ca="1"/>
        <v>5.9888579387186667</v>
      </c>
    </row>
    <row r="12" spans="1:16" x14ac:dyDescent="0.25">
      <c r="A12" s="3">
        <v>45358.370606828707</v>
      </c>
      <c r="B12" s="7">
        <v>2.1800000000000002</v>
      </c>
      <c r="C12" s="1">
        <f t="shared" si="1"/>
        <v>0.4587155963302752</v>
      </c>
      <c r="D12" s="7">
        <v>0.41949999999999998</v>
      </c>
      <c r="E12" s="1">
        <f t="shared" si="6"/>
        <v>97.376973073351891</v>
      </c>
      <c r="F12" s="1">
        <f t="shared" si="2"/>
        <v>2.6230269266481088</v>
      </c>
      <c r="G12" s="1">
        <f t="shared" si="3"/>
        <v>0.94428007889546339</v>
      </c>
      <c r="H12" s="7">
        <v>10</v>
      </c>
      <c r="I12" s="1" t="str">
        <f t="shared" si="4"/>
        <v>20240307_00010</v>
      </c>
      <c r="J12" s="1">
        <f t="shared" si="5"/>
        <v>1.2517976206040003E-2</v>
      </c>
      <c r="M12" s="1">
        <f ca="1"/>
        <v>0.31746031746031744</v>
      </c>
      <c r="N12" s="1">
        <f ca="1"/>
        <v>6.8477251624884019</v>
      </c>
    </row>
    <row r="13" spans="1:16" x14ac:dyDescent="0.25">
      <c r="A13" s="3">
        <v>45358.388930208333</v>
      </c>
      <c r="B13" s="7">
        <v>2.54</v>
      </c>
      <c r="C13" s="1">
        <f t="shared" si="1"/>
        <v>0.39370078740157477</v>
      </c>
      <c r="D13" s="7">
        <v>0.41510000000000002</v>
      </c>
      <c r="E13" s="1">
        <f t="shared" si="6"/>
        <v>96.355617455896009</v>
      </c>
      <c r="F13" s="1">
        <f t="shared" si="2"/>
        <v>3.6443825441039905</v>
      </c>
      <c r="G13" s="1">
        <f t="shared" si="3"/>
        <v>0.92258382642998027</v>
      </c>
      <c r="H13" s="7">
        <v>19</v>
      </c>
      <c r="I13" s="1" t="str">
        <f t="shared" si="4"/>
        <v>20240307_00019</v>
      </c>
      <c r="J13" s="1">
        <f t="shared" si="5"/>
        <v>1.2230356909399923E-2</v>
      </c>
      <c r="M13" s="1">
        <f ca="1"/>
        <v>0.30211480362537763</v>
      </c>
      <c r="N13" s="1">
        <f ca="1"/>
        <v>8.3565459610027943</v>
      </c>
    </row>
    <row r="14" spans="1:16" x14ac:dyDescent="0.25">
      <c r="A14" s="3">
        <v>45358.406491087961</v>
      </c>
      <c r="B14" s="7">
        <v>2.78</v>
      </c>
      <c r="C14" s="1">
        <f t="shared" si="1"/>
        <v>0.35971223021582738</v>
      </c>
      <c r="D14" s="7">
        <v>0.41070000000000001</v>
      </c>
      <c r="E14" s="1">
        <f t="shared" si="6"/>
        <v>95.334261838440113</v>
      </c>
      <c r="F14" s="1">
        <f t="shared" si="2"/>
        <v>4.6657381615598865</v>
      </c>
      <c r="G14" s="1">
        <f t="shared" si="3"/>
        <v>0.90088757396449703</v>
      </c>
      <c r="H14" s="7">
        <v>30</v>
      </c>
      <c r="I14" s="1" t="str">
        <f t="shared" si="4"/>
        <v>20240307_00030</v>
      </c>
      <c r="J14" s="1">
        <f t="shared" si="5"/>
        <v>1.1942737612759838E-2</v>
      </c>
    </row>
    <row r="15" spans="1:16" x14ac:dyDescent="0.25">
      <c r="A15" s="3">
        <v>45358.418169791665</v>
      </c>
      <c r="B15" s="7">
        <v>2.89</v>
      </c>
      <c r="C15" s="1">
        <f t="shared" si="1"/>
        <v>0.34602076124567471</v>
      </c>
      <c r="D15" s="7">
        <v>0.40749999999999997</v>
      </c>
      <c r="E15" s="1">
        <f t="shared" si="6"/>
        <v>94.591457753017636</v>
      </c>
      <c r="F15" s="1">
        <f t="shared" si="2"/>
        <v>5.4085422469823641</v>
      </c>
      <c r="G15" s="1">
        <f t="shared" si="3"/>
        <v>0.88510848126232722</v>
      </c>
      <c r="H15" s="7">
        <v>34</v>
      </c>
      <c r="I15" s="1" t="str">
        <f t="shared" si="4"/>
        <v>20240307_00034</v>
      </c>
      <c r="J15" s="1">
        <f t="shared" si="5"/>
        <v>1.1733559942476138E-2</v>
      </c>
    </row>
    <row r="16" spans="1:16" x14ac:dyDescent="0.25">
      <c r="A16" s="3">
        <v>45358.429265740742</v>
      </c>
      <c r="B16" s="7">
        <v>3.01</v>
      </c>
      <c r="C16" s="1">
        <f t="shared" si="1"/>
        <v>0.33222591362126247</v>
      </c>
      <c r="D16" s="7">
        <v>0.40500000000000003</v>
      </c>
      <c r="E16" s="1">
        <f t="shared" si="6"/>
        <v>94.011142061281333</v>
      </c>
      <c r="F16" s="1">
        <f t="shared" si="2"/>
        <v>5.9888579387186667</v>
      </c>
      <c r="G16" s="1">
        <f t="shared" si="3"/>
        <v>0.87278106508875741</v>
      </c>
      <c r="H16" s="7">
        <v>36</v>
      </c>
      <c r="I16" s="1" t="str">
        <f t="shared" si="4"/>
        <v>20240307_00036</v>
      </c>
      <c r="J16" s="1">
        <f t="shared" si="5"/>
        <v>1.1570139887567003E-2</v>
      </c>
    </row>
    <row r="17" spans="1:10" x14ac:dyDescent="0.25">
      <c r="A17" s="3">
        <v>45358.444190740738</v>
      </c>
      <c r="B17" s="7">
        <v>3.15</v>
      </c>
      <c r="C17" s="1">
        <f t="shared" si="1"/>
        <v>0.31746031746031744</v>
      </c>
      <c r="D17" s="7">
        <v>0.40129999999999999</v>
      </c>
      <c r="E17" s="1">
        <f t="shared" si="6"/>
        <v>93.152274837511598</v>
      </c>
      <c r="F17" s="1">
        <f t="shared" si="2"/>
        <v>6.8477251624884019</v>
      </c>
      <c r="G17" s="1">
        <f t="shared" si="3"/>
        <v>0.85453648915187363</v>
      </c>
      <c r="H17" s="7">
        <v>40</v>
      </c>
      <c r="I17" s="1" t="str">
        <f t="shared" si="4"/>
        <v>20240307_00040</v>
      </c>
      <c r="J17" s="1">
        <f t="shared" si="5"/>
        <v>1.1328278206301477E-2</v>
      </c>
    </row>
    <row r="18" spans="1:10" x14ac:dyDescent="0.25">
      <c r="A18" s="3">
        <v>45358.466739467593</v>
      </c>
      <c r="B18" s="7">
        <v>3.31</v>
      </c>
      <c r="C18" s="1">
        <f t="shared" si="1"/>
        <v>0.30211480362537763</v>
      </c>
      <c r="D18" s="7">
        <v>0.39479999999999998</v>
      </c>
      <c r="E18" s="1">
        <f t="shared" si="6"/>
        <v>91.643454038997206</v>
      </c>
      <c r="F18" s="1">
        <f t="shared" si="2"/>
        <v>8.3565459610027943</v>
      </c>
      <c r="G18" s="1">
        <f t="shared" si="3"/>
        <v>0.82248520710059159</v>
      </c>
      <c r="H18" s="7">
        <v>53</v>
      </c>
      <c r="I18" s="1" t="str">
        <f t="shared" si="4"/>
        <v>20240307_00053</v>
      </c>
      <c r="J18" s="1">
        <f t="shared" si="5"/>
        <v>1.0903386063537716E-2</v>
      </c>
    </row>
    <row r="19" spans="1:10" x14ac:dyDescent="0.25">
      <c r="A19" s="3" t="str">
        <f t="shared" ref="A3:A20" ca="1" si="7">IF(B19&lt;&gt;"",IF(A19&lt;&gt;"",A19,NOW()),"")</f>
        <v/>
      </c>
      <c r="B19" s="7"/>
      <c r="C19" s="1" t="e">
        <f t="shared" si="1"/>
        <v>#DIV/0!</v>
      </c>
      <c r="D19" s="7"/>
      <c r="E19" s="1">
        <f t="shared" si="6"/>
        <v>0</v>
      </c>
      <c r="F19" s="1" t="e">
        <f t="shared" si="2"/>
        <v>#N/A</v>
      </c>
      <c r="G19" s="1">
        <f t="shared" si="3"/>
        <v>-1.1242603550295858</v>
      </c>
      <c r="H19" s="7"/>
      <c r="I19" s="1" t="str">
        <f t="shared" si="4"/>
        <v>20240307_00000</v>
      </c>
      <c r="J19" s="1">
        <f t="shared" si="5"/>
        <v>-1.4903909007713427E-2</v>
      </c>
    </row>
    <row r="20" spans="1:10" x14ac:dyDescent="0.25">
      <c r="A20" s="3" t="str">
        <f t="shared" ca="1" si="7"/>
        <v/>
      </c>
      <c r="B20" s="7"/>
      <c r="C20" s="1" t="e">
        <f t="shared" si="1"/>
        <v>#DIV/0!</v>
      </c>
      <c r="D20" s="7"/>
      <c r="E20" s="1">
        <f t="shared" si="6"/>
        <v>0</v>
      </c>
      <c r="F20" s="1" t="e">
        <f t="shared" si="2"/>
        <v>#N/A</v>
      </c>
      <c r="G20" s="1">
        <f t="shared" si="3"/>
        <v>-1.1242603550295858</v>
      </c>
      <c r="H20" s="7"/>
      <c r="I20" s="1" t="str">
        <f t="shared" si="4"/>
        <v>20240307_00000</v>
      </c>
      <c r="J20" s="1">
        <f t="shared" si="5"/>
        <v>-1.4903909007713427E-2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Allen</dc:creator>
  <cp:lastModifiedBy>Jean Allen</cp:lastModifiedBy>
  <dcterms:created xsi:type="dcterms:W3CDTF">2023-05-01T17:44:46Z</dcterms:created>
  <dcterms:modified xsi:type="dcterms:W3CDTF">2024-06-27T23:22:19Z</dcterms:modified>
</cp:coreProperties>
</file>