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allen\Desktop\spectral_pv_curves\spectral_pv_curves\data\qudo_1\"/>
    </mc:Choice>
  </mc:AlternateContent>
  <xr:revisionPtr revIDLastSave="0" documentId="13_ncr:1_{8685BC79-6929-452C-8C45-1A699E639C54}" xr6:coauthVersionLast="47" xr6:coauthVersionMax="47" xr10:uidLastSave="{00000000-0000-0000-0000-000000000000}"/>
  <bookViews>
    <workbookView xWindow="1140" yWindow="1140" windowWidth="14400" windowHeight="7440" xr2:uid="{CCE13063-7B56-4144-BB29-38D08D7031CC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G4" i="1" l="1"/>
  <c r="G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C10" i="1"/>
  <c r="C11" i="1"/>
  <c r="C12" i="1"/>
  <c r="C13" i="1"/>
  <c r="C14" i="1"/>
  <c r="C15" i="1"/>
  <c r="C16" i="1"/>
  <c r="C17" i="1"/>
  <c r="C18" i="1"/>
  <c r="C19" i="1"/>
  <c r="C20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" i="1"/>
  <c r="F2" i="1" s="1"/>
  <c r="E3" i="1"/>
  <c r="F3" i="1" s="1"/>
  <c r="E4" i="1"/>
  <c r="E5" i="1"/>
  <c r="F5" i="1" s="1"/>
  <c r="E6" i="1"/>
  <c r="F4" i="1" l="1"/>
  <c r="N9" i="1" s="1" a="1"/>
  <c r="N9" i="1" s="1"/>
  <c r="F9" i="1"/>
  <c r="F7" i="1"/>
  <c r="F6" i="1"/>
  <c r="C3" i="1" l="1"/>
  <c r="C4" i="1"/>
  <c r="C5" i="1"/>
  <c r="C6" i="1"/>
  <c r="C7" i="1"/>
  <c r="C8" i="1"/>
  <c r="C9" i="1"/>
  <c r="C2" i="1"/>
  <c r="M9" i="1" s="1" a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<sst xmlns="http://schemas.openxmlformats.org/spreadsheetml/2006/main" count="18" uniqueCount="16">
  <si>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Time</t>
  </si>
  <si>
    <t>Y (Mpa)</t>
  </si>
  <si>
    <t>(-1/Y)</t>
  </si>
  <si>
    <t>Mass (g)</t>
  </si>
  <si>
    <t>% fully hydrated mass</t>
  </si>
  <si>
    <t>Spectrum #</t>
  </si>
  <si>
    <t>Dry Weight (g)</t>
  </si>
  <si>
    <t>Leaf Thickness (mm)</t>
  </si>
  <si>
    <t>RWC</t>
  </si>
  <si>
    <t>Date</t>
  </si>
  <si>
    <t>Spectrum File</t>
  </si>
  <si>
    <t>1-% fully hydrated</t>
  </si>
  <si>
    <t>Leaf Area (cm2)</t>
  </si>
  <si>
    <t>LWA (g/cm2)</t>
  </si>
  <si>
    <t>Preliminary Turgor Loss Point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</si>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</sst>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4" fontId="0" fillId="3" borderId="1" xfId="0" applyNumberForma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4" borderId="1" xfId="0" applyFont="1" applyFill="1" applyBorder="1"/>
    <xf numFmtId="0" fontId="0" fillId="5" borderId="2" xfId="0" applyFill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CA7C"/>
      <color rgb="FF7CB953"/>
      <color rgb="FFF1D3D3"/>
      <color rgb="FFE7B5B5"/>
      <color rgb="FFA5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Preliminary PV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1-% fully hydrated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0.33407572383072193</c:v>
                </c:pt>
                <c:pt idx="2">
                  <c:v>1.3363028953229303</c:v>
                </c:pt>
                <c:pt idx="3">
                  <c:v>2.0044543429843884</c:v>
                </c:pt>
                <c:pt idx="4">
                  <c:v>2.2271714922048744</c:v>
                </c:pt>
                <c:pt idx="5">
                  <c:v>3.4521158129175973</c:v>
                </c:pt>
                <c:pt idx="6">
                  <c:v>4.7884187082405134</c:v>
                </c:pt>
                <c:pt idx="7">
                  <c:v>5.7164068299925788</c:v>
                </c:pt>
                <c:pt idx="8">
                  <c:v>6.9413511507052732</c:v>
                </c:pt>
                <c:pt idx="9">
                  <c:v>8.1291759465478748</c:v>
                </c:pt>
                <c:pt idx="10">
                  <c:v>8.9829250185597544</c:v>
                </c:pt>
                <c:pt idx="11">
                  <c:v>10.022271714922027</c:v>
                </c:pt>
                <c:pt idx="12">
                  <c:v>11.395694135115065</c:v>
                </c:pt>
                <c:pt idx="13">
                  <c:v>13.363028953229389</c:v>
                </c:pt>
                <c:pt idx="14">
                  <c:v>15.62731997030437</c:v>
                </c:pt>
                <c:pt idx="15">
                  <c:v>17.186340014847801</c:v>
                </c:pt>
                <c:pt idx="16">
                  <c:v>18.856718634001481</c:v>
                </c:pt>
                <c:pt idx="17">
                  <c:v>20.712694877505555</c:v>
                </c:pt>
                <c:pt idx="18">
                  <c:v>#N/A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9.8039215686274517</c:v>
                </c:pt>
                <c:pt idx="1">
                  <c:v>3.5335689045936398</c:v>
                </c:pt>
                <c:pt idx="2">
                  <c:v>2.2831050228310503</c:v>
                </c:pt>
                <c:pt idx="3">
                  <c:v>2.0202020202020203</c:v>
                </c:pt>
                <c:pt idx="4">
                  <c:v>1.9455252918287937</c:v>
                </c:pt>
                <c:pt idx="5">
                  <c:v>1.3333333333333333</c:v>
                </c:pt>
                <c:pt idx="6">
                  <c:v>0.89365504915102767</c:v>
                </c:pt>
                <c:pt idx="7">
                  <c:v>0.64102564102564097</c:v>
                </c:pt>
                <c:pt idx="8">
                  <c:v>0.49455984174085071</c:v>
                </c:pt>
                <c:pt idx="9">
                  <c:v>0.39370078740157477</c:v>
                </c:pt>
                <c:pt idx="10">
                  <c:v>0.3455425017277125</c:v>
                </c:pt>
                <c:pt idx="11">
                  <c:v>0.31446540880503143</c:v>
                </c:pt>
                <c:pt idx="12">
                  <c:v>0.29940119760479045</c:v>
                </c:pt>
                <c:pt idx="13">
                  <c:v>0.27173913043478259</c:v>
                </c:pt>
                <c:pt idx="14">
                  <c:v>0.25819777949909628</c:v>
                </c:pt>
                <c:pt idx="15">
                  <c:v>0.25316455696202528</c:v>
                </c:pt>
                <c:pt idx="16">
                  <c:v>0.23342670401493931</c:v>
                </c:pt>
                <c:pt idx="17">
                  <c:v>0.22441651705565527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F-4097-A5D7-EC13198F80CB}"/>
            </c:ext>
          </c:extLst>
        </c:ser>
        <c:ser>
          <c:idx val="1"/>
          <c:order val="1"/>
          <c:tx>
            <c:v>Trendline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1"/>
            <c:dispEq val="0"/>
            <c:trendlineLbl>
              <c:layout>
                <c:manualLayout>
                  <c:x val="4.1417408189829932E-2"/>
                  <c:y val="-0.5618423197696221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Sheet1!$N$9:$N$12</c:f>
              <c:numCache>
                <c:formatCode>General</c:formatCode>
                <c:ptCount val="4"/>
                <c:pt idx="0">
                  <c:v>13.363028953229389</c:v>
                </c:pt>
                <c:pt idx="1">
                  <c:v>15.62731997030437</c:v>
                </c:pt>
                <c:pt idx="2">
                  <c:v>17.186340014847801</c:v>
                </c:pt>
                <c:pt idx="3">
                  <c:v>18.856718634001481</c:v>
                </c:pt>
              </c:numCache>
            </c:numRef>
          </c:xVal>
          <c:yVal>
            <c:numRef>
              <c:f>Sheet1!$M$9:$M$12</c:f>
              <c:numCache>
                <c:formatCode>General</c:formatCode>
                <c:ptCount val="4"/>
                <c:pt idx="0">
                  <c:v>0.27173913043478259</c:v>
                </c:pt>
                <c:pt idx="1">
                  <c:v>0.25819777949909628</c:v>
                </c:pt>
                <c:pt idx="2">
                  <c:v>0.25316455696202528</c:v>
                </c:pt>
                <c:pt idx="3">
                  <c:v>0.23342670401493931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5E-4D3D-ACE0-B0D0720A5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20895"/>
        <c:axId val="1192315903"/>
      </c:scatterChart>
      <c:valAx>
        <c:axId val="119232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Progressive Loss in Water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15903"/>
        <c:crosses val="autoZero"/>
        <c:crossBetween val="midCat"/>
      </c:valAx>
      <c:valAx>
        <c:axId val="11923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-1/LWP (MPa^[-1])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2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14</xdr:row>
      <xdr:rowOff>95250</xdr:rowOff>
    </xdr:from>
    <xdr:to>
      <xdr:col>16</xdr:col>
      <xdr:colOff>142874</xdr:colOff>
      <xdr:row>32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A2C1BA-6046-44F1-959F-E4E00A99C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6E8C-53E4-4B63-89A1-4561B5D848E3}">
  <dimension ref="A1:P20"/>
  <sheetViews>
    <sheetView tabSelected="1" zoomScale="85" zoomScaleNormal="85" workbookViewId="0">
      <selection activeCell="O3" sqref="O3"/>
    </sheetView>
  </sheetViews>
  <sheetFormatPr defaultColWidth="20.54296875" defaultRowHeight="14.5" x14ac:dyDescent="0.35"/>
  <cols>
    <col min="1" max="10" width="15.54296875" customWidth="1"/>
    <col min="11" max="12" width="5.1796875" customWidth="1"/>
  </cols>
  <sheetData>
    <row r="1" spans="1:16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</v>
      </c>
      <c r="G1" s="4" t="s">
        <v>8</v>
      </c>
      <c r="H1" s="6" t="s">
        <v>5</v>
      </c>
      <c r="I1" s="6" t="s">
        <v>10</v>
      </c>
      <c r="J1" s="11" t="s">
        <v>13</v>
      </c>
      <c r="M1" s="2" t="s">
        <v>9</v>
      </c>
      <c r="N1" s="2" t="s">
        <v>7</v>
      </c>
      <c r="O1" s="2" t="s">
        <v>6</v>
      </c>
      <c r="P1" s="2" t="s">
        <v>12</v>
      </c>
    </row>
    <row r="2" spans="1:16" x14ac:dyDescent="0.35">
      <c r="A2" s="3">
        <v>45061.61344375</v>
      </c>
      <c r="B2" s="7">
        <v>0.10199999999999999</v>
      </c>
      <c r="C2" s="1">
        <f>1/B2</f>
        <v>9.8039215686274517</v>
      </c>
      <c r="D2" s="7">
        <v>0.26939999999999997</v>
      </c>
      <c r="E2" s="1">
        <f t="shared" ref="E2:E5" si="0">100*D2/$D$2</f>
        <v>100</v>
      </c>
      <c r="F2" s="1">
        <f>IF(E2=0,NA(),100-E2)</f>
        <v>0</v>
      </c>
      <c r="G2" s="1">
        <f>(D2-$O$2)/($D$2-$O$2)</f>
        <v>1</v>
      </c>
      <c r="H2" s="7">
        <v>0</v>
      </c>
      <c r="I2" s="1" t="str">
        <f>_xlfn.CONCAT(TEXT($M$2,"yyyymmdd"),"_",TEXT(H2,"00000"))</f>
        <v>20230515_00000</v>
      </c>
      <c r="J2" s="1">
        <f>(D2-$O$2)/$P$2</f>
        <v>1.3139329805996471E-2</v>
      </c>
      <c r="M2" s="8">
        <v>45061</v>
      </c>
      <c r="N2" s="7">
        <v>0.28000000000000003</v>
      </c>
      <c r="O2" s="7">
        <v>0.1353</v>
      </c>
      <c r="P2" s="7">
        <v>10.206</v>
      </c>
    </row>
    <row r="3" spans="1:16" x14ac:dyDescent="0.35">
      <c r="A3" s="3">
        <v>45061.616216782408</v>
      </c>
      <c r="B3" s="7">
        <v>0.28299999999999997</v>
      </c>
      <c r="C3" s="1">
        <f t="shared" ref="C3:C20" si="1">1/B3</f>
        <v>3.5335689045936398</v>
      </c>
      <c r="D3" s="7">
        <v>0.26850000000000002</v>
      </c>
      <c r="E3" s="1">
        <f t="shared" si="0"/>
        <v>99.665924276169278</v>
      </c>
      <c r="F3" s="1">
        <f t="shared" ref="F3:F20" si="2">IF(E3=0,NA(),100-E3)</f>
        <v>0.33407572383072193</v>
      </c>
      <c r="G3" s="1">
        <f t="shared" ref="G3:G20" si="3">(D3-$O$2)/($D$2-$O$2)</f>
        <v>0.99328859060402719</v>
      </c>
      <c r="H3" s="7">
        <v>1</v>
      </c>
      <c r="I3" s="1" t="str">
        <f t="shared" ref="I3:I20" si="4">_xlfn.CONCAT(TEXT($M$2,"yyyymmdd"),"_",TEXT(H3,"00000"))</f>
        <v>20230515_00001</v>
      </c>
      <c r="J3" s="1">
        <f t="shared" ref="J3:J20" si="5">(D3-$O$2)/$P$2</f>
        <v>1.305114638447972E-2</v>
      </c>
    </row>
    <row r="4" spans="1:16" x14ac:dyDescent="0.35">
      <c r="A4" s="3">
        <v>45061.61845509259</v>
      </c>
      <c r="B4" s="7">
        <v>0.438</v>
      </c>
      <c r="C4" s="1">
        <f t="shared" si="1"/>
        <v>2.2831050228310503</v>
      </c>
      <c r="D4" s="7">
        <v>0.26579999999999998</v>
      </c>
      <c r="E4" s="1">
        <f t="shared" si="0"/>
        <v>98.66369710467707</v>
      </c>
      <c r="F4" s="1">
        <f t="shared" si="2"/>
        <v>1.3363028953229303</v>
      </c>
      <c r="G4" s="1">
        <f>(D4-$O$2)/($D$2-$O$2)</f>
        <v>0.97315436241610742</v>
      </c>
      <c r="H4" s="7">
        <v>2</v>
      </c>
      <c r="I4" s="1" t="str">
        <f t="shared" si="4"/>
        <v>20230515_00002</v>
      </c>
      <c r="J4" s="1">
        <f t="shared" si="5"/>
        <v>1.2786596119929451E-2</v>
      </c>
    </row>
    <row r="5" spans="1:16" x14ac:dyDescent="0.35">
      <c r="A5" s="3">
        <v>45061.620913078703</v>
      </c>
      <c r="B5" s="7">
        <v>0.495</v>
      </c>
      <c r="C5" s="1">
        <f t="shared" si="1"/>
        <v>2.0202020202020203</v>
      </c>
      <c r="D5" s="7">
        <v>0.26400000000000001</v>
      </c>
      <c r="E5" s="1">
        <f t="shared" si="0"/>
        <v>97.995545657015612</v>
      </c>
      <c r="F5" s="1">
        <f t="shared" si="2"/>
        <v>2.0044543429843884</v>
      </c>
      <c r="G5" s="1">
        <f t="shared" si="3"/>
        <v>0.95973154362416135</v>
      </c>
      <c r="H5" s="7">
        <v>3</v>
      </c>
      <c r="I5" s="1" t="str">
        <f t="shared" si="4"/>
        <v>20230515_00003</v>
      </c>
      <c r="J5" s="1">
        <f t="shared" si="5"/>
        <v>1.2610229276895944E-2</v>
      </c>
    </row>
    <row r="6" spans="1:16" x14ac:dyDescent="0.35">
      <c r="A6" s="3">
        <v>45061.622979861109</v>
      </c>
      <c r="B6" s="7">
        <v>0.51400000000000001</v>
      </c>
      <c r="C6" s="1">
        <f t="shared" si="1"/>
        <v>1.9455252918287937</v>
      </c>
      <c r="D6" s="7">
        <v>0.26340000000000002</v>
      </c>
      <c r="E6" s="1">
        <f>100*D6/$D$2</f>
        <v>97.772828507795126</v>
      </c>
      <c r="F6" s="1">
        <f t="shared" si="2"/>
        <v>2.2271714922048744</v>
      </c>
      <c r="G6" s="1">
        <f t="shared" si="3"/>
        <v>0.95525727069351263</v>
      </c>
      <c r="H6" s="7">
        <v>4</v>
      </c>
      <c r="I6" s="1" t="str">
        <f t="shared" si="4"/>
        <v>20230515_00004</v>
      </c>
      <c r="J6" s="1">
        <f>(D6-$O$2)/$P$2</f>
        <v>1.255144032921811E-2</v>
      </c>
    </row>
    <row r="7" spans="1:16" x14ac:dyDescent="0.35">
      <c r="A7" s="3">
        <v>45061.62860358796</v>
      </c>
      <c r="B7" s="7">
        <v>0.75</v>
      </c>
      <c r="C7" s="1">
        <f t="shared" si="1"/>
        <v>1.3333333333333333</v>
      </c>
      <c r="D7" s="7">
        <v>0.2601</v>
      </c>
      <c r="E7" s="1">
        <f t="shared" ref="E7:E20" si="6">100*D7/$D$2</f>
        <v>96.547884187082403</v>
      </c>
      <c r="F7" s="1">
        <f t="shared" si="2"/>
        <v>3.4521158129175973</v>
      </c>
      <c r="G7" s="1">
        <f t="shared" si="3"/>
        <v>0.93064876957494425</v>
      </c>
      <c r="H7" s="7">
        <v>5</v>
      </c>
      <c r="I7" s="1" t="str">
        <f t="shared" si="4"/>
        <v>20230515_00005</v>
      </c>
      <c r="J7" s="1">
        <f t="shared" si="5"/>
        <v>1.2228101116990006E-2</v>
      </c>
      <c r="M7" s="9" t="s">
        <v>14</v>
      </c>
      <c r="N7" s="9"/>
    </row>
    <row r="8" spans="1:16" x14ac:dyDescent="0.35">
      <c r="A8" s="3">
        <v>45061.636105439815</v>
      </c>
      <c r="B8" s="7">
        <v>1.119</v>
      </c>
      <c r="C8" s="1">
        <f t="shared" si="1"/>
        <v>0.89365504915102767</v>
      </c>
      <c r="D8" s="7">
        <v>0.25650000000000001</v>
      </c>
      <c r="E8" s="1">
        <f t="shared" si="6"/>
        <v>95.211581291759487</v>
      </c>
      <c r="F8" s="1">
        <f t="shared" si="2"/>
        <v>4.7884187082405134</v>
      </c>
      <c r="G8" s="1">
        <f t="shared" si="3"/>
        <v>0.90380313199105167</v>
      </c>
      <c r="H8" s="7">
        <v>8</v>
      </c>
      <c r="I8" s="1" t="str">
        <f t="shared" si="4"/>
        <v>20230515_00008</v>
      </c>
      <c r="J8" s="1">
        <f t="shared" si="5"/>
        <v>1.1875367430922988E-2</v>
      </c>
      <c r="M8" s="10" t="s">
        <v>2</v>
      </c>
      <c r="N8" s="10" t="s">
        <v>11</v>
      </c>
    </row>
    <row r="9" spans="1:16" x14ac:dyDescent="0.35">
      <c r="A9" s="3">
        <v>45061.640907986111</v>
      </c>
      <c r="B9" s="7">
        <v>1.56</v>
      </c>
      <c r="C9" s="1">
        <f t="shared" si="1"/>
        <v>0.64102564102564097</v>
      </c>
      <c r="D9" s="7">
        <v>0.254</v>
      </c>
      <c r="E9" s="1">
        <f t="shared" si="6"/>
        <v>94.283593170007421</v>
      </c>
      <c r="F9" s="1">
        <f t="shared" si="2"/>
        <v>5.7164068299925788</v>
      </c>
      <c r="G9" s="1">
        <f t="shared" si="3"/>
        <v>0.88516032811334844</v>
      </c>
      <c r="H9" s="7">
        <v>10</v>
      </c>
      <c r="I9" s="1" t="str">
        <f t="shared" si="4"/>
        <v>20230515_00010</v>
      </c>
      <c r="J9" s="1">
        <f t="shared" si="5"/>
        <v>1.1630413482265334E-2</v>
      </c>
      <c r="M9" s="1" cm="1">
        <f t="array" aca="1" ref="M9:M13" ca="1">OFFSET(C1,COUNT(C:C),0,-5)</f>
        <v>0.27173913043478259</v>
      </c>
      <c r="N9" s="1" cm="1">
        <f t="array" aca="1" ref="N9:N13" ca="1">OFFSET(F1,COUNT(F:F),0,-5)</f>
        <v>13.363028953229389</v>
      </c>
    </row>
    <row r="10" spans="1:16" x14ac:dyDescent="0.35">
      <c r="A10" s="3">
        <v>45061.646489930557</v>
      </c>
      <c r="B10" s="7">
        <v>2.0219999999999998</v>
      </c>
      <c r="C10" s="1">
        <f t="shared" si="1"/>
        <v>0.49455984174085071</v>
      </c>
      <c r="D10" s="7">
        <v>0.25069999999999998</v>
      </c>
      <c r="E10" s="1">
        <f t="shared" si="6"/>
        <v>93.058648849294727</v>
      </c>
      <c r="F10" s="1">
        <f t="shared" si="2"/>
        <v>6.9413511507052732</v>
      </c>
      <c r="G10" s="1">
        <f t="shared" si="3"/>
        <v>0.86055182699478006</v>
      </c>
      <c r="H10" s="7">
        <v>12</v>
      </c>
      <c r="I10" s="1" t="str">
        <f t="shared" si="4"/>
        <v>20230515_00012</v>
      </c>
      <c r="J10" s="1">
        <f t="shared" si="5"/>
        <v>1.1307074270037231E-2</v>
      </c>
      <c r="M10" s="1">
        <f ca="1"/>
        <v>0.25819777949909628</v>
      </c>
      <c r="N10" s="1">
        <f ca="1"/>
        <v>15.62731997030437</v>
      </c>
    </row>
    <row r="11" spans="1:16" x14ac:dyDescent="0.35">
      <c r="A11" s="3">
        <v>45061.652717824072</v>
      </c>
      <c r="B11" s="7">
        <v>2.54</v>
      </c>
      <c r="C11" s="1">
        <f t="shared" si="1"/>
        <v>0.39370078740157477</v>
      </c>
      <c r="D11" s="7">
        <v>0.2475</v>
      </c>
      <c r="E11" s="1">
        <f t="shared" si="6"/>
        <v>91.870824053452125</v>
      </c>
      <c r="F11" s="1">
        <f t="shared" si="2"/>
        <v>8.1291759465478748</v>
      </c>
      <c r="G11" s="1">
        <f t="shared" si="3"/>
        <v>0.83668903803132011</v>
      </c>
      <c r="H11" s="7">
        <v>14</v>
      </c>
      <c r="I11" s="1" t="str">
        <f t="shared" si="4"/>
        <v>20230515_00014</v>
      </c>
      <c r="J11" s="1">
        <f t="shared" si="5"/>
        <v>1.0993533215755438E-2</v>
      </c>
      <c r="M11" s="1">
        <f ca="1"/>
        <v>0.25316455696202528</v>
      </c>
      <c r="N11" s="1">
        <f ca="1"/>
        <v>17.186340014847801</v>
      </c>
    </row>
    <row r="12" spans="1:16" x14ac:dyDescent="0.35">
      <c r="A12" s="3">
        <v>45061.657441435185</v>
      </c>
      <c r="B12" s="7">
        <v>2.8940000000000001</v>
      </c>
      <c r="C12" s="1">
        <f t="shared" si="1"/>
        <v>0.3455425017277125</v>
      </c>
      <c r="D12" s="7">
        <v>0.2452</v>
      </c>
      <c r="E12" s="1">
        <f t="shared" si="6"/>
        <v>91.017074981440246</v>
      </c>
      <c r="F12" s="1">
        <f t="shared" si="2"/>
        <v>8.9829250185597544</v>
      </c>
      <c r="G12" s="1">
        <f t="shared" si="3"/>
        <v>0.81953765846383309</v>
      </c>
      <c r="H12" s="7">
        <v>16</v>
      </c>
      <c r="I12" s="1" t="str">
        <f t="shared" si="4"/>
        <v>20230515_00016</v>
      </c>
      <c r="J12" s="1">
        <f t="shared" si="5"/>
        <v>1.0768175582990399E-2</v>
      </c>
      <c r="M12" s="1">
        <f ca="1"/>
        <v>0.23342670401493931</v>
      </c>
      <c r="N12" s="1">
        <f ca="1"/>
        <v>18.856718634001481</v>
      </c>
    </row>
    <row r="13" spans="1:16" x14ac:dyDescent="0.35">
      <c r="A13" s="3">
        <v>45061.662108680554</v>
      </c>
      <c r="B13" s="7">
        <v>3.18</v>
      </c>
      <c r="C13" s="1">
        <f t="shared" si="1"/>
        <v>0.31446540880503143</v>
      </c>
      <c r="D13" s="7">
        <v>0.2424</v>
      </c>
      <c r="E13" s="1">
        <f t="shared" si="6"/>
        <v>89.977728285077973</v>
      </c>
      <c r="F13" s="1">
        <f t="shared" si="2"/>
        <v>10.022271714922027</v>
      </c>
      <c r="G13" s="1">
        <f t="shared" si="3"/>
        <v>0.79865771812080555</v>
      </c>
      <c r="H13" s="7">
        <v>18</v>
      </c>
      <c r="I13" s="1" t="str">
        <f t="shared" si="4"/>
        <v>20230515_00018</v>
      </c>
      <c r="J13" s="1">
        <f t="shared" si="5"/>
        <v>1.0493827160493827E-2</v>
      </c>
      <c r="M13" s="1">
        <f ca="1"/>
        <v>0.22441651705565527</v>
      </c>
      <c r="N13" s="1">
        <f ca="1"/>
        <v>20.712694877505555</v>
      </c>
    </row>
    <row r="14" spans="1:16" x14ac:dyDescent="0.35">
      <c r="A14" s="3">
        <v>45061.667450925925</v>
      </c>
      <c r="B14" s="7">
        <v>3.34</v>
      </c>
      <c r="C14" s="1">
        <f t="shared" si="1"/>
        <v>0.29940119760479045</v>
      </c>
      <c r="D14" s="7">
        <v>0.2387</v>
      </c>
      <c r="E14" s="1">
        <f t="shared" si="6"/>
        <v>88.604305864884935</v>
      </c>
      <c r="F14" s="1">
        <f t="shared" si="2"/>
        <v>11.395694135115065</v>
      </c>
      <c r="G14" s="1">
        <f t="shared" si="3"/>
        <v>0.77106636838180476</v>
      </c>
      <c r="H14" s="7">
        <v>20</v>
      </c>
      <c r="I14" s="1" t="str">
        <f t="shared" si="4"/>
        <v>20230515_00020</v>
      </c>
      <c r="J14" s="1">
        <f t="shared" si="5"/>
        <v>1.0131295316480502E-2</v>
      </c>
    </row>
    <row r="15" spans="1:16" x14ac:dyDescent="0.35">
      <c r="A15" s="3">
        <v>45061.677059259258</v>
      </c>
      <c r="B15" s="7">
        <v>3.68</v>
      </c>
      <c r="C15" s="1">
        <f t="shared" si="1"/>
        <v>0.27173913043478259</v>
      </c>
      <c r="D15" s="7">
        <v>0.2334</v>
      </c>
      <c r="E15" s="1">
        <f t="shared" si="6"/>
        <v>86.636971046770611</v>
      </c>
      <c r="F15" s="1">
        <f t="shared" si="2"/>
        <v>13.363028953229389</v>
      </c>
      <c r="G15" s="1">
        <f t="shared" si="3"/>
        <v>0.73154362416107399</v>
      </c>
      <c r="H15" s="7">
        <v>22</v>
      </c>
      <c r="I15" s="1" t="str">
        <f t="shared" si="4"/>
        <v>20230515_00022</v>
      </c>
      <c r="J15" s="1">
        <f t="shared" si="5"/>
        <v>9.6119929453262788E-3</v>
      </c>
    </row>
    <row r="16" spans="1:16" x14ac:dyDescent="0.35">
      <c r="A16" s="3">
        <v>45061.686384143519</v>
      </c>
      <c r="B16" s="7">
        <v>3.8730000000000002</v>
      </c>
      <c r="C16" s="1">
        <f t="shared" si="1"/>
        <v>0.25819777949909628</v>
      </c>
      <c r="D16" s="7">
        <v>0.2273</v>
      </c>
      <c r="E16" s="1">
        <f t="shared" si="6"/>
        <v>84.37268002969563</v>
      </c>
      <c r="F16" s="1">
        <f t="shared" si="2"/>
        <v>15.62731997030437</v>
      </c>
      <c r="G16" s="1">
        <f t="shared" si="3"/>
        <v>0.68605518269947818</v>
      </c>
      <c r="H16" s="7">
        <v>24</v>
      </c>
      <c r="I16" s="1" t="str">
        <f t="shared" si="4"/>
        <v>20230515_00024</v>
      </c>
      <c r="J16" s="1">
        <f t="shared" si="5"/>
        <v>9.0143053106016072E-3</v>
      </c>
    </row>
    <row r="17" spans="1:10" x14ac:dyDescent="0.35">
      <c r="A17" s="3">
        <v>45061.692975925929</v>
      </c>
      <c r="B17" s="7">
        <v>3.95</v>
      </c>
      <c r="C17" s="1">
        <f t="shared" si="1"/>
        <v>0.25316455696202528</v>
      </c>
      <c r="D17" s="7">
        <v>0.22309999999999999</v>
      </c>
      <c r="E17" s="1">
        <f t="shared" si="6"/>
        <v>82.813659985152199</v>
      </c>
      <c r="F17" s="1">
        <f t="shared" si="2"/>
        <v>17.186340014847801</v>
      </c>
      <c r="G17" s="1">
        <f t="shared" si="3"/>
        <v>0.65473527218493666</v>
      </c>
      <c r="H17" s="7">
        <v>26</v>
      </c>
      <c r="I17" s="1" t="str">
        <f t="shared" si="4"/>
        <v>20230515_00026</v>
      </c>
      <c r="J17" s="1">
        <f t="shared" si="5"/>
        <v>8.602782676856751E-3</v>
      </c>
    </row>
    <row r="18" spans="1:10" x14ac:dyDescent="0.35">
      <c r="A18" s="3">
        <v>45061.701936458332</v>
      </c>
      <c r="B18" s="7">
        <v>4.2839999999999998</v>
      </c>
      <c r="C18" s="1">
        <f t="shared" si="1"/>
        <v>0.23342670401493931</v>
      </c>
      <c r="D18" s="7">
        <v>0.21859999999999999</v>
      </c>
      <c r="E18" s="1">
        <f t="shared" si="6"/>
        <v>81.143281365998519</v>
      </c>
      <c r="F18" s="1">
        <f t="shared" si="2"/>
        <v>18.856718634001481</v>
      </c>
      <c r="G18" s="1">
        <f t="shared" si="3"/>
        <v>0.62117822520507082</v>
      </c>
      <c r="H18" s="7">
        <v>28</v>
      </c>
      <c r="I18" s="1" t="str">
        <f t="shared" si="4"/>
        <v>20230515_00028</v>
      </c>
      <c r="J18" s="1">
        <f t="shared" si="5"/>
        <v>8.161865569272975E-3</v>
      </c>
    </row>
    <row r="19" spans="1:10" x14ac:dyDescent="0.35">
      <c r="A19" s="3">
        <v>45061.713511921298</v>
      </c>
      <c r="B19" s="7">
        <v>4.4560000000000004</v>
      </c>
      <c r="C19" s="1">
        <f t="shared" si="1"/>
        <v>0.22441651705565527</v>
      </c>
      <c r="D19" s="7">
        <v>0.21360000000000001</v>
      </c>
      <c r="E19" s="1">
        <f t="shared" si="6"/>
        <v>79.287305122494445</v>
      </c>
      <c r="F19" s="1">
        <f t="shared" si="2"/>
        <v>20.712694877505555</v>
      </c>
      <c r="G19" s="1">
        <f t="shared" si="3"/>
        <v>0.58389261744966459</v>
      </c>
      <c r="H19" s="7">
        <v>30</v>
      </c>
      <c r="I19" s="1" t="str">
        <f t="shared" si="4"/>
        <v>20230515_00030</v>
      </c>
      <c r="J19" s="1">
        <f t="shared" si="5"/>
        <v>7.6719576719576727E-3</v>
      </c>
    </row>
    <row r="20" spans="1:10" x14ac:dyDescent="0.35">
      <c r="A20" s="3" t="s">
        <v>15</v>
      </c>
      <c r="B20" s="7"/>
      <c r="C20" s="1" t="e">
        <f t="shared" si="1"/>
        <v>#DIV/0!</v>
      </c>
      <c r="D20" s="7"/>
      <c r="E20" s="1">
        <f t="shared" si="6"/>
        <v>0</v>
      </c>
      <c r="F20" s="1" t="e">
        <f t="shared" si="2"/>
        <v>#N/A</v>
      </c>
      <c r="G20" s="1">
        <f t="shared" si="3"/>
        <v>-1.0089485458612979</v>
      </c>
      <c r="H20" s="7"/>
      <c r="I20" s="1" t="str">
        <f t="shared" si="4"/>
        <v>20230515_00000</v>
      </c>
      <c r="J20" s="1">
        <f t="shared" si="5"/>
        <v>-1.3256907701352147E-2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Allen</dc:creator>
  <cp:lastModifiedBy>Jean Allen</cp:lastModifiedBy>
  <dcterms:created xsi:type="dcterms:W3CDTF">2023-05-01T17:44:46Z</dcterms:created>
  <dcterms:modified xsi:type="dcterms:W3CDTF">2024-06-28T00:01:21Z</dcterms:modified>
</cp:coreProperties>
</file>