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allen\Desktop\spectral_pv_curves\spectral_pv_curves\data\eugl_1\"/>
    </mc:Choice>
  </mc:AlternateContent>
  <xr:revisionPtr revIDLastSave="0" documentId="13_ncr:1_{DBF601D1-437C-424F-A229-D7795A4D485B}" xr6:coauthVersionLast="47" xr6:coauthVersionMax="47" xr10:uidLastSave="{00000000-0000-0000-0000-000000000000}"/>
  <bookViews>
    <workbookView xWindow="3900" yWindow="3900" windowWidth="28800" windowHeight="15435" xr2:uid="{CCE13063-7B56-4144-BB29-38D08D703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C6" i="1"/>
  <c r="E6" i="1"/>
  <c r="F6" i="1"/>
  <c r="G6" i="1"/>
  <c r="J6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E21" i="1"/>
  <c r="F21" i="1"/>
  <c r="G21" i="1"/>
  <c r="E22" i="1"/>
  <c r="F22" i="1"/>
  <c r="G22" i="1"/>
  <c r="E23" i="1"/>
  <c r="F23" i="1" s="1"/>
  <c r="G23" i="1"/>
  <c r="E24" i="1"/>
  <c r="F24" i="1"/>
  <c r="G24" i="1"/>
  <c r="E25" i="1"/>
  <c r="F25" i="1" s="1"/>
  <c r="G25" i="1"/>
  <c r="E26" i="1"/>
  <c r="F26" i="1"/>
  <c r="G26" i="1"/>
  <c r="E27" i="1"/>
  <c r="F27" i="1" s="1"/>
  <c r="G27" i="1"/>
  <c r="E28" i="1"/>
  <c r="F28" i="1"/>
  <c r="G28" i="1"/>
  <c r="E29" i="1"/>
  <c r="F29" i="1"/>
  <c r="G29" i="1"/>
  <c r="C21" i="1"/>
  <c r="C22" i="1"/>
  <c r="C23" i="1"/>
  <c r="C24" i="1"/>
  <c r="C25" i="1"/>
  <c r="C26" i="1"/>
  <c r="C27" i="1"/>
  <c r="C28" i="1"/>
  <c r="C29" i="1"/>
  <c r="G4" i="1" l="1"/>
  <c r="G2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G3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C10" i="1"/>
  <c r="C11" i="1"/>
  <c r="C12" i="1"/>
  <c r="C13" i="1"/>
  <c r="C14" i="1"/>
  <c r="C15" i="1"/>
  <c r="C16" i="1"/>
  <c r="C17" i="1"/>
  <c r="C18" i="1"/>
  <c r="C19" i="1"/>
  <c r="C20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" i="1"/>
  <c r="F2" i="1" s="1"/>
  <c r="E3" i="1"/>
  <c r="F3" i="1" s="1"/>
  <c r="E4" i="1"/>
  <c r="E5" i="1"/>
  <c r="F5" i="1" s="1"/>
  <c r="F4" i="1" l="1"/>
  <c r="N9" i="1" s="1" a="1"/>
  <c r="N9" i="1" s="1"/>
  <c r="F9" i="1"/>
  <c r="F7" i="1"/>
  <c r="C3" i="1" l="1"/>
  <c r="C4" i="1"/>
  <c r="C5" i="1"/>
  <c r="C7" i="1"/>
  <c r="C8" i="1"/>
  <c r="C9" i="1"/>
  <c r="C2" i="1"/>
  <c r="M9" i="1" l="1" a="1"/>
  <c r="M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<sst xmlns="http://schemas.openxmlformats.org/spreadsheetml/2006/main" count="20" uniqueCount="16">
  <si>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Time</t>
  </si>
  <si>
    <t>Y (Mpa)</t>
  </si>
  <si>
    <t>(-1/Y)</t>
  </si>
  <si>
    <t>Mass (g)</t>
  </si>
  <si>
    <t>% fully hydrated mass</t>
  </si>
  <si>
    <t>Spectrum #</t>
  </si>
  <si>
    <t>Dry Weight (g)</t>
  </si>
  <si>
    <t>Leaf Thickness (mm)</t>
  </si>
  <si>
    <t>RWC</t>
  </si>
  <si>
    <t>Date</t>
  </si>
  <si>
    <t>Spectrum File</t>
  </si>
  <si>
    <t>1-% fully hydrated</t>
  </si>
  <si>
    <t>Leaf Area (cm2)</t>
  </si>
  <si>
    <t>LWA (g/cm2)</t>
  </si>
  <si>
    <t>Preliminary Turgor Loss Point Curve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</si>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</sst>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color rgb="FFFFFFFF"/>
      <name val="Calibri"/>
      <family val="2"/>
    </font>
    <font>
      <sz val="12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7F7F7F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64" fontId="0" fillId="3" borderId="1" xfId="0" applyNumberForma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4" fillId="4" borderId="1" xfId="0" applyFont="1" applyFill="1" applyBorder="1"/>
    <xf numFmtId="0" fontId="0" fillId="5" borderId="2" xfId="0" applyFill="1" applyBorder="1"/>
    <xf numFmtId="0" fontId="2" fillId="6" borderId="0" xfId="0" applyFont="1" applyFill="1" applyBorder="1"/>
    <xf numFmtId="0" fontId="5" fillId="7" borderId="3" xfId="0" applyFont="1" applyFill="1" applyBorder="1"/>
    <xf numFmtId="14" fontId="5" fillId="7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CA7C"/>
      <color rgb="FF7CB953"/>
      <color rgb="FFF1D3D3"/>
      <color rgb="FFE7B5B5"/>
      <color rgb="FFA5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Preliminary PV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1-% fully hydrated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0.13177233794537813</c:v>
                </c:pt>
                <c:pt idx="2">
                  <c:v>0.21793117429425024</c:v>
                </c:pt>
                <c:pt idx="3">
                  <c:v>0.30915817748719121</c:v>
                </c:pt>
                <c:pt idx="4">
                  <c:v>0.42572601490041961</c:v>
                </c:pt>
                <c:pt idx="5">
                  <c:v>0.54229385231363381</c:v>
                </c:pt>
                <c:pt idx="6">
                  <c:v>0.68927069079114744</c:v>
                </c:pt>
                <c:pt idx="7">
                  <c:v>0.86158836348893431</c:v>
                </c:pt>
                <c:pt idx="8">
                  <c:v>1.0592468704069802</c:v>
                </c:pt>
                <c:pt idx="9">
                  <c:v>1.3430642136738982</c:v>
                </c:pt>
                <c:pt idx="10">
                  <c:v>1.7231767269778544</c:v>
                </c:pt>
                <c:pt idx="11">
                  <c:v>2.0931529065936871</c:v>
                </c:pt>
                <c:pt idx="12">
                  <c:v>2.4580609193654652</c:v>
                </c:pt>
                <c:pt idx="13">
                  <c:v>2.9344686027064029</c:v>
                </c:pt>
                <c:pt idx="14">
                  <c:v>3.1574679438447077</c:v>
                </c:pt>
                <c:pt idx="15">
                  <c:v>3.3906036186711361</c:v>
                </c:pt>
                <c:pt idx="16">
                  <c:v>3.613602959809441</c:v>
                </c:pt>
                <c:pt idx="17">
                  <c:v>4.0748061426182147</c:v>
                </c:pt>
                <c:pt idx="18">
                  <c:v>4.6424408291520933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5</c:v>
                </c:pt>
                <c:pt idx="1">
                  <c:v>4</c:v>
                </c:pt>
                <c:pt idx="2">
                  <c:v>3.5087719298245617</c:v>
                </c:pt>
                <c:pt idx="3">
                  <c:v>3.3222591362126246</c:v>
                </c:pt>
                <c:pt idx="4">
                  <c:v>2.7777777777777777</c:v>
                </c:pt>
                <c:pt idx="5">
                  <c:v>2.3255813953488373</c:v>
                </c:pt>
                <c:pt idx="6">
                  <c:v>2.0833333333333335</c:v>
                </c:pt>
                <c:pt idx="7">
                  <c:v>1.8181818181818181</c:v>
                </c:pt>
                <c:pt idx="8">
                  <c:v>1.5384615384615383</c:v>
                </c:pt>
                <c:pt idx="9">
                  <c:v>1.2853470437017995</c:v>
                </c:pt>
                <c:pt idx="10">
                  <c:v>1.0309278350515465</c:v>
                </c:pt>
                <c:pt idx="11">
                  <c:v>0.8857395925597874</c:v>
                </c:pt>
                <c:pt idx="12">
                  <c:v>0.77639751552795033</c:v>
                </c:pt>
                <c:pt idx="13">
                  <c:v>0.67796610169491522</c:v>
                </c:pt>
                <c:pt idx="14">
                  <c:v>0.63694267515923564</c:v>
                </c:pt>
                <c:pt idx="15">
                  <c:v>0.6097560975609756</c:v>
                </c:pt>
                <c:pt idx="16">
                  <c:v>0.59594755661501786</c:v>
                </c:pt>
                <c:pt idx="17">
                  <c:v>0.56818181818181823</c:v>
                </c:pt>
                <c:pt idx="18">
                  <c:v>0.52137643378519294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7F-4097-A5D7-EC13198F80CB}"/>
            </c:ext>
          </c:extLst>
        </c:ser>
        <c:ser>
          <c:idx val="1"/>
          <c:order val="1"/>
          <c:tx>
            <c:v>Trendline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1"/>
            <c:dispEq val="0"/>
            <c:trendlineLbl>
              <c:layout>
                <c:manualLayout>
                  <c:x val="4.1417408189829932E-2"/>
                  <c:y val="-0.56184231976962218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Sheet1!$N$9:$N$12</c:f>
              <c:numCache>
                <c:formatCode>General</c:formatCode>
                <c:ptCount val="4"/>
                <c:pt idx="0">
                  <c:v>5.853732704880656</c:v>
                </c:pt>
                <c:pt idx="1">
                  <c:v>6.5582078962039532</c:v>
                </c:pt>
                <c:pt idx="2">
                  <c:v>7.176524251178364</c:v>
                </c:pt>
                <c:pt idx="3">
                  <c:v>8.7121788049262534</c:v>
                </c:pt>
              </c:numCache>
            </c:numRef>
          </c:xVal>
          <c:yVal>
            <c:numRef>
              <c:f>Sheet1!$M$9:$M$12</c:f>
              <c:numCache>
                <c:formatCode>General</c:formatCode>
                <c:ptCount val="4"/>
                <c:pt idx="0">
                  <c:v>0.48309178743961356</c:v>
                </c:pt>
                <c:pt idx="1">
                  <c:v>0.47619047619047616</c:v>
                </c:pt>
                <c:pt idx="2">
                  <c:v>0.46082949308755761</c:v>
                </c:pt>
                <c:pt idx="3">
                  <c:v>0.43103448275862072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5E-4D3D-ACE0-B0D0720A5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20895"/>
        <c:axId val="1192315903"/>
      </c:scatterChart>
      <c:valAx>
        <c:axId val="119232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Progressive Loss in Water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15903"/>
        <c:crosses val="autoZero"/>
        <c:crossBetween val="midCat"/>
      </c:valAx>
      <c:valAx>
        <c:axId val="119231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-1/LWP (MPa^[-1])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2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14</xdr:row>
      <xdr:rowOff>95250</xdr:rowOff>
    </xdr:from>
    <xdr:to>
      <xdr:col>16</xdr:col>
      <xdr:colOff>142874</xdr:colOff>
      <xdr:row>32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A2C1BA-6046-44F1-959F-E4E00A99C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6E8C-53E4-4B63-89A1-4561B5D848E3}">
  <dimension ref="A1:P29"/>
  <sheetViews>
    <sheetView tabSelected="1" zoomScale="70" zoomScaleNormal="70" workbookViewId="0">
      <selection activeCell="I42" sqref="I42"/>
    </sheetView>
  </sheetViews>
  <sheetFormatPr defaultColWidth="20.5703125" defaultRowHeight="15" x14ac:dyDescent="0.25"/>
  <cols>
    <col min="1" max="10" width="15.5703125" customWidth="1"/>
    <col min="11" max="12" width="5.140625" customWidth="1"/>
  </cols>
  <sheetData>
    <row r="1" spans="1:1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</v>
      </c>
      <c r="G1" s="4" t="s">
        <v>8</v>
      </c>
      <c r="H1" s="6" t="s">
        <v>5</v>
      </c>
      <c r="I1" s="6" t="s">
        <v>10</v>
      </c>
      <c r="J1" s="9" t="s">
        <v>13</v>
      </c>
      <c r="M1" s="2" t="s">
        <v>9</v>
      </c>
      <c r="N1" s="2" t="s">
        <v>7</v>
      </c>
      <c r="O1" s="2" t="s">
        <v>6</v>
      </c>
      <c r="P1" s="2" t="s">
        <v>12</v>
      </c>
    </row>
    <row r="2" spans="1:16" x14ac:dyDescent="0.25">
      <c r="A2" s="3">
        <v>45317.33865636574</v>
      </c>
      <c r="B2" s="10">
        <v>0.2</v>
      </c>
      <c r="C2" s="1">
        <f>1/B2</f>
        <v>5</v>
      </c>
      <c r="D2" s="10">
        <v>1.9731000000000001</v>
      </c>
      <c r="E2" s="1">
        <f t="shared" ref="E2:E5" si="0">100*D2/$D$2</f>
        <v>100</v>
      </c>
      <c r="F2" s="1">
        <f>IF(E2=0,NA(),100-E2)</f>
        <v>0</v>
      </c>
      <c r="G2" s="1">
        <f>(D2-$O$2)/($D$2-$O$2)</f>
        <v>1</v>
      </c>
      <c r="H2" s="10">
        <v>0</v>
      </c>
      <c r="I2" s="1" t="str">
        <f>_xlfn.CONCAT(TEXT($M$2,"yyyymmdd"),"_",TEXT(H2,"00000"))</f>
        <v>20240126_00000</v>
      </c>
      <c r="J2" s="1">
        <f>(D2-$O$2)/$P$2</f>
        <v>2.8108569750994152E-2</v>
      </c>
      <c r="M2" s="11">
        <v>45317</v>
      </c>
      <c r="N2" s="10"/>
      <c r="O2" s="10">
        <v>0.91990000000000005</v>
      </c>
      <c r="P2" s="10">
        <v>37.469000000000001</v>
      </c>
    </row>
    <row r="3" spans="1:16" x14ac:dyDescent="0.25">
      <c r="A3" s="3">
        <v>45317.339988541666</v>
      </c>
      <c r="B3" s="10">
        <v>0.25</v>
      </c>
      <c r="C3" s="1">
        <f t="shared" ref="C3:C29" si="1">1/B3</f>
        <v>4</v>
      </c>
      <c r="D3" s="10">
        <v>1.9704999999999999</v>
      </c>
      <c r="E3" s="1">
        <f t="shared" si="0"/>
        <v>99.868227662054622</v>
      </c>
      <c r="F3" s="1">
        <f t="shared" ref="F3:F20" si="2">IF(E3=0,NA(),100-E3)</f>
        <v>0.13177233794537813</v>
      </c>
      <c r="G3" s="1">
        <f t="shared" ref="G3:G20" si="3">(D3-$O$2)/($D$2-$O$2)</f>
        <v>0.99753133308013653</v>
      </c>
      <c r="H3" s="10">
        <v>1</v>
      </c>
      <c r="I3" s="1" t="str">
        <f t="shared" ref="I3:I20" si="4">_xlfn.CONCAT(TEXT($M$2,"yyyymmdd"),"_",TEXT(H3,"00000"))</f>
        <v>20240126_00001</v>
      </c>
      <c r="J3" s="1">
        <f t="shared" ref="J3:J20" si="5">(D3-$O$2)/$P$2</f>
        <v>2.8039179054685198E-2</v>
      </c>
    </row>
    <row r="4" spans="1:16" x14ac:dyDescent="0.25">
      <c r="A4" s="3">
        <v>45317.340970138888</v>
      </c>
      <c r="B4" s="10">
        <v>0.28499999999999998</v>
      </c>
      <c r="C4" s="1">
        <f t="shared" si="1"/>
        <v>3.5087719298245617</v>
      </c>
      <c r="D4" s="10">
        <v>1.9688000000000001</v>
      </c>
      <c r="E4" s="1">
        <f t="shared" si="0"/>
        <v>99.78206882570575</v>
      </c>
      <c r="F4" s="1">
        <f t="shared" si="2"/>
        <v>0.21793117429425024</v>
      </c>
      <c r="G4" s="1">
        <f>(D4-$O$2)/($D$2-$O$2)</f>
        <v>0.9959172047094571</v>
      </c>
      <c r="H4" s="10">
        <v>2</v>
      </c>
      <c r="I4" s="1" t="str">
        <f t="shared" si="4"/>
        <v>20240126_00002</v>
      </c>
      <c r="J4" s="1">
        <f t="shared" si="5"/>
        <v>2.7993808214790899E-2</v>
      </c>
    </row>
    <row r="5" spans="1:16" x14ac:dyDescent="0.25">
      <c r="A5" s="3">
        <v>45317.34208263889</v>
      </c>
      <c r="B5" s="10">
        <v>0.30099999999999999</v>
      </c>
      <c r="C5" s="1">
        <f t="shared" si="1"/>
        <v>3.3222591362126246</v>
      </c>
      <c r="D5" s="10">
        <v>1.9670000000000001</v>
      </c>
      <c r="E5" s="1">
        <f t="shared" si="0"/>
        <v>99.690841822512809</v>
      </c>
      <c r="F5" s="1">
        <f t="shared" si="2"/>
        <v>0.30915817748719121</v>
      </c>
      <c r="G5" s="1">
        <f t="shared" si="3"/>
        <v>0.99420812761109001</v>
      </c>
      <c r="H5" s="10">
        <v>3</v>
      </c>
      <c r="I5" s="1" t="str">
        <f t="shared" si="4"/>
        <v>20240126_00003</v>
      </c>
      <c r="J5" s="1">
        <f t="shared" si="5"/>
        <v>2.7945768501961617E-2</v>
      </c>
    </row>
    <row r="6" spans="1:16" x14ac:dyDescent="0.25">
      <c r="A6" s="3">
        <v>45317.343275231484</v>
      </c>
      <c r="B6" s="10">
        <v>0.36</v>
      </c>
      <c r="C6" s="1">
        <f t="shared" si="1"/>
        <v>2.7777777777777777</v>
      </c>
      <c r="D6" s="10">
        <v>1.9646999999999999</v>
      </c>
      <c r="E6" s="1">
        <f>100*D6/$D$2</f>
        <v>99.57427398509958</v>
      </c>
      <c r="F6" s="1">
        <f t="shared" si="2"/>
        <v>0.42572601490041961</v>
      </c>
      <c r="G6" s="1">
        <f t="shared" si="3"/>
        <v>0.99202430687428789</v>
      </c>
      <c r="H6" s="10">
        <v>4</v>
      </c>
      <c r="I6" s="1" t="str">
        <f t="shared" si="4"/>
        <v>20240126_00004</v>
      </c>
      <c r="J6" s="1">
        <f>(D6-$O$2)/$P$2</f>
        <v>2.7884384424457551E-2</v>
      </c>
    </row>
    <row r="7" spans="1:16" x14ac:dyDescent="0.25">
      <c r="A7" s="3">
        <v>45317.344400231479</v>
      </c>
      <c r="B7" s="10">
        <v>0.43</v>
      </c>
      <c r="C7" s="1">
        <f t="shared" si="1"/>
        <v>2.3255813953488373</v>
      </c>
      <c r="D7" s="10">
        <v>1.9623999999999999</v>
      </c>
      <c r="E7" s="1">
        <f t="shared" ref="E7:E20" si="6">100*D7/$D$2</f>
        <v>99.457706147686366</v>
      </c>
      <c r="F7" s="1">
        <f t="shared" si="2"/>
        <v>0.54229385231363381</v>
      </c>
      <c r="G7" s="1">
        <f t="shared" si="3"/>
        <v>0.98984048613748588</v>
      </c>
      <c r="H7" s="10">
        <v>5</v>
      </c>
      <c r="I7" s="1" t="str">
        <f t="shared" si="4"/>
        <v>20240126_00005</v>
      </c>
      <c r="J7" s="1">
        <f t="shared" si="5"/>
        <v>2.782300034695348E-2</v>
      </c>
      <c r="M7" s="7" t="s">
        <v>14</v>
      </c>
      <c r="N7" s="7"/>
    </row>
    <row r="8" spans="1:16" x14ac:dyDescent="0.25">
      <c r="A8" s="3">
        <v>45317.34549803241</v>
      </c>
      <c r="B8" s="10">
        <v>0.48</v>
      </c>
      <c r="C8" s="1">
        <f t="shared" si="1"/>
        <v>2.0833333333333335</v>
      </c>
      <c r="D8" s="10">
        <v>1.9595</v>
      </c>
      <c r="E8" s="1">
        <f t="shared" si="6"/>
        <v>99.310729309208853</v>
      </c>
      <c r="F8" s="1">
        <f t="shared" si="2"/>
        <v>0.68927069079114744</v>
      </c>
      <c r="G8" s="1">
        <f t="shared" si="3"/>
        <v>0.9870869730345615</v>
      </c>
      <c r="H8" s="10">
        <v>6</v>
      </c>
      <c r="I8" s="1" t="str">
        <f t="shared" si="4"/>
        <v>20240126_00006</v>
      </c>
      <c r="J8" s="1">
        <f t="shared" si="5"/>
        <v>2.7745603031839657E-2</v>
      </c>
      <c r="M8" s="8" t="s">
        <v>2</v>
      </c>
      <c r="N8" s="8" t="s">
        <v>11</v>
      </c>
    </row>
    <row r="9" spans="1:16" x14ac:dyDescent="0.25">
      <c r="A9" s="3">
        <v>45317.346652199078</v>
      </c>
      <c r="B9" s="10">
        <v>0.55000000000000004</v>
      </c>
      <c r="C9" s="1">
        <f t="shared" si="1"/>
        <v>1.8181818181818181</v>
      </c>
      <c r="D9" s="10">
        <v>1.9560999999999999</v>
      </c>
      <c r="E9" s="1">
        <f t="shared" si="6"/>
        <v>99.138411636511066</v>
      </c>
      <c r="F9" s="1">
        <f t="shared" si="2"/>
        <v>0.86158836348893431</v>
      </c>
      <c r="G9" s="1">
        <f t="shared" si="3"/>
        <v>0.98385871629320176</v>
      </c>
      <c r="H9" s="10">
        <v>7</v>
      </c>
      <c r="I9" s="1" t="str">
        <f t="shared" si="4"/>
        <v>20240126_00007</v>
      </c>
      <c r="J9" s="1">
        <f t="shared" si="5"/>
        <v>2.7654861352051027E-2</v>
      </c>
      <c r="M9" s="1" cm="1">
        <f t="array" aca="1" ref="M9:M13" ca="1">OFFSET(C1,COUNT(C:C),0,-5)</f>
        <v>0.48309178743961356</v>
      </c>
      <c r="N9" s="1" cm="1">
        <f t="array" aca="1" ref="N9:N13" ca="1">OFFSET(F1,COUNT(F:F),0,-5)</f>
        <v>5.853732704880656</v>
      </c>
    </row>
    <row r="10" spans="1:16" x14ac:dyDescent="0.25">
      <c r="A10" s="3">
        <v>45317.34788321759</v>
      </c>
      <c r="B10" s="10">
        <v>0.65</v>
      </c>
      <c r="C10" s="1">
        <f t="shared" si="1"/>
        <v>1.5384615384615383</v>
      </c>
      <c r="D10" s="10">
        <v>1.9521999999999999</v>
      </c>
      <c r="E10" s="1">
        <f t="shared" si="6"/>
        <v>98.94075312959302</v>
      </c>
      <c r="F10" s="1">
        <f t="shared" si="2"/>
        <v>1.0592468704069802</v>
      </c>
      <c r="G10" s="1">
        <f t="shared" si="3"/>
        <v>0.98015571591340667</v>
      </c>
      <c r="H10" s="10">
        <v>8</v>
      </c>
      <c r="I10" s="1" t="str">
        <f t="shared" si="4"/>
        <v>20240126_00008</v>
      </c>
      <c r="J10" s="1">
        <f t="shared" si="5"/>
        <v>2.7550775307587597E-2</v>
      </c>
      <c r="M10" s="1">
        <f ca="1"/>
        <v>0.47619047619047616</v>
      </c>
      <c r="N10" s="1">
        <f ca="1"/>
        <v>6.5582078962039532</v>
      </c>
    </row>
    <row r="11" spans="1:16" x14ac:dyDescent="0.25">
      <c r="A11" s="3">
        <v>45317.349226736114</v>
      </c>
      <c r="B11" s="10">
        <v>0.77800000000000002</v>
      </c>
      <c r="C11" s="1">
        <f t="shared" si="1"/>
        <v>1.2853470437017995</v>
      </c>
      <c r="D11" s="10">
        <v>1.9466000000000001</v>
      </c>
      <c r="E11" s="1">
        <f t="shared" si="6"/>
        <v>98.656935786326102</v>
      </c>
      <c r="F11" s="1">
        <f t="shared" si="2"/>
        <v>1.3430642136738982</v>
      </c>
      <c r="G11" s="1">
        <f t="shared" si="3"/>
        <v>0.97483858716293204</v>
      </c>
      <c r="H11" s="10">
        <v>9</v>
      </c>
      <c r="I11" s="1" t="str">
        <f t="shared" si="4"/>
        <v>20240126_00009</v>
      </c>
      <c r="J11" s="1">
        <f t="shared" si="5"/>
        <v>2.7401318423229869E-2</v>
      </c>
      <c r="M11" s="1">
        <f ca="1"/>
        <v>0.46082949308755761</v>
      </c>
      <c r="N11" s="1">
        <f ca="1"/>
        <v>7.176524251178364</v>
      </c>
    </row>
    <row r="12" spans="1:16" x14ac:dyDescent="0.25">
      <c r="A12" s="3">
        <v>45317.351053009261</v>
      </c>
      <c r="B12" s="10">
        <v>0.97</v>
      </c>
      <c r="C12" s="1">
        <f t="shared" si="1"/>
        <v>1.0309278350515465</v>
      </c>
      <c r="D12" s="10">
        <v>1.9391</v>
      </c>
      <c r="E12" s="1">
        <f t="shared" si="6"/>
        <v>98.276823273022146</v>
      </c>
      <c r="F12" s="1">
        <f t="shared" si="2"/>
        <v>1.7231767269778544</v>
      </c>
      <c r="G12" s="1">
        <f t="shared" si="3"/>
        <v>0.96771743258640353</v>
      </c>
      <c r="H12" s="10">
        <v>10</v>
      </c>
      <c r="I12" s="1" t="str">
        <f t="shared" si="4"/>
        <v>20240126_00010</v>
      </c>
      <c r="J12" s="1">
        <f t="shared" si="5"/>
        <v>2.7201152953107904E-2</v>
      </c>
      <c r="M12" s="1">
        <f ca="1"/>
        <v>0.43103448275862072</v>
      </c>
      <c r="N12" s="1">
        <f ca="1"/>
        <v>8.7121788049262534</v>
      </c>
    </row>
    <row r="13" spans="1:16" x14ac:dyDescent="0.25">
      <c r="A13" s="3">
        <v>45317.352708449071</v>
      </c>
      <c r="B13" s="10">
        <v>1.129</v>
      </c>
      <c r="C13" s="1">
        <f t="shared" si="1"/>
        <v>0.8857395925597874</v>
      </c>
      <c r="D13" s="10">
        <v>1.9318</v>
      </c>
      <c r="E13" s="1">
        <f t="shared" si="6"/>
        <v>97.906847093406313</v>
      </c>
      <c r="F13" s="1">
        <f t="shared" si="2"/>
        <v>2.0931529065936871</v>
      </c>
      <c r="G13" s="1">
        <f t="shared" si="3"/>
        <v>0.96078617546524869</v>
      </c>
      <c r="H13" s="10">
        <v>11</v>
      </c>
      <c r="I13" s="1" t="str">
        <f t="shared" si="4"/>
        <v>20240126_00011</v>
      </c>
      <c r="J13" s="1">
        <f t="shared" si="5"/>
        <v>2.7006325228855849E-2</v>
      </c>
      <c r="M13" s="1">
        <f ca="1"/>
        <v>0.41152263374485593</v>
      </c>
      <c r="N13" s="1">
        <f ca="1"/>
        <v>10.080583852820439</v>
      </c>
    </row>
    <row r="14" spans="1:16" x14ac:dyDescent="0.25">
      <c r="A14" s="3">
        <v>45317.354247916664</v>
      </c>
      <c r="B14" s="10">
        <v>1.288</v>
      </c>
      <c r="C14" s="1">
        <f t="shared" si="1"/>
        <v>0.77639751552795033</v>
      </c>
      <c r="D14" s="10">
        <v>1.9246000000000001</v>
      </c>
      <c r="E14" s="1">
        <f t="shared" si="6"/>
        <v>97.541939080634535</v>
      </c>
      <c r="F14" s="1">
        <f t="shared" si="2"/>
        <v>2.4580609193654652</v>
      </c>
      <c r="G14" s="1">
        <f t="shared" si="3"/>
        <v>0.95394986707178142</v>
      </c>
      <c r="H14" s="10">
        <v>12</v>
      </c>
      <c r="I14" s="1" t="str">
        <f t="shared" si="4"/>
        <v>20240126_00012</v>
      </c>
      <c r="J14" s="1">
        <f t="shared" si="5"/>
        <v>2.6814166377538768E-2</v>
      </c>
    </row>
    <row r="15" spans="1:16" x14ac:dyDescent="0.25">
      <c r="A15" s="3">
        <v>45317.356958912038</v>
      </c>
      <c r="B15" s="10">
        <v>1.4750000000000001</v>
      </c>
      <c r="C15" s="1">
        <f t="shared" si="1"/>
        <v>0.67796610169491522</v>
      </c>
      <c r="D15" s="10">
        <v>1.9152</v>
      </c>
      <c r="E15" s="1">
        <f t="shared" si="6"/>
        <v>97.065531397293597</v>
      </c>
      <c r="F15" s="1">
        <f t="shared" si="2"/>
        <v>2.9344686027064029</v>
      </c>
      <c r="G15" s="1">
        <f t="shared" si="3"/>
        <v>0.9450246866691987</v>
      </c>
      <c r="H15" s="10">
        <v>13</v>
      </c>
      <c r="I15" s="1" t="str">
        <f t="shared" si="4"/>
        <v>20240126_00013</v>
      </c>
      <c r="J15" s="1">
        <f t="shared" si="5"/>
        <v>2.6563292321652564E-2</v>
      </c>
    </row>
    <row r="16" spans="1:16" x14ac:dyDescent="0.25">
      <c r="A16" s="3">
        <v>45317.358479513889</v>
      </c>
      <c r="B16" s="10">
        <v>1.57</v>
      </c>
      <c r="C16" s="1">
        <f t="shared" si="1"/>
        <v>0.63694267515923564</v>
      </c>
      <c r="D16" s="10">
        <v>1.9108000000000001</v>
      </c>
      <c r="E16" s="1">
        <f t="shared" si="6"/>
        <v>96.842532056155292</v>
      </c>
      <c r="F16" s="1">
        <f t="shared" si="2"/>
        <v>3.1574679438447077</v>
      </c>
      <c r="G16" s="1">
        <f t="shared" si="3"/>
        <v>0.94084694265096858</v>
      </c>
      <c r="H16" s="10">
        <v>14</v>
      </c>
      <c r="I16" s="1" t="str">
        <f t="shared" si="4"/>
        <v>20240126_00014</v>
      </c>
      <c r="J16" s="1">
        <f t="shared" si="5"/>
        <v>2.6445861912514343E-2</v>
      </c>
    </row>
    <row r="17" spans="1:10" x14ac:dyDescent="0.25">
      <c r="A17" s="3">
        <v>45317.360966898152</v>
      </c>
      <c r="B17" s="10">
        <v>1.64</v>
      </c>
      <c r="C17" s="1">
        <f t="shared" si="1"/>
        <v>0.6097560975609756</v>
      </c>
      <c r="D17" s="10">
        <v>1.9061999999999999</v>
      </c>
      <c r="E17" s="1">
        <f t="shared" si="6"/>
        <v>96.609396381328864</v>
      </c>
      <c r="F17" s="1">
        <f t="shared" si="2"/>
        <v>3.3906036186711361</v>
      </c>
      <c r="G17" s="1">
        <f t="shared" si="3"/>
        <v>0.93647930117736411</v>
      </c>
      <c r="H17" s="10">
        <v>15</v>
      </c>
      <c r="I17" s="1" t="str">
        <f t="shared" si="4"/>
        <v>20240126_00015</v>
      </c>
      <c r="J17" s="1">
        <f t="shared" si="5"/>
        <v>2.6323093757506199E-2</v>
      </c>
    </row>
    <row r="18" spans="1:10" x14ac:dyDescent="0.25">
      <c r="A18" s="3">
        <v>45317.364608912038</v>
      </c>
      <c r="B18" s="10">
        <v>1.6779999999999999</v>
      </c>
      <c r="C18" s="1">
        <f t="shared" si="1"/>
        <v>0.59594755661501786</v>
      </c>
      <c r="D18" s="10">
        <v>1.9017999999999999</v>
      </c>
      <c r="E18" s="1">
        <f t="shared" si="6"/>
        <v>96.386397040190559</v>
      </c>
      <c r="F18" s="1">
        <f t="shared" si="2"/>
        <v>3.613602959809441</v>
      </c>
      <c r="G18" s="1">
        <f t="shared" si="3"/>
        <v>0.93230155715913399</v>
      </c>
      <c r="H18" s="10">
        <v>16</v>
      </c>
      <c r="I18" s="1" t="str">
        <f t="shared" si="4"/>
        <v>20240126_00016</v>
      </c>
      <c r="J18" s="1">
        <f t="shared" si="5"/>
        <v>2.6205663348367981E-2</v>
      </c>
    </row>
    <row r="19" spans="1:10" x14ac:dyDescent="0.25">
      <c r="A19" s="3">
        <v>45317.373170486113</v>
      </c>
      <c r="B19" s="10">
        <v>1.76</v>
      </c>
      <c r="C19" s="1">
        <f t="shared" si="1"/>
        <v>0.56818181818181823</v>
      </c>
      <c r="D19" s="10">
        <v>1.8927</v>
      </c>
      <c r="E19" s="1">
        <f t="shared" si="6"/>
        <v>95.925193857381785</v>
      </c>
      <c r="F19" s="1">
        <f t="shared" si="2"/>
        <v>4.0748061426182147</v>
      </c>
      <c r="G19" s="1">
        <f t="shared" si="3"/>
        <v>0.92366122293961272</v>
      </c>
      <c r="H19" s="10">
        <v>22</v>
      </c>
      <c r="I19" s="1" t="str">
        <f t="shared" si="4"/>
        <v>20240126_00022</v>
      </c>
      <c r="J19" s="1">
        <f t="shared" si="5"/>
        <v>2.5962795911286661E-2</v>
      </c>
    </row>
    <row r="20" spans="1:10" x14ac:dyDescent="0.25">
      <c r="A20" s="3">
        <v>45317.385397337966</v>
      </c>
      <c r="B20" s="10">
        <v>1.9179999999999999</v>
      </c>
      <c r="C20" s="1">
        <f t="shared" si="1"/>
        <v>0.52137643378519294</v>
      </c>
      <c r="D20" s="10">
        <v>1.8815</v>
      </c>
      <c r="E20" s="1">
        <f t="shared" si="6"/>
        <v>95.357559170847907</v>
      </c>
      <c r="F20" s="1">
        <f t="shared" si="2"/>
        <v>4.6424408291520933</v>
      </c>
      <c r="G20" s="1">
        <f t="shared" si="3"/>
        <v>0.91302696543866313</v>
      </c>
      <c r="H20" s="10">
        <v>28</v>
      </c>
      <c r="I20" s="1" t="str">
        <f t="shared" si="4"/>
        <v>20240126_00028</v>
      </c>
      <c r="J20" s="1">
        <f t="shared" si="5"/>
        <v>2.566388214257119E-2</v>
      </c>
    </row>
    <row r="21" spans="1:10" x14ac:dyDescent="0.25">
      <c r="A21" s="3">
        <v>45317.401966087964</v>
      </c>
      <c r="B21" s="10">
        <v>1.99</v>
      </c>
      <c r="C21" s="1">
        <f t="shared" si="1"/>
        <v>0.50251256281407031</v>
      </c>
      <c r="D21" s="10">
        <v>1.87</v>
      </c>
      <c r="E21" s="1">
        <f t="shared" ref="E21:E29" si="7">100*D21/$D$2</f>
        <v>94.774719983781864</v>
      </c>
      <c r="F21" s="1">
        <f t="shared" ref="F21:F29" si="8">IF(E21=0,NA(),100-E21)</f>
        <v>5.2252800162181359</v>
      </c>
      <c r="G21" s="1">
        <f t="shared" ref="G21:G29" si="9">(D21-$O$2)/($D$2-$O$2)</f>
        <v>0.90210786175465263</v>
      </c>
      <c r="H21" s="10">
        <v>39</v>
      </c>
      <c r="I21" s="1" t="str">
        <f t="shared" ref="I21:I29" si="10">_xlfn.CONCAT(TEXT($M$2,"yyyymmdd"),"_",TEXT(H21,"00000"))</f>
        <v>20240126_00039</v>
      </c>
      <c r="J21" s="1">
        <f t="shared" ref="J21:J29" si="11">(D21-$O$2)/$P$2</f>
        <v>2.5356961755050842E-2</v>
      </c>
    </row>
    <row r="22" spans="1:10" x14ac:dyDescent="0.25">
      <c r="A22" s="3">
        <v>45317.425820254626</v>
      </c>
      <c r="B22" s="10">
        <v>2.0699999999999998</v>
      </c>
      <c r="C22" s="1">
        <f t="shared" si="1"/>
        <v>0.48309178743961356</v>
      </c>
      <c r="D22" s="10">
        <v>1.8575999999999999</v>
      </c>
      <c r="E22" s="1">
        <f t="shared" si="7"/>
        <v>94.146267295119344</v>
      </c>
      <c r="F22" s="1">
        <f t="shared" si="8"/>
        <v>5.853732704880656</v>
      </c>
      <c r="G22" s="1">
        <f t="shared" si="9"/>
        <v>0.89033421952145841</v>
      </c>
      <c r="H22" s="10">
        <v>48</v>
      </c>
      <c r="I22" s="1" t="str">
        <f t="shared" si="10"/>
        <v>20240126_00048</v>
      </c>
      <c r="J22" s="1">
        <f t="shared" si="11"/>
        <v>2.502602151111585E-2</v>
      </c>
    </row>
    <row r="23" spans="1:10" x14ac:dyDescent="0.25">
      <c r="A23" s="3">
        <v>45317.452658796297</v>
      </c>
      <c r="B23" s="10">
        <v>2.1</v>
      </c>
      <c r="C23" s="1">
        <f t="shared" si="1"/>
        <v>0.47619047619047616</v>
      </c>
      <c r="D23" s="10">
        <v>1.8436999999999999</v>
      </c>
      <c r="E23" s="1">
        <f t="shared" si="7"/>
        <v>93.441792103796047</v>
      </c>
      <c r="F23" s="1">
        <f t="shared" si="8"/>
        <v>6.5582078962039532</v>
      </c>
      <c r="G23" s="1">
        <f t="shared" si="9"/>
        <v>0.87713634637295856</v>
      </c>
      <c r="H23" s="10">
        <v>53</v>
      </c>
      <c r="I23" s="1" t="str">
        <f t="shared" si="10"/>
        <v>20240126_00053</v>
      </c>
      <c r="J23" s="1">
        <f t="shared" si="11"/>
        <v>2.4655048173156471E-2</v>
      </c>
    </row>
    <row r="24" spans="1:10" x14ac:dyDescent="0.25">
      <c r="A24" s="3">
        <v>45317.477699884257</v>
      </c>
      <c r="B24" s="10">
        <v>2.17</v>
      </c>
      <c r="C24" s="1">
        <f t="shared" si="1"/>
        <v>0.46082949308755761</v>
      </c>
      <c r="D24" s="10">
        <v>1.8314999999999999</v>
      </c>
      <c r="E24" s="1">
        <f t="shared" si="7"/>
        <v>92.823475748821636</v>
      </c>
      <c r="F24" s="1">
        <f t="shared" si="8"/>
        <v>7.176524251178364</v>
      </c>
      <c r="G24" s="1">
        <f t="shared" si="9"/>
        <v>0.86555260159513858</v>
      </c>
      <c r="H24" s="10">
        <v>56</v>
      </c>
      <c r="I24" s="1" t="str">
        <f t="shared" si="10"/>
        <v>20240126_00056</v>
      </c>
      <c r="J24" s="1">
        <f t="shared" si="11"/>
        <v>2.4329445675091405E-2</v>
      </c>
    </row>
    <row r="25" spans="1:10" x14ac:dyDescent="0.25">
      <c r="A25" s="3">
        <v>45317.541231481482</v>
      </c>
      <c r="B25" s="10">
        <v>2.3199999999999998</v>
      </c>
      <c r="C25" s="1">
        <f t="shared" si="1"/>
        <v>0.43103448275862072</v>
      </c>
      <c r="D25" s="10">
        <v>1.8011999999999999</v>
      </c>
      <c r="E25" s="1">
        <f t="shared" si="7"/>
        <v>91.287821195073747</v>
      </c>
      <c r="F25" s="1">
        <f t="shared" si="8"/>
        <v>8.7121788049262534</v>
      </c>
      <c r="G25" s="1">
        <f t="shared" si="9"/>
        <v>0.83678313710596275</v>
      </c>
      <c r="H25" s="10">
        <v>59</v>
      </c>
      <c r="I25" s="1" t="str">
        <f t="shared" si="10"/>
        <v>20240126_00059</v>
      </c>
      <c r="J25" s="1">
        <f t="shared" si="11"/>
        <v>2.3520777175798657E-2</v>
      </c>
    </row>
    <row r="26" spans="1:10" x14ac:dyDescent="0.25">
      <c r="A26" s="3">
        <v>45317.595966898145</v>
      </c>
      <c r="B26" s="10">
        <v>2.4300000000000002</v>
      </c>
      <c r="C26" s="1">
        <f t="shared" si="1"/>
        <v>0.41152263374485593</v>
      </c>
      <c r="D26" s="10">
        <v>1.7742</v>
      </c>
      <c r="E26" s="1">
        <f t="shared" si="7"/>
        <v>89.919416147179561</v>
      </c>
      <c r="F26" s="1">
        <f t="shared" si="8"/>
        <v>10.080583852820439</v>
      </c>
      <c r="G26" s="1">
        <f t="shared" si="9"/>
        <v>0.81114698063045954</v>
      </c>
      <c r="H26" s="10">
        <v>62</v>
      </c>
      <c r="I26" s="1" t="str">
        <f t="shared" si="10"/>
        <v>20240126_00062</v>
      </c>
      <c r="J26" s="1">
        <f t="shared" si="11"/>
        <v>2.2800181483359574E-2</v>
      </c>
    </row>
    <row r="27" spans="1:10" x14ac:dyDescent="0.25">
      <c r="A27" s="3" t="s">
        <v>15</v>
      </c>
      <c r="B27" s="10"/>
      <c r="C27" s="1" t="e">
        <f t="shared" si="1"/>
        <v>#DIV/0!</v>
      </c>
      <c r="D27" s="10"/>
      <c r="E27" s="1">
        <f t="shared" si="7"/>
        <v>0</v>
      </c>
      <c r="F27" s="1" t="e">
        <f t="shared" si="8"/>
        <v>#N/A</v>
      </c>
      <c r="G27" s="1">
        <f t="shared" si="9"/>
        <v>-0.8734333459931638</v>
      </c>
      <c r="H27" s="10"/>
      <c r="I27" s="1" t="str">
        <f t="shared" si="10"/>
        <v>20240126_00000</v>
      </c>
      <c r="J27" s="1">
        <f t="shared" si="11"/>
        <v>-2.4550962128693052E-2</v>
      </c>
    </row>
    <row r="28" spans="1:10" x14ac:dyDescent="0.25">
      <c r="A28" s="3" t="s">
        <v>15</v>
      </c>
      <c r="B28" s="10"/>
      <c r="C28" s="1" t="e">
        <f t="shared" si="1"/>
        <v>#DIV/0!</v>
      </c>
      <c r="D28" s="10"/>
      <c r="E28" s="1">
        <f t="shared" si="7"/>
        <v>0</v>
      </c>
      <c r="F28" s="1" t="e">
        <f t="shared" si="8"/>
        <v>#N/A</v>
      </c>
      <c r="G28" s="1">
        <f t="shared" si="9"/>
        <v>-0.8734333459931638</v>
      </c>
      <c r="H28" s="10"/>
      <c r="I28" s="1" t="str">
        <f t="shared" si="10"/>
        <v>20240126_00000</v>
      </c>
      <c r="J28" s="1">
        <f t="shared" si="11"/>
        <v>-2.4550962128693052E-2</v>
      </c>
    </row>
    <row r="29" spans="1:10" x14ac:dyDescent="0.25">
      <c r="A29" s="3" t="s">
        <v>15</v>
      </c>
      <c r="B29" s="10"/>
      <c r="C29" s="1" t="e">
        <f t="shared" si="1"/>
        <v>#DIV/0!</v>
      </c>
      <c r="D29" s="10"/>
      <c r="E29" s="1">
        <f t="shared" si="7"/>
        <v>0</v>
      </c>
      <c r="F29" s="1" t="e">
        <f t="shared" si="8"/>
        <v>#N/A</v>
      </c>
      <c r="G29" s="1">
        <f t="shared" si="9"/>
        <v>-0.8734333459931638</v>
      </c>
      <c r="H29" s="10"/>
      <c r="I29" s="1" t="str">
        <f t="shared" si="10"/>
        <v>20240126_00000</v>
      </c>
      <c r="J29" s="1">
        <f t="shared" si="11"/>
        <v>-2.4550962128693052E-2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Allen</dc:creator>
  <cp:lastModifiedBy>Jean Allen</cp:lastModifiedBy>
  <dcterms:created xsi:type="dcterms:W3CDTF">2023-05-01T17:44:46Z</dcterms:created>
  <dcterms:modified xsi:type="dcterms:W3CDTF">2024-07-01T21:32:22Z</dcterms:modified>
</cp:coreProperties>
</file>