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/>
  <mc:AlternateContent xmlns:mc="http://schemas.openxmlformats.org/markup-compatibility/2006">
    <mc:Choice Requires="x15">
      <x15ac:absPath xmlns:x15ac="http://schemas.microsoft.com/office/spreadsheetml/2010/11/ac" url="https://iomint.sharepoint.com/sites/EU-IOMJointInitiative-WestandCentralAfrica/Shared Documents/Monitoring and Evaluation/RSS Guidance/"/>
    </mc:Choice>
  </mc:AlternateContent>
  <xr:revisionPtr revIDLastSave="0" documentId="8_{42B4F065-B8CE-4F7F-A3BC-F4F6950E1CC0}" xr6:coauthVersionLast="47" xr6:coauthVersionMax="47" xr10:uidLastSave="{00000000-0000-0000-0000-000000000000}"/>
  <bookViews>
    <workbookView xWindow="-90" yWindow="-90" windowWidth="19380" windowHeight="10980" tabRatio="681" firstSheet="2" activeTab="2" xr2:uid="{00000000-000D-0000-FFFF-FFFF00000000}"/>
  </bookViews>
  <sheets>
    <sheet name="User instructions" sheetId="1" r:id="rId1"/>
    <sheet name="Data entry" sheetId="2" r:id="rId2"/>
    <sheet name="Reintegration Scores Outpu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2" l="1"/>
  <c r="M5" i="2"/>
  <c r="K33" i="2"/>
  <c r="K9" i="2" l="1"/>
  <c r="K5" i="2"/>
  <c r="K6" i="2"/>
  <c r="F24" i="2"/>
  <c r="M33" i="2" l="1"/>
  <c r="M32" i="2"/>
  <c r="M31" i="2"/>
  <c r="M29" i="2"/>
  <c r="M28" i="2"/>
  <c r="M27" i="2"/>
  <c r="M26" i="2"/>
  <c r="M30" i="2"/>
  <c r="M11" i="2"/>
  <c r="M6" i="2"/>
  <c r="M23" i="2"/>
  <c r="M10" i="2"/>
  <c r="M9" i="2"/>
  <c r="K32" i="2"/>
  <c r="K31" i="2"/>
  <c r="K29" i="2"/>
  <c r="K28" i="2"/>
  <c r="K27" i="2"/>
  <c r="K26" i="2"/>
  <c r="K30" i="2"/>
  <c r="K23" i="2"/>
  <c r="K11" i="2"/>
  <c r="K10" i="2"/>
  <c r="M7" i="2"/>
  <c r="M8" i="2"/>
  <c r="M12" i="2"/>
  <c r="M13" i="2"/>
  <c r="M14" i="2"/>
  <c r="M15" i="2"/>
  <c r="M16" i="2"/>
  <c r="M17" i="2"/>
  <c r="M18" i="2"/>
  <c r="M19" i="2"/>
  <c r="M20" i="2"/>
  <c r="M21" i="2"/>
  <c r="M22" i="2"/>
  <c r="M24" i="2"/>
  <c r="M25" i="2"/>
  <c r="K25" i="2"/>
  <c r="K22" i="2"/>
  <c r="K14" i="2"/>
  <c r="K15" i="2"/>
  <c r="K16" i="2"/>
  <c r="K17" i="2"/>
  <c r="K18" i="2"/>
  <c r="K19" i="2"/>
  <c r="K20" i="2"/>
  <c r="K21" i="2"/>
  <c r="K7" i="2"/>
  <c r="K8" i="2"/>
  <c r="K12" i="2"/>
  <c r="K13" i="2"/>
  <c r="K6" i="3" l="1"/>
  <c r="Q4" i="3" s="1"/>
  <c r="L33" i="2"/>
  <c r="C6" i="3"/>
  <c r="Q2" i="3" s="1"/>
  <c r="K24" i="2"/>
  <c r="N33" i="2"/>
  <c r="L13" i="2"/>
  <c r="C14" i="3"/>
  <c r="Q5" i="3" s="1"/>
  <c r="G6" i="3" l="1"/>
  <c r="Q3" i="3" s="1"/>
</calcChain>
</file>

<file path=xl/sharedStrings.xml><?xml version="1.0" encoding="utf-8"?>
<sst xmlns="http://schemas.openxmlformats.org/spreadsheetml/2006/main" count="98" uniqueCount="82">
  <si>
    <t>ANNEX 12: Reintegration Scores Calculator</t>
  </si>
  <si>
    <t xml:space="preserve">This workbook aims to simplify the scoring of reintegration sustainability in line with the Guidance Note on Monitoring and Evaluation for AVR(R) and PARA. </t>
  </si>
  <si>
    <t xml:space="preserve">Staff can use this tool to automatize arithmetical operations required for the generation of the dimensional and composite reintegration scores. </t>
  </si>
  <si>
    <t xml:space="preserve">In the future this functionality shall be incorporated in the MiMOSA reintegration module. </t>
  </si>
  <si>
    <t xml:space="preserve">Tab 2: Data Entry </t>
  </si>
  <si>
    <t xml:space="preserve">1. Enter answers from the reintegration sustainability survey into the Data Entry tab. Carefully code answers into points as guided by the Data entry form. </t>
  </si>
  <si>
    <r>
      <t>2. "I don't know/wish to answer" should always be coded as 0.5 points</t>
    </r>
    <r>
      <rPr>
        <sz val="11"/>
        <color rgb="FFFF0000"/>
        <rFont val="Calibri"/>
        <family val="2"/>
        <scheme val="minor"/>
      </rPr>
      <t>*</t>
    </r>
  </si>
  <si>
    <r>
      <rPr>
        <sz val="9"/>
        <color rgb="FFFF0000"/>
        <rFont val="Calibri"/>
        <family val="2"/>
        <scheme val="minor"/>
      </rPr>
      <t>*</t>
    </r>
    <r>
      <rPr>
        <sz val="9"/>
        <color theme="1"/>
        <rFont val="Calibri"/>
        <family val="2"/>
        <scheme val="minor"/>
      </rPr>
      <t>High number of "I don't know/wish to answer" answers in a single survey might make resulting reintegration scores less meaningful. If this is the case, we recommend the number be noted in reports together with the scores.</t>
    </r>
  </si>
  <si>
    <t>Tab 3: Reintegration Scores Output</t>
  </si>
  <si>
    <t xml:space="preserve">3. Read beneficiary reintegration scores (dimensional and composite) from the Output.  </t>
  </si>
  <si>
    <t>Developed for use by IOM Staff</t>
  </si>
  <si>
    <t>Enter points below</t>
  </si>
  <si>
    <t xml:space="preserve">Please do not erase or overwrite seemingly blank  cells in this document. If you are interested in observing the mechanics of the calculations, select all text, and color black.  </t>
  </si>
  <si>
    <t>Question number</t>
  </si>
  <si>
    <t>Indicator</t>
  </si>
  <si>
    <t>Coding                    instructions</t>
  </si>
  <si>
    <t>Points</t>
  </si>
  <si>
    <t>dimension weight</t>
  </si>
  <si>
    <t>compound weight</t>
  </si>
  <si>
    <t>dimension calculation</t>
  </si>
  <si>
    <t xml:space="preserve">"I don't know", "N/A", and "I don't wish to answer" = always 0.5 </t>
  </si>
  <si>
    <t>Satisfaction with current economic situation</t>
  </si>
  <si>
    <t xml:space="preserve"> “very satisfied” = 1, "satisfied" = 0.75,          "OK" = 0.5,  "dissatisfied" = 0.25,   “very dissatisfied” = 0</t>
  </si>
  <si>
    <t>Food security</t>
  </si>
  <si>
    <t xml:space="preserve"> “never” = 1,                   "rarely" =0.75, "sometimes" =0.5,        "often" =0.25,                    “very often = 0</t>
  </si>
  <si>
    <t>Ability to borrow money</t>
  </si>
  <si>
    <t>"yes"=1,                                          "i don't know" =0.5,     "no"=0</t>
  </si>
  <si>
    <t>Frequency of borrowing money</t>
  </si>
  <si>
    <t>Debt to spending ratio</t>
  </si>
  <si>
    <t xml:space="preserve">"I don't have debts" =1 "spending is larger"=1                                                     "debt is larger"=0 </t>
  </si>
  <si>
    <t>Perceived access to employment and training</t>
  </si>
  <si>
    <t>"very good"=1,                "good" =0.75,                      "fair" =0.5,                          "poor" =0.25,                      "very poor" =0</t>
  </si>
  <si>
    <t>Currently working</t>
  </si>
  <si>
    <t>"yes"=1,                                           "no"=0</t>
  </si>
  <si>
    <t>Ownership of productive assets</t>
  </si>
  <si>
    <t>"yes (at least one asset)"=1,                                                                          "no"=0</t>
  </si>
  <si>
    <t>Currently searching for a job</t>
  </si>
  <si>
    <t>"no"=1,                                                                             "yes"=0</t>
  </si>
  <si>
    <t>Access to Housing in community</t>
  </si>
  <si>
    <t>Perceived standard of housing</t>
  </si>
  <si>
    <t>"very good"=1,                "good" =0.75,           "average" =0.5,              "poor" =0.25,                      "very poor" =0</t>
  </si>
  <si>
    <t>Access to Education in community</t>
  </si>
  <si>
    <t>Children enrolled in school</t>
  </si>
  <si>
    <t>"yes"=1,                                          "some but not all" = 0.5   "none" = 0</t>
  </si>
  <si>
    <t>Access to justice and law enforcement in community</t>
  </si>
  <si>
    <t>Possession of ID</t>
  </si>
  <si>
    <t>"yes"=1,                                                                               "no"=0</t>
  </si>
  <si>
    <t>Access to documentation in community</t>
  </si>
  <si>
    <t>Access to safe drinking water in community</t>
  </si>
  <si>
    <t>Access to health care</t>
  </si>
  <si>
    <t>Quality/Adequacy of healthcare in community</t>
  </si>
  <si>
    <t>"very good"=1,                "good" =0.75,                      "fair" =0.5,                          "bad" =0.25,                      "very bad" =0</t>
  </si>
  <si>
    <t>Access to public services in community</t>
  </si>
  <si>
    <t xml:space="preserve">AUTOGENERATED, DO NOT  OVERWRITE --&gt; </t>
  </si>
  <si>
    <t>Participation in social activities</t>
  </si>
  <si>
    <t>"very often"=1, "often"=0.75, "sometimes"=0.5, "rarely"=0.25,          "never"=0</t>
  </si>
  <si>
    <t>Ability to rely on support network</t>
  </si>
  <si>
    <t>" a very strong network"=1,          "good"=0.75,          "fair"=0.5,           "bad"=0.25,                         "very bad"=0</t>
  </si>
  <si>
    <t>Sense of belonging to community</t>
  </si>
  <si>
    <t>"i agree "=1,           "somewhat agree"=0.75,                       "i don't agree or disagree"=0.5,                                                       "i somewhat disagree" =0.25                                                 "i strongly disagee"=0</t>
  </si>
  <si>
    <t>Sense of physical security</t>
  </si>
  <si>
    <t>"very safe"=1,             "safe"=0.75, "neutral"=0.5,          "unsafe"=0.25,          "very unsafe"=0</t>
  </si>
  <si>
    <t>Conflict with family/Domestic tension</t>
  </si>
  <si>
    <t>Feeling of discrimination in CoO</t>
  </si>
  <si>
    <t>"never"=1,             "rarely"=0.75, "sometimes"=0.5,           "very often"=0.25,                "all the time"=0</t>
  </si>
  <si>
    <t>Signs of distress</t>
  </si>
  <si>
    <t>Desire to receive psychological support</t>
  </si>
  <si>
    <t xml:space="preserve">"no"=1                                                     "yes"=0,    </t>
  </si>
  <si>
    <t>Need to remigrate</t>
  </si>
  <si>
    <t>"no"=1                                                         "yes"=USE VALUE FROM BELOW</t>
  </si>
  <si>
    <r>
      <t xml:space="preserve">Follow-up, </t>
    </r>
    <r>
      <rPr>
        <b/>
        <i/>
        <sz val="8"/>
        <color theme="1"/>
        <rFont val="Calibri"/>
        <family val="2"/>
        <scheme val="minor"/>
      </rPr>
      <t>only where "yes" was given in Q31</t>
    </r>
    <r>
      <rPr>
        <i/>
        <sz val="8"/>
        <color theme="1"/>
        <rFont val="Calibri"/>
        <family val="2"/>
        <scheme val="minor"/>
      </rPr>
      <t xml:space="preserve"> </t>
    </r>
  </si>
  <si>
    <r>
      <t>"I miss my friends/family members elsewhere, Cultural factors, Wish to continue studies abroad" 
    =</t>
    </r>
    <r>
      <rPr>
        <b/>
        <sz val="8"/>
        <color theme="1"/>
        <rFont val="Calibri"/>
        <family val="2"/>
        <scheme val="minor"/>
      </rPr>
      <t>(WISH TO LEAVE) =1</t>
    </r>
    <r>
      <rPr>
        <sz val="8"/>
        <color theme="1"/>
        <rFont val="Calibri"/>
        <family val="2"/>
        <scheme val="minor"/>
      </rPr>
      <t xml:space="preserve">,                                               "Lack of jobs, Lack of security, Low earnings, Lack of essential services, Family pressure " =                            </t>
    </r>
    <r>
      <rPr>
        <b/>
        <sz val="8"/>
        <color theme="1"/>
        <rFont val="Calibri"/>
        <family val="2"/>
        <scheme val="minor"/>
      </rPr>
      <t>(NEED TO LEAVE) =0</t>
    </r>
  </si>
  <si>
    <t>Economic reintegration score</t>
  </si>
  <si>
    <t>Social reintegration score</t>
  </si>
  <si>
    <t>Psychosocial reintegration score</t>
  </si>
  <si>
    <t>[min = 0, max =1)</t>
  </si>
  <si>
    <t>Composite reintegration score</t>
  </si>
  <si>
    <t>Note large differences between dimensional reintegration scores</t>
  </si>
  <si>
    <t>High number of "I don't know/wish to answer" answers?</t>
  </si>
  <si>
    <t>*high number = more than 7 times through survey</t>
  </si>
  <si>
    <r>
      <t xml:space="preserve"> </t>
    </r>
    <r>
      <rPr>
        <sz val="9"/>
        <rFont val="Calibri"/>
        <family val="2"/>
        <scheme val="minor"/>
      </rPr>
      <t>--&gt; please note number below:</t>
    </r>
  </si>
  <si>
    <t xml:space="preserve">number: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</si>
</sst>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4F4F"/>
      <name val="Calibri"/>
      <family val="2"/>
      <scheme val="minor"/>
    </font>
    <font>
      <sz val="9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4F4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4" fillId="0" borderId="10" xfId="0" applyFont="1" applyBorder="1" applyAlignment="1">
      <alignment horizontal="center" wrapText="1"/>
    </xf>
    <xf numFmtId="0" fontId="5" fillId="5" borderId="10" xfId="0" applyFont="1" applyFill="1" applyBorder="1" applyAlignment="1">
      <alignment horizontal="center" wrapText="1"/>
    </xf>
    <xf numFmtId="0" fontId="4" fillId="0" borderId="14" xfId="0" applyFont="1" applyBorder="1"/>
    <xf numFmtId="0" fontId="4" fillId="0" borderId="15" xfId="0" applyFont="1" applyBorder="1"/>
    <xf numFmtId="0" fontId="0" fillId="0" borderId="19" xfId="0" applyBorder="1" applyAlignment="1">
      <alignment horizontal="center"/>
    </xf>
    <xf numFmtId="0" fontId="0" fillId="0" borderId="13" xfId="0" applyBorder="1"/>
    <xf numFmtId="0" fontId="0" fillId="0" borderId="8" xfId="0" applyBorder="1"/>
    <xf numFmtId="0" fontId="0" fillId="0" borderId="6" xfId="0" applyBorder="1"/>
    <xf numFmtId="0" fontId="0" fillId="0" borderId="16" xfId="0" applyBorder="1"/>
    <xf numFmtId="0" fontId="0" fillId="0" borderId="9" xfId="0" applyBorder="1"/>
    <xf numFmtId="0" fontId="2" fillId="7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21" xfId="0" applyBorder="1"/>
    <xf numFmtId="0" fontId="0" fillId="0" borderId="19" xfId="0" applyBorder="1"/>
    <xf numFmtId="0" fontId="0" fillId="0" borderId="7" xfId="0" applyBorder="1"/>
    <xf numFmtId="0" fontId="3" fillId="0" borderId="0" xfId="0" applyFont="1"/>
    <xf numFmtId="0" fontId="0" fillId="0" borderId="19" xfId="0" applyBorder="1" applyAlignment="1">
      <alignment wrapText="1"/>
    </xf>
    <xf numFmtId="0" fontId="8" fillId="6" borderId="19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wrapText="1"/>
    </xf>
    <xf numFmtId="0" fontId="2" fillId="0" borderId="21" xfId="0" applyFont="1" applyBorder="1"/>
    <xf numFmtId="0" fontId="0" fillId="0" borderId="0" xfId="0" applyAlignment="1">
      <alignment horizontal="center" vertical="center"/>
    </xf>
    <xf numFmtId="0" fontId="8" fillId="5" borderId="19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0" xfId="0" applyFont="1"/>
    <xf numFmtId="0" fontId="0" fillId="8" borderId="0" xfId="0" applyFill="1"/>
    <xf numFmtId="0" fontId="11" fillId="8" borderId="0" xfId="0" applyFont="1" applyFill="1"/>
    <xf numFmtId="0" fontId="9" fillId="8" borderId="0" xfId="0" applyFont="1" applyFill="1"/>
    <xf numFmtId="0" fontId="13" fillId="0" borderId="0" xfId="0" applyFont="1"/>
    <xf numFmtId="17" fontId="13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4" fillId="0" borderId="32" xfId="0" applyFont="1" applyBorder="1" applyAlignment="1">
      <alignment horizontal="center" wrapText="1"/>
    </xf>
    <xf numFmtId="0" fontId="4" fillId="2" borderId="31" xfId="0" applyFont="1" applyFill="1" applyBorder="1" applyAlignment="1">
      <alignment vertical="center" wrapText="1"/>
    </xf>
    <xf numFmtId="0" fontId="0" fillId="2" borderId="31" xfId="0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wrapText="1"/>
    </xf>
    <xf numFmtId="0" fontId="10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4" fillId="0" borderId="14" xfId="0" applyFont="1" applyBorder="1" applyAlignment="1">
      <alignment horizontal="right" vertical="center"/>
    </xf>
    <xf numFmtId="0" fontId="4" fillId="0" borderId="17" xfId="0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wrapText="1"/>
    </xf>
    <xf numFmtId="0" fontId="2" fillId="5" borderId="2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reintegration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6FF-424A-BF47-D1854EF611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6FF-424A-BF47-D1854EF611E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6FF-424A-BF47-D1854EF611E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D6FF-424A-BF47-D1854EF611E3}"/>
              </c:ext>
            </c:extLst>
          </c:dPt>
          <c:cat>
            <c:strRef>
              <c:f>'Reintegration Scores Output'!$P$2:$P$5</c:f>
              <c:strCache>
                <c:ptCount val="4"/>
                <c:pt idx="0">
                  <c:v>Economic reintegration score</c:v>
                </c:pt>
                <c:pt idx="1">
                  <c:v>Social reintegration score</c:v>
                </c:pt>
                <c:pt idx="2">
                  <c:v>Psychosocial reintegration score</c:v>
                </c:pt>
                <c:pt idx="3">
                  <c:v>Composite reintegration score</c:v>
                </c:pt>
              </c:strCache>
            </c:strRef>
          </c:cat>
          <c:val>
            <c:numRef>
              <c:f>'Reintegration Scores Output'!$Q$2:$Q$5</c:f>
              <c:numCache>
                <c:formatCode>General</c:formatCode>
                <c:ptCount val="4"/>
                <c:pt idx="0">
                  <c:v>0.6349999999999999</c:v>
                </c:pt>
                <c:pt idx="1">
                  <c:v>0.74499999999999988</c:v>
                </c:pt>
                <c:pt idx="2">
                  <c:v>0.26250000000000001</c:v>
                </c:pt>
                <c:pt idx="3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FF-424A-BF47-D1854EF6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03761624"/>
        <c:axId val="456224328"/>
      </c:barChart>
      <c:catAx>
        <c:axId val="30376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24328"/>
        <c:crosses val="autoZero"/>
        <c:auto val="1"/>
        <c:lblAlgn val="ctr"/>
        <c:lblOffset val="100"/>
        <c:noMultiLvlLbl val="0"/>
      </c:catAx>
      <c:valAx>
        <c:axId val="456224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19</xdr:row>
          <xdr:rowOff>190500</xdr:rowOff>
        </xdr:from>
        <xdr:to>
          <xdr:col>3</xdr:col>
          <xdr:colOff>47625</xdr:colOff>
          <xdr:row>21</xdr:row>
          <xdr:rowOff>0</xdr:rowOff>
        </xdr:to>
        <xdr:sp macro="" textlink="">
          <xdr:nvSpPr>
            <xdr:cNvPr id="3073" name="Check Box 1" descr="No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68580" rIns="0" bIns="68580" anchor="ctr" upright="1"/>
            <a:lstStyle/>
            <a:p>
              <a:pPr algn="l" rtl="0">
                <a:defRPr sz="1000"/>
              </a:pPr>
              <a:r>
                <a:rPr lang="fr-S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4</xdr:col>
          <xdr:colOff>9525</xdr:colOff>
          <xdr:row>21</xdr:row>
          <xdr:rowOff>0</xdr:rowOff>
        </xdr:to>
        <xdr:sp macro="" textlink="">
          <xdr:nvSpPr>
            <xdr:cNvPr id="3074" name="Check Box 2" descr="No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4747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68580" rIns="0" bIns="68580" anchor="ctr" upright="1"/>
            <a:lstStyle/>
            <a:p>
              <a:pPr algn="l" rtl="0">
                <a:defRPr sz="1000"/>
              </a:pPr>
              <a:r>
                <a:rPr lang="fr-S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xdr:twoCellAnchor>
    <xdr:from>
      <xdr:col>15</xdr:col>
      <xdr:colOff>9526</xdr:colOff>
      <xdr:row>0</xdr:row>
      <xdr:rowOff>190499</xdr:rowOff>
    </xdr:from>
    <xdr:to>
      <xdr:col>17</xdr:col>
      <xdr:colOff>600075</xdr:colOff>
      <xdr:row>14</xdr:row>
      <xdr:rowOff>4761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9"/>
  <sheetViews>
    <sheetView zoomScaleNormal="100" workbookViewId="0">
      <selection activeCell="B14" sqref="B14"/>
    </sheetView>
  </sheetViews>
  <sheetFormatPr defaultColWidth="8.85546875" defaultRowHeight="14.85"/>
  <sheetData>
    <row r="1" spans="2:17" ht="15.6" thickBot="1"/>
    <row r="2" spans="2:17">
      <c r="B2" s="38" t="s">
        <v>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>
      <c r="B3" s="19" t="s">
        <v>1</v>
      </c>
      <c r="Q3" s="20"/>
    </row>
    <row r="4" spans="2:17">
      <c r="B4" s="19" t="s">
        <v>2</v>
      </c>
      <c r="Q4" s="20"/>
    </row>
    <row r="5" spans="2:17" ht="15.6" thickBot="1">
      <c r="B5" s="22" t="s">
        <v>3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3"/>
    </row>
    <row r="7" spans="2:17">
      <c r="B7" s="1" t="s">
        <v>4</v>
      </c>
    </row>
    <row r="8" spans="2:17">
      <c r="B8" t="s">
        <v>5</v>
      </c>
    </row>
    <row r="9" spans="2:17">
      <c r="B9" t="s">
        <v>6</v>
      </c>
    </row>
    <row r="11" spans="2:17">
      <c r="B11" s="45" t="s">
        <v>7</v>
      </c>
    </row>
    <row r="13" spans="2:17">
      <c r="B13" s="1" t="s">
        <v>8</v>
      </c>
    </row>
    <row r="14" spans="2:17">
      <c r="B14" t="s">
        <v>9</v>
      </c>
    </row>
    <row r="17" spans="2:2">
      <c r="B17" s="50">
        <v>43160</v>
      </c>
    </row>
    <row r="18" spans="2:2">
      <c r="B18" s="49" t="s">
        <v>10</v>
      </c>
    </row>
    <row r="19" spans="2:2">
      <c r="B19" s="4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5"/>
  <sheetViews>
    <sheetView topLeftCell="A24" zoomScale="90" zoomScaleNormal="90" workbookViewId="0">
      <selection activeCell="M26" sqref="M26"/>
    </sheetView>
  </sheetViews>
  <sheetFormatPr defaultColWidth="9.140625" defaultRowHeight="14.85"/>
  <cols>
    <col min="3" max="3" width="9.140625" style="4"/>
    <col min="4" max="4" width="16.7109375" style="3" bestFit="1" customWidth="1"/>
    <col min="5" max="5" width="21" bestFit="1" customWidth="1"/>
    <col min="6" max="6" width="20.7109375" style="39" customWidth="1"/>
    <col min="8" max="8" width="10.42578125" customWidth="1"/>
    <col min="9" max="9" width="10.7109375" customWidth="1"/>
    <col min="11" max="11" width="12.85546875" style="31" customWidth="1"/>
    <col min="12" max="12" width="9.140625" style="31"/>
    <col min="13" max="13" width="12.140625" style="31" customWidth="1"/>
    <col min="14" max="14" width="9.140625" style="31"/>
  </cols>
  <sheetData>
    <row r="1" spans="2:17" ht="15.6" thickBot="1"/>
    <row r="2" spans="2:17" ht="15.6" thickBot="1">
      <c r="B2" s="28"/>
      <c r="C2" s="18"/>
      <c r="D2" s="32"/>
      <c r="E2" s="33"/>
      <c r="F2" s="40" t="s">
        <v>11</v>
      </c>
      <c r="G2" s="29"/>
      <c r="H2" s="29"/>
      <c r="I2" s="29"/>
      <c r="J2" s="30"/>
      <c r="L2" s="69" t="s">
        <v>12</v>
      </c>
      <c r="M2" s="69"/>
      <c r="N2" s="69"/>
      <c r="O2" s="69"/>
      <c r="P2" s="69"/>
      <c r="Q2" s="69"/>
    </row>
    <row r="3" spans="2:17" s="4" customFormat="1" ht="30" customHeight="1">
      <c r="B3" s="34"/>
      <c r="C3" s="62" t="s">
        <v>13</v>
      </c>
      <c r="D3" s="62" t="s">
        <v>14</v>
      </c>
      <c r="E3" s="52" t="s">
        <v>15</v>
      </c>
      <c r="F3" s="70" t="s">
        <v>16</v>
      </c>
      <c r="G3" s="5"/>
      <c r="H3" s="72" t="s">
        <v>17</v>
      </c>
      <c r="I3" s="74" t="s">
        <v>18</v>
      </c>
      <c r="J3" s="35"/>
      <c r="K3" s="31" t="s">
        <v>19</v>
      </c>
      <c r="L3" s="69"/>
      <c r="M3" s="69"/>
      <c r="N3" s="69"/>
      <c r="O3" s="69"/>
      <c r="P3" s="69"/>
      <c r="Q3" s="69"/>
    </row>
    <row r="4" spans="2:17" s="4" customFormat="1" ht="67.5" customHeight="1" thickBot="1">
      <c r="B4" s="34"/>
      <c r="C4" s="62"/>
      <c r="D4" s="62"/>
      <c r="E4" s="58" t="s">
        <v>20</v>
      </c>
      <c r="F4" s="71"/>
      <c r="G4" s="60"/>
      <c r="H4" s="73"/>
      <c r="I4" s="75"/>
      <c r="J4" s="35"/>
      <c r="K4" s="61"/>
      <c r="L4" s="51"/>
      <c r="M4" s="51"/>
      <c r="N4" s="51"/>
      <c r="O4" s="51"/>
      <c r="P4" s="51"/>
      <c r="Q4" s="51"/>
    </row>
    <row r="5" spans="2:17" ht="59.1" customHeight="1">
      <c r="B5" s="19"/>
      <c r="C5" s="57">
        <v>1</v>
      </c>
      <c r="D5" s="56" t="s">
        <v>21</v>
      </c>
      <c r="E5" s="55" t="s">
        <v>22</v>
      </c>
      <c r="F5" s="41">
        <v>0.75</v>
      </c>
      <c r="G5" s="59"/>
      <c r="H5" s="53">
        <v>0.15</v>
      </c>
      <c r="I5" s="54">
        <v>0.05</v>
      </c>
      <c r="J5" s="20"/>
      <c r="K5" s="61">
        <f>F5*H5</f>
        <v>0.11249999999999999</v>
      </c>
      <c r="L5" s="61"/>
      <c r="M5" s="61">
        <f>F5*I5</f>
        <v>3.7500000000000006E-2</v>
      </c>
    </row>
    <row r="6" spans="2:17" ht="59.1" customHeight="1">
      <c r="B6" s="19"/>
      <c r="C6" s="6">
        <v>2</v>
      </c>
      <c r="D6" s="7" t="s">
        <v>23</v>
      </c>
      <c r="E6" s="14" t="s">
        <v>24</v>
      </c>
      <c r="F6" s="41">
        <v>0.25</v>
      </c>
      <c r="G6" s="61"/>
      <c r="H6" s="16">
        <v>0.12</v>
      </c>
      <c r="I6" s="17">
        <v>0.08</v>
      </c>
      <c r="J6" s="20"/>
      <c r="K6" s="61">
        <f>F6*H6</f>
        <v>0.03</v>
      </c>
      <c r="L6" s="61"/>
      <c r="M6" s="61">
        <f t="shared" ref="M5:M33" si="0">F6*I6</f>
        <v>0.02</v>
      </c>
    </row>
    <row r="7" spans="2:17" ht="36" customHeight="1">
      <c r="B7" s="19"/>
      <c r="C7" s="6">
        <v>3</v>
      </c>
      <c r="D7" s="7" t="s">
        <v>25</v>
      </c>
      <c r="E7" s="14" t="s">
        <v>26</v>
      </c>
      <c r="F7" s="41">
        <v>1</v>
      </c>
      <c r="H7" s="16">
        <v>0.08</v>
      </c>
      <c r="I7" s="17">
        <v>0.02</v>
      </c>
      <c r="J7" s="20"/>
      <c r="K7" s="61">
        <f t="shared" ref="K6:K33" si="1">F7*H7</f>
        <v>0.08</v>
      </c>
      <c r="L7" s="61"/>
      <c r="M7" s="61">
        <f t="shared" si="0"/>
        <v>0.02</v>
      </c>
    </row>
    <row r="8" spans="2:17" ht="57.95" customHeight="1">
      <c r="B8" s="19"/>
      <c r="C8" s="6">
        <v>4</v>
      </c>
      <c r="D8" s="7" t="s">
        <v>27</v>
      </c>
      <c r="E8" s="14" t="s">
        <v>24</v>
      </c>
      <c r="F8" s="41">
        <v>0.25</v>
      </c>
      <c r="H8" s="16">
        <v>0.1</v>
      </c>
      <c r="I8" s="17">
        <v>0.02</v>
      </c>
      <c r="J8" s="20"/>
      <c r="K8" s="61">
        <f t="shared" si="1"/>
        <v>2.5000000000000001E-2</v>
      </c>
      <c r="L8" s="61"/>
      <c r="M8" s="61">
        <f t="shared" si="0"/>
        <v>5.0000000000000001E-3</v>
      </c>
    </row>
    <row r="9" spans="2:17" ht="36" customHeight="1">
      <c r="B9" s="19"/>
      <c r="C9" s="6">
        <v>5</v>
      </c>
      <c r="D9" s="7" t="s">
        <v>28</v>
      </c>
      <c r="E9" s="14" t="s">
        <v>29</v>
      </c>
      <c r="F9" s="41">
        <v>1</v>
      </c>
      <c r="H9" s="16">
        <v>0.08</v>
      </c>
      <c r="I9" s="17">
        <v>0.04</v>
      </c>
      <c r="J9" s="20"/>
      <c r="K9" s="61">
        <f>F9*H9</f>
        <v>0.08</v>
      </c>
      <c r="L9" s="61"/>
      <c r="M9" s="61">
        <f t="shared" si="0"/>
        <v>0.04</v>
      </c>
    </row>
    <row r="10" spans="2:17" ht="59.1" customHeight="1">
      <c r="B10" s="19"/>
      <c r="C10" s="6">
        <v>6</v>
      </c>
      <c r="D10" s="7" t="s">
        <v>30</v>
      </c>
      <c r="E10" s="14" t="s">
        <v>31</v>
      </c>
      <c r="F10" s="41">
        <v>0.75</v>
      </c>
      <c r="H10" s="16">
        <v>0.13</v>
      </c>
      <c r="I10" s="17">
        <v>0.03</v>
      </c>
      <c r="J10" s="20"/>
      <c r="K10" s="61">
        <f>F10*H10</f>
        <v>9.7500000000000003E-2</v>
      </c>
      <c r="L10" s="61"/>
      <c r="M10" s="61">
        <f t="shared" si="0"/>
        <v>2.2499999999999999E-2</v>
      </c>
    </row>
    <row r="11" spans="2:17" ht="26.1" customHeight="1">
      <c r="B11" s="19"/>
      <c r="C11" s="6">
        <v>7</v>
      </c>
      <c r="D11" s="7" t="s">
        <v>32</v>
      </c>
      <c r="E11" s="14" t="s">
        <v>33</v>
      </c>
      <c r="F11" s="41">
        <v>1</v>
      </c>
      <c r="H11" s="16">
        <v>0.1</v>
      </c>
      <c r="I11" s="17">
        <v>0.03</v>
      </c>
      <c r="J11" s="20"/>
      <c r="K11" s="61">
        <f t="shared" si="1"/>
        <v>0.1</v>
      </c>
      <c r="L11" s="61"/>
      <c r="M11" s="61">
        <f t="shared" si="0"/>
        <v>0.03</v>
      </c>
    </row>
    <row r="12" spans="2:17" ht="36.950000000000003" customHeight="1">
      <c r="B12" s="19"/>
      <c r="C12" s="6">
        <v>8</v>
      </c>
      <c r="D12" s="7" t="s">
        <v>34</v>
      </c>
      <c r="E12" s="14" t="s">
        <v>35</v>
      </c>
      <c r="F12" s="41">
        <v>1</v>
      </c>
      <c r="H12" s="16">
        <v>0.11</v>
      </c>
      <c r="I12" s="17">
        <v>0.03</v>
      </c>
      <c r="J12" s="20"/>
      <c r="K12" s="61">
        <f t="shared" si="1"/>
        <v>0.11</v>
      </c>
      <c r="L12" s="61"/>
      <c r="M12" s="61">
        <f t="shared" si="0"/>
        <v>0.03</v>
      </c>
    </row>
    <row r="13" spans="2:17" ht="26.1" customHeight="1" thickBot="1">
      <c r="B13" s="19"/>
      <c r="C13" s="6">
        <v>9</v>
      </c>
      <c r="D13" s="7" t="s">
        <v>36</v>
      </c>
      <c r="E13" s="14" t="s">
        <v>37</v>
      </c>
      <c r="F13" s="42">
        <v>0</v>
      </c>
      <c r="H13" s="16">
        <v>0.13</v>
      </c>
      <c r="I13" s="17">
        <v>0.03</v>
      </c>
      <c r="J13" s="20"/>
      <c r="K13" s="61">
        <f t="shared" si="1"/>
        <v>0</v>
      </c>
      <c r="L13" s="61">
        <f>SUM(K5:K13)</f>
        <v>0.6349999999999999</v>
      </c>
      <c r="M13" s="61">
        <f t="shared" si="0"/>
        <v>0</v>
      </c>
    </row>
    <row r="14" spans="2:17" ht="59.1" customHeight="1">
      <c r="B14" s="19"/>
      <c r="C14" s="8">
        <v>10</v>
      </c>
      <c r="D14" s="10" t="s">
        <v>38</v>
      </c>
      <c r="E14" s="14" t="s">
        <v>31</v>
      </c>
      <c r="F14" s="41">
        <v>0.75</v>
      </c>
      <c r="H14" s="16">
        <v>0.1</v>
      </c>
      <c r="I14" s="17">
        <v>0.03</v>
      </c>
      <c r="J14" s="20"/>
      <c r="K14" s="61">
        <f t="shared" si="1"/>
        <v>7.5000000000000011E-2</v>
      </c>
      <c r="L14" s="61"/>
      <c r="M14" s="61">
        <f t="shared" si="0"/>
        <v>2.2499999999999999E-2</v>
      </c>
    </row>
    <row r="15" spans="2:17" ht="59.1" customHeight="1">
      <c r="B15" s="19"/>
      <c r="C15" s="8">
        <v>11</v>
      </c>
      <c r="D15" s="9" t="s">
        <v>39</v>
      </c>
      <c r="E15" s="14" t="s">
        <v>40</v>
      </c>
      <c r="F15" s="41">
        <v>0.75</v>
      </c>
      <c r="H15" s="16">
        <v>0.12</v>
      </c>
      <c r="I15" s="17">
        <v>0.03</v>
      </c>
      <c r="J15" s="20"/>
      <c r="K15" s="61">
        <f t="shared" si="1"/>
        <v>0.09</v>
      </c>
      <c r="L15" s="61"/>
      <c r="M15" s="61">
        <f t="shared" si="0"/>
        <v>2.2499999999999999E-2</v>
      </c>
    </row>
    <row r="16" spans="2:17" ht="59.1" customHeight="1">
      <c r="B16" s="19"/>
      <c r="C16" s="8">
        <v>12</v>
      </c>
      <c r="D16" s="9" t="s">
        <v>41</v>
      </c>
      <c r="E16" s="14" t="s">
        <v>31</v>
      </c>
      <c r="F16" s="41">
        <v>0.75</v>
      </c>
      <c r="H16" s="16">
        <v>0.11</v>
      </c>
      <c r="I16" s="17">
        <v>0.03</v>
      </c>
      <c r="J16" s="20"/>
      <c r="K16" s="61">
        <f t="shared" si="1"/>
        <v>8.2500000000000004E-2</v>
      </c>
      <c r="L16" s="61"/>
      <c r="M16" s="61">
        <f t="shared" si="0"/>
        <v>2.2499999999999999E-2</v>
      </c>
    </row>
    <row r="17" spans="2:13" ht="36.950000000000003" customHeight="1">
      <c r="B17" s="19"/>
      <c r="C17" s="8">
        <v>13</v>
      </c>
      <c r="D17" s="9" t="s">
        <v>42</v>
      </c>
      <c r="E17" s="14" t="s">
        <v>43</v>
      </c>
      <c r="F17" s="41">
        <v>1</v>
      </c>
      <c r="H17" s="16">
        <v>7.0000000000000007E-2</v>
      </c>
      <c r="I17" s="17">
        <v>0.02</v>
      </c>
      <c r="J17" s="20"/>
      <c r="K17" s="61">
        <f t="shared" si="1"/>
        <v>7.0000000000000007E-2</v>
      </c>
      <c r="L17" s="61"/>
      <c r="M17" s="61">
        <f t="shared" si="0"/>
        <v>0.02</v>
      </c>
    </row>
    <row r="18" spans="2:13" ht="60" customHeight="1">
      <c r="B18" s="19"/>
      <c r="C18" s="8">
        <v>14</v>
      </c>
      <c r="D18" s="9" t="s">
        <v>44</v>
      </c>
      <c r="E18" s="14" t="s">
        <v>31</v>
      </c>
      <c r="F18" s="41">
        <v>1</v>
      </c>
      <c r="H18" s="16">
        <v>0.12</v>
      </c>
      <c r="I18" s="17">
        <v>0.04</v>
      </c>
      <c r="J18" s="20"/>
      <c r="K18" s="61">
        <f t="shared" si="1"/>
        <v>0.12</v>
      </c>
      <c r="L18" s="61"/>
      <c r="M18" s="61">
        <f t="shared" si="0"/>
        <v>0.04</v>
      </c>
    </row>
    <row r="19" spans="2:13" ht="22.7">
      <c r="B19" s="19"/>
      <c r="C19" s="8">
        <v>15</v>
      </c>
      <c r="D19" s="9" t="s">
        <v>45</v>
      </c>
      <c r="E19" s="14" t="s">
        <v>46</v>
      </c>
      <c r="F19" s="41">
        <v>1</v>
      </c>
      <c r="H19" s="16">
        <v>0.05</v>
      </c>
      <c r="I19" s="17">
        <v>0.05</v>
      </c>
      <c r="J19" s="20"/>
      <c r="K19" s="61">
        <f t="shared" si="1"/>
        <v>0.05</v>
      </c>
      <c r="L19" s="61"/>
      <c r="M19" s="61">
        <f t="shared" si="0"/>
        <v>0.05</v>
      </c>
    </row>
    <row r="20" spans="2:13" ht="59.1" customHeight="1">
      <c r="B20" s="19"/>
      <c r="C20" s="8">
        <v>16</v>
      </c>
      <c r="D20" s="9" t="s">
        <v>47</v>
      </c>
      <c r="E20" s="14" t="s">
        <v>31</v>
      </c>
      <c r="F20" s="41">
        <v>1</v>
      </c>
      <c r="H20" s="16">
        <v>0</v>
      </c>
      <c r="I20" s="17">
        <v>0</v>
      </c>
      <c r="J20" s="20"/>
      <c r="K20" s="61">
        <f t="shared" si="1"/>
        <v>0</v>
      </c>
      <c r="L20" s="61"/>
      <c r="M20" s="61">
        <f t="shared" si="0"/>
        <v>0</v>
      </c>
    </row>
    <row r="21" spans="2:13" ht="59.1" customHeight="1">
      <c r="B21" s="19"/>
      <c r="C21" s="8">
        <v>17</v>
      </c>
      <c r="D21" s="9" t="s">
        <v>48</v>
      </c>
      <c r="E21" s="14" t="s">
        <v>31</v>
      </c>
      <c r="F21" s="41">
        <v>1</v>
      </c>
      <c r="H21" s="16">
        <v>0</v>
      </c>
      <c r="I21" s="17">
        <v>0</v>
      </c>
      <c r="J21" s="20"/>
      <c r="K21" s="61">
        <f t="shared" si="1"/>
        <v>0</v>
      </c>
      <c r="L21" s="61"/>
      <c r="M21" s="61">
        <f t="shared" si="0"/>
        <v>0</v>
      </c>
    </row>
    <row r="22" spans="2:13" ht="59.1" customHeight="1">
      <c r="B22" s="19"/>
      <c r="C22" s="8">
        <v>18</v>
      </c>
      <c r="D22" s="9" t="s">
        <v>49</v>
      </c>
      <c r="E22" s="14" t="s">
        <v>31</v>
      </c>
      <c r="F22" s="41">
        <v>0.75</v>
      </c>
      <c r="H22" s="16">
        <v>0.2</v>
      </c>
      <c r="I22" s="17">
        <v>0.06</v>
      </c>
      <c r="J22" s="20"/>
      <c r="K22" s="61">
        <f t="shared" si="1"/>
        <v>0.15000000000000002</v>
      </c>
      <c r="L22" s="61"/>
      <c r="M22" s="61">
        <f t="shared" si="0"/>
        <v>4.4999999999999998E-2</v>
      </c>
    </row>
    <row r="23" spans="2:13" ht="60" customHeight="1" thickBot="1">
      <c r="B23" s="19"/>
      <c r="C23" s="8">
        <v>19</v>
      </c>
      <c r="D23" s="9" t="s">
        <v>50</v>
      </c>
      <c r="E23" s="14" t="s">
        <v>51</v>
      </c>
      <c r="F23" s="41">
        <v>0.25</v>
      </c>
      <c r="H23" s="16">
        <v>0.15</v>
      </c>
      <c r="I23" s="17">
        <v>0.03</v>
      </c>
      <c r="J23" s="20"/>
      <c r="K23" s="61">
        <f t="shared" si="1"/>
        <v>3.7499999999999999E-2</v>
      </c>
      <c r="L23" s="61"/>
      <c r="M23" s="61">
        <f t="shared" si="0"/>
        <v>7.4999999999999997E-3</v>
      </c>
    </row>
    <row r="24" spans="2:13" ht="62.25" customHeight="1" thickBot="1">
      <c r="B24" s="19"/>
      <c r="C24" s="8">
        <v>20</v>
      </c>
      <c r="D24" s="10" t="s">
        <v>52</v>
      </c>
      <c r="E24" s="15" t="s">
        <v>53</v>
      </c>
      <c r="F24" s="43">
        <f>(SUM(F20:F22,F18,F16,F14))/6</f>
        <v>0.875</v>
      </c>
      <c r="H24" s="16">
        <v>0.08</v>
      </c>
      <c r="I24" s="17">
        <v>0.04</v>
      </c>
      <c r="J24" s="20"/>
      <c r="K24" s="61">
        <f t="shared" si="1"/>
        <v>7.0000000000000007E-2</v>
      </c>
      <c r="L24" s="61">
        <f>SUM(K14:K24)</f>
        <v>0.74499999999999988</v>
      </c>
      <c r="M24" s="61">
        <f t="shared" si="0"/>
        <v>3.5000000000000003E-2</v>
      </c>
    </row>
    <row r="25" spans="2:13" ht="60.95" customHeight="1">
      <c r="B25" s="19"/>
      <c r="C25" s="11">
        <v>21</v>
      </c>
      <c r="D25" s="12" t="s">
        <v>54</v>
      </c>
      <c r="E25" s="14" t="s">
        <v>55</v>
      </c>
      <c r="F25" s="41">
        <v>0.25</v>
      </c>
      <c r="H25" s="16">
        <v>0.12</v>
      </c>
      <c r="I25" s="17">
        <v>0.04</v>
      </c>
      <c r="J25" s="20"/>
      <c r="K25" s="61">
        <f t="shared" si="1"/>
        <v>0.03</v>
      </c>
      <c r="L25" s="61"/>
      <c r="M25" s="61">
        <f t="shared" si="0"/>
        <v>0.01</v>
      </c>
    </row>
    <row r="26" spans="2:13" ht="44.85">
      <c r="B26" s="19"/>
      <c r="C26" s="11">
        <v>22</v>
      </c>
      <c r="D26" s="12" t="s">
        <v>56</v>
      </c>
      <c r="E26" s="14" t="s">
        <v>57</v>
      </c>
      <c r="F26" s="41">
        <v>0.25</v>
      </c>
      <c r="H26" s="16">
        <v>0.05</v>
      </c>
      <c r="I26" s="17">
        <v>0.03</v>
      </c>
      <c r="J26" s="20"/>
      <c r="K26" s="61">
        <f t="shared" si="1"/>
        <v>1.2500000000000001E-2</v>
      </c>
      <c r="L26" s="61"/>
      <c r="M26" s="61">
        <f t="shared" si="0"/>
        <v>7.4999999999999997E-3</v>
      </c>
    </row>
    <row r="27" spans="2:13" ht="92.1" customHeight="1">
      <c r="B27" s="19"/>
      <c r="C27" s="11">
        <v>23</v>
      </c>
      <c r="D27" s="12" t="s">
        <v>58</v>
      </c>
      <c r="E27" s="14" t="s">
        <v>59</v>
      </c>
      <c r="F27" s="41">
        <v>0</v>
      </c>
      <c r="H27" s="16">
        <v>0.15</v>
      </c>
      <c r="I27" s="17">
        <v>0.04</v>
      </c>
      <c r="J27" s="20"/>
      <c r="K27" s="61">
        <f t="shared" si="1"/>
        <v>0</v>
      </c>
      <c r="L27" s="61"/>
      <c r="M27" s="61">
        <f t="shared" si="0"/>
        <v>0</v>
      </c>
    </row>
    <row r="28" spans="2:13" ht="44.85">
      <c r="B28" s="19"/>
      <c r="C28" s="11">
        <v>24</v>
      </c>
      <c r="D28" s="12" t="s">
        <v>60</v>
      </c>
      <c r="E28" s="14" t="s">
        <v>61</v>
      </c>
      <c r="F28" s="41">
        <v>0.25</v>
      </c>
      <c r="H28" s="16">
        <v>0.1</v>
      </c>
      <c r="I28" s="17">
        <v>0.05</v>
      </c>
      <c r="J28" s="20"/>
      <c r="K28" s="61">
        <f t="shared" si="1"/>
        <v>2.5000000000000001E-2</v>
      </c>
      <c r="L28" s="61"/>
      <c r="M28" s="61">
        <f t="shared" si="0"/>
        <v>1.2500000000000001E-2</v>
      </c>
    </row>
    <row r="29" spans="2:13" ht="44.85">
      <c r="B29" s="19"/>
      <c r="C29" s="11">
        <v>25</v>
      </c>
      <c r="D29" s="12" t="s">
        <v>62</v>
      </c>
      <c r="E29" s="14" t="s">
        <v>24</v>
      </c>
      <c r="F29" s="41">
        <v>0.5</v>
      </c>
      <c r="H29" s="16">
        <v>0.12</v>
      </c>
      <c r="I29" s="17">
        <v>0.01</v>
      </c>
      <c r="J29" s="20"/>
      <c r="K29" s="61">
        <f t="shared" si="1"/>
        <v>0.06</v>
      </c>
      <c r="L29" s="61"/>
      <c r="M29" s="61">
        <f t="shared" si="0"/>
        <v>5.0000000000000001E-3</v>
      </c>
    </row>
    <row r="30" spans="2:13" ht="44.85">
      <c r="B30" s="19"/>
      <c r="C30" s="11">
        <v>26</v>
      </c>
      <c r="D30" s="12" t="s">
        <v>63</v>
      </c>
      <c r="E30" s="14" t="s">
        <v>64</v>
      </c>
      <c r="F30" s="41">
        <v>1</v>
      </c>
      <c r="H30" s="16">
        <v>0.11</v>
      </c>
      <c r="I30" s="17">
        <v>0</v>
      </c>
      <c r="J30" s="20"/>
      <c r="K30" s="61">
        <f t="shared" si="1"/>
        <v>0.11</v>
      </c>
      <c r="L30" s="61"/>
      <c r="M30" s="61">
        <f t="shared" si="0"/>
        <v>0</v>
      </c>
    </row>
    <row r="31" spans="2:13" ht="44.85">
      <c r="B31" s="19"/>
      <c r="C31" s="11">
        <v>27</v>
      </c>
      <c r="D31" s="12" t="s">
        <v>65</v>
      </c>
      <c r="E31" s="14" t="s">
        <v>64</v>
      </c>
      <c r="F31" s="41">
        <v>0.25</v>
      </c>
      <c r="H31" s="16">
        <v>0.1</v>
      </c>
      <c r="I31" s="17">
        <v>0.04</v>
      </c>
      <c r="J31" s="20"/>
      <c r="K31" s="61">
        <f t="shared" si="1"/>
        <v>2.5000000000000001E-2</v>
      </c>
      <c r="L31" s="61"/>
      <c r="M31" s="61">
        <f t="shared" si="0"/>
        <v>0.01</v>
      </c>
    </row>
    <row r="32" spans="2:13" ht="22.7">
      <c r="B32" s="19"/>
      <c r="C32" s="11">
        <v>28</v>
      </c>
      <c r="D32" s="12" t="s">
        <v>66</v>
      </c>
      <c r="E32" s="14" t="s">
        <v>67</v>
      </c>
      <c r="F32" s="41">
        <v>0</v>
      </c>
      <c r="H32" s="16">
        <v>0.1</v>
      </c>
      <c r="I32" s="17">
        <v>0.03</v>
      </c>
      <c r="J32" s="20"/>
      <c r="K32" s="61">
        <f t="shared" si="1"/>
        <v>0</v>
      </c>
      <c r="L32" s="61"/>
      <c r="M32" s="61">
        <f t="shared" si="0"/>
        <v>0</v>
      </c>
    </row>
    <row r="33" spans="2:14" ht="55.5" customHeight="1">
      <c r="B33" s="19"/>
      <c r="C33" s="11">
        <v>29</v>
      </c>
      <c r="D33" s="12" t="s">
        <v>68</v>
      </c>
      <c r="E33" s="14" t="s">
        <v>69</v>
      </c>
      <c r="F33" s="63">
        <v>0</v>
      </c>
      <c r="H33" s="65">
        <v>0.15</v>
      </c>
      <c r="I33" s="67">
        <v>0.1</v>
      </c>
      <c r="J33" s="20"/>
      <c r="K33" s="61">
        <f>F33*H33</f>
        <v>0</v>
      </c>
      <c r="L33" s="61">
        <f>SUM(K25:K34)</f>
        <v>0.26250000000000001</v>
      </c>
      <c r="M33" s="61">
        <f t="shared" si="0"/>
        <v>0</v>
      </c>
      <c r="N33" s="31">
        <f>SUM(M5:M34)</f>
        <v>0.51500000000000001</v>
      </c>
    </row>
    <row r="34" spans="2:14" ht="225" customHeight="1" thickBot="1">
      <c r="B34" s="19"/>
      <c r="C34" s="11">
        <v>30</v>
      </c>
      <c r="D34" s="13" t="s">
        <v>70</v>
      </c>
      <c r="E34" s="14" t="s">
        <v>71</v>
      </c>
      <c r="F34" s="64"/>
      <c r="H34" s="66"/>
      <c r="I34" s="68"/>
      <c r="J34" s="20"/>
      <c r="K34" s="61"/>
      <c r="L34" s="61"/>
      <c r="M34" s="61"/>
    </row>
    <row r="35" spans="2:14" ht="15.6" thickBot="1">
      <c r="B35" s="22"/>
      <c r="C35" s="36"/>
      <c r="D35" s="37"/>
      <c r="E35" s="21"/>
      <c r="F35" s="44"/>
      <c r="G35" s="21"/>
      <c r="H35" s="21"/>
      <c r="I35" s="21"/>
      <c r="J35" s="23"/>
      <c r="K35" s="61"/>
      <c r="L35" s="61"/>
      <c r="M35" s="61"/>
    </row>
  </sheetData>
  <mergeCells count="9">
    <mergeCell ref="C3:C4"/>
    <mergeCell ref="F33:F34"/>
    <mergeCell ref="H33:H34"/>
    <mergeCell ref="I33:I34"/>
    <mergeCell ref="L2:Q3"/>
    <mergeCell ref="F3:F4"/>
    <mergeCell ref="H3:H4"/>
    <mergeCell ref="I3:I4"/>
    <mergeCell ref="D3:D4"/>
  </mergeCells>
  <pageMargins left="0.7" right="0.7" top="0.75" bottom="0.75" header="0.3" footer="0.3"/>
  <pageSetup paperSize="9" scale="9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22"/>
  <sheetViews>
    <sheetView tabSelected="1" topLeftCell="A2" workbookViewId="0">
      <selection activeCell="E22" sqref="E22:G22"/>
    </sheetView>
  </sheetViews>
  <sheetFormatPr defaultColWidth="8.85546875" defaultRowHeight="14.85"/>
  <cols>
    <col min="16" max="16" width="30.140625" bestFit="1" customWidth="1"/>
  </cols>
  <sheetData>
    <row r="1" spans="2:17" ht="15.6" thickBot="1"/>
    <row r="2" spans="2:17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  <c r="P2" t="s">
        <v>72</v>
      </c>
      <c r="Q2">
        <f>C6</f>
        <v>0.6349999999999999</v>
      </c>
    </row>
    <row r="3" spans="2:17">
      <c r="B3" s="19"/>
      <c r="C3" s="1" t="s">
        <v>72</v>
      </c>
      <c r="G3" s="1" t="s">
        <v>73</v>
      </c>
      <c r="K3" s="1" t="s">
        <v>74</v>
      </c>
      <c r="N3" s="20"/>
      <c r="P3" t="s">
        <v>73</v>
      </c>
      <c r="Q3">
        <f>G6</f>
        <v>0.74499999999999988</v>
      </c>
    </row>
    <row r="4" spans="2:17">
      <c r="B4" s="19"/>
      <c r="C4" t="s">
        <v>75</v>
      </c>
      <c r="G4" t="s">
        <v>75</v>
      </c>
      <c r="K4" t="s">
        <v>75</v>
      </c>
      <c r="N4" s="20"/>
      <c r="P4" t="s">
        <v>74</v>
      </c>
      <c r="Q4">
        <f>K6</f>
        <v>0.26250000000000001</v>
      </c>
    </row>
    <row r="5" spans="2:17" ht="15.6" thickBot="1">
      <c r="B5" s="19"/>
      <c r="N5" s="20"/>
      <c r="P5" t="s">
        <v>76</v>
      </c>
      <c r="Q5">
        <f>C14</f>
        <v>0.51500000000000001</v>
      </c>
    </row>
    <row r="6" spans="2:17" ht="15.6" thickBot="1">
      <c r="B6" s="19"/>
      <c r="C6" s="24">
        <f>SUM('Data entry'!K5:K13)</f>
        <v>0.6349999999999999</v>
      </c>
      <c r="D6" s="5"/>
      <c r="E6" s="5"/>
      <c r="F6" s="5"/>
      <c r="G6" s="25">
        <f>SUM('Data entry'!K14:K24)</f>
        <v>0.74499999999999988</v>
      </c>
      <c r="H6" s="5"/>
      <c r="I6" s="5"/>
      <c r="J6" s="5"/>
      <c r="K6" s="26">
        <f>SUM('Data entry'!K25:K34)</f>
        <v>0.26250000000000001</v>
      </c>
      <c r="N6" s="20"/>
    </row>
    <row r="7" spans="2:17">
      <c r="B7" s="19"/>
      <c r="N7" s="20"/>
    </row>
    <row r="8" spans="2:17">
      <c r="B8" s="19"/>
      <c r="C8" t="s">
        <v>77</v>
      </c>
      <c r="N8" s="20"/>
    </row>
    <row r="9" spans="2:17">
      <c r="B9" s="1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0"/>
    </row>
    <row r="10" spans="2:17">
      <c r="B10" s="19"/>
      <c r="N10" s="20"/>
    </row>
    <row r="11" spans="2:17">
      <c r="B11" s="19"/>
      <c r="C11" s="1" t="s">
        <v>76</v>
      </c>
      <c r="N11" s="20"/>
    </row>
    <row r="12" spans="2:17">
      <c r="B12" s="19"/>
      <c r="C12" t="s">
        <v>75</v>
      </c>
      <c r="N12" s="20"/>
    </row>
    <row r="13" spans="2:17" ht="15.6" thickBot="1">
      <c r="B13" s="19"/>
      <c r="N13" s="20"/>
    </row>
    <row r="14" spans="2:17" ht="15.6" thickBot="1">
      <c r="B14" s="19"/>
      <c r="C14" s="27">
        <f>SUM('Data entry'!M5:M34)</f>
        <v>0.51500000000000001</v>
      </c>
      <c r="N14" s="20"/>
    </row>
    <row r="15" spans="2:17">
      <c r="B15" s="19"/>
      <c r="N15" s="20"/>
    </row>
    <row r="16" spans="2:17">
      <c r="B16" s="19"/>
      <c r="N16" s="20"/>
    </row>
    <row r="17" spans="2:14" ht="15.6" thickBot="1">
      <c r="B17" s="22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3"/>
    </row>
    <row r="19" spans="2:14">
      <c r="C19" s="1" t="s">
        <v>78</v>
      </c>
      <c r="I19" s="45" t="s">
        <v>79</v>
      </c>
      <c r="J19" s="45"/>
    </row>
    <row r="21" spans="2:14" ht="15.6" thickBot="1">
      <c r="D21" s="46"/>
      <c r="E21" s="47" t="s">
        <v>80</v>
      </c>
      <c r="F21" s="48"/>
      <c r="G21" s="48"/>
    </row>
    <row r="22" spans="2:14" ht="15.6" thickBot="1">
      <c r="D22" s="48" t="s">
        <v>81</v>
      </c>
      <c r="E22" s="76">
        <v>8</v>
      </c>
      <c r="F22" s="77"/>
      <c r="G22" s="78"/>
    </row>
  </sheetData>
  <mergeCells count="1">
    <mergeCell ref="E22:G2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 altText="No">
                <anchor moveWithCells="1">
                  <from>
                    <xdr:col>2</xdr:col>
                    <xdr:colOff>9525</xdr:colOff>
                    <xdr:row>19</xdr:row>
                    <xdr:rowOff>190500</xdr:rowOff>
                  </from>
                  <to>
                    <xdr:col>3</xdr:col>
                    <xdr:colOff>47625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 altText="No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50B106491E2846AF0E4B4161F88095" ma:contentTypeVersion="24" ma:contentTypeDescription="Create a new document." ma:contentTypeScope="" ma:versionID="1e926b762b4e40b1e0e11d4d1ffec9c1">
  <xsd:schema xmlns:xsd="http://www.w3.org/2001/XMLSchema" xmlns:xs="http://www.w3.org/2001/XMLSchema" xmlns:p="http://schemas.microsoft.com/office/2006/metadata/properties" xmlns:ns1="http://schemas.microsoft.com/sharepoint/v3" xmlns:ns2="58e39c26-2a54-4a8f-82ac-5891dd99d3dc" xmlns:ns3="93f9c5ef-5ba7-4924-a8df-5ae357b0ff2b" targetNamespace="http://schemas.microsoft.com/office/2006/metadata/properties" ma:root="true" ma:fieldsID="7d35229b1f0ab1810b417b2a0ed3612c" ns1:_="" ns2:_="" ns3:_="">
    <xsd:import namespace="http://schemas.microsoft.com/sharepoint/v3"/>
    <xsd:import namespace="58e39c26-2a54-4a8f-82ac-5891dd99d3dc"/>
    <xsd:import namespace="93f9c5ef-5ba7-4924-a8df-5ae357b0ff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3:TaxKeywordTaxHTField" minOccurs="0"/>
                <xsd:element ref="ns3:TaxCatchAll" minOccurs="0"/>
                <xsd:element ref="ns1:Language" minOccurs="0"/>
                <xsd:element ref="ns2:Document_x0020_Type" minOccurs="0"/>
                <xsd:element ref="ns3:Document_x0020_Classification" minOccurs="0"/>
                <xsd:element ref="ns2:Date" minOccurs="0"/>
                <xsd:element ref="ns2:MediaServiceAutoKeyPoints" minOccurs="0"/>
                <xsd:element ref="ns2:MediaServiceKeyPoints" minOccurs="0"/>
                <xsd:element ref="ns2:AlejandroBarba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21" nillable="true" ma:displayName="Language" ma:default="English" ma:internalName="Language">
      <xsd:simpleType>
        <xsd:union memberTypes="dms:Text">
          <xsd:simpleType>
            <xsd:restriction base="dms:Choice">
              <xsd:enumeration value="Arabic (Saudi Arabia)"/>
              <xsd:enumeration value="Bulgarian (Bulgaria)"/>
              <xsd:enumeration value="Chinese (Hong Kong S.A.R.)"/>
              <xsd:enumeration value="Chinese (China)"/>
              <xsd:enumeration value="Chinese (Taiwan)"/>
              <xsd:enumeration value="Croatian (Croatia)"/>
              <xsd:enumeration value="Czech (Czech Republic)"/>
              <xsd:enumeration value="Danish (Denmark)"/>
              <xsd:enumeration value="Dutch (Netherlands)"/>
              <xsd:enumeration value="English"/>
              <xsd:enumeration value="Estonian (Estonia)"/>
              <xsd:enumeration value="Finnish (Finland)"/>
              <xsd:enumeration value="French (France)"/>
              <xsd:enumeration value="German (Germany)"/>
              <xsd:enumeration value="Greek (Greece)"/>
              <xsd:enumeration value="Hebrew (Israel)"/>
              <xsd:enumeration value="Hindi (India)"/>
              <xsd:enumeration value="Hungarian (Hungary)"/>
              <xsd:enumeration value="Indonesian (Indonesia)"/>
              <xsd:enumeration value="Italian (Italy)"/>
              <xsd:enumeration value="Japanese (Japan)"/>
              <xsd:enumeration value="Korean (Korea)"/>
              <xsd:enumeration value="Latvian (Latvia)"/>
              <xsd:enumeration value="Lithuanian (Lithuania)"/>
              <xsd:enumeration value="Malay (Malaysia)"/>
              <xsd:enumeration value="Norwegian (Bokmal) (Norway)"/>
              <xsd:enumeration value="Polish (Poland)"/>
              <xsd:enumeration value="Portuguese (Brazil)"/>
              <xsd:enumeration value="Portuguese (Portugal)"/>
              <xsd:enumeration value="Romanian (Romania)"/>
              <xsd:enumeration value="Russian (Russia)"/>
              <xsd:enumeration value="Serbian (Latin) (Serbia)"/>
              <xsd:enumeration value="Slovak (Slovakia)"/>
              <xsd:enumeration value="Slovenian (Slovenia)"/>
              <xsd:enumeration value="Spanish (Spain)"/>
              <xsd:enumeration value="Swedish (Sweden)"/>
              <xsd:enumeration value="Thai (Thailand)"/>
              <xsd:enumeration value="Turkish (Turkey)"/>
              <xsd:enumeration value="Ukrainian (Ukraine)"/>
              <xsd:enumeration value="Urdu (Islamic Republic of Pakistan)"/>
              <xsd:enumeration value="Vietnamese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e39c26-2a54-4a8f-82ac-5891dd99d3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Document_x0020_Type" ma:index="22" nillable="true" ma:displayName="Document Type" ma:format="Dropdown" ma:internalName="Document_x0020_Type">
      <xsd:simpleType>
        <xsd:restriction base="dms:Choice">
          <xsd:enumeration value="Guidance"/>
          <xsd:enumeration value="Instruction"/>
          <xsd:enumeration value="Report"/>
        </xsd:restriction>
      </xsd:simpleType>
    </xsd:element>
    <xsd:element name="Date" ma:index="24" nillable="true" ma:displayName="Date" ma:format="DateOnly" ma:internalName="Date">
      <xsd:simpleType>
        <xsd:restriction base="dms:DateTime"/>
      </xsd:simpleType>
    </xsd:element>
    <xsd:element name="MediaServiceAutoKeyPoints" ma:index="2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lejandroBarba" ma:index="27" nillable="true" ma:displayName="Alejandro Barba" ma:format="Dropdown" ma:list="UserInfo" ma:SharePointGroup="0" ma:internalName="AlejandroBarb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0" nillable="true" ma:taxonomy="true" ma:internalName="lcf76f155ced4ddcb4097134ff3c332f" ma:taxonomyFieldName="MediaServiceImageTags" ma:displayName="Image Tags" ma:readOnly="false" ma:fieldId="{5cf76f15-5ced-4ddc-b409-7134ff3c332f}" ma:taxonomyMulti="true" ma:sspId="553f610b-9ee9-4302-9a9e-eaae0f0c7b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9c5ef-5ba7-4924-a8df-5ae357b0ff2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19" nillable="true" ma:taxonomy="true" ma:internalName="TaxKeywordTaxHTField" ma:taxonomyFieldName="TaxKeyword" ma:displayName="Enterprise Keywords" ma:fieldId="{23f27201-bee3-471e-b2e7-b64fd8b7ca38}" ma:taxonomyMulti="true" ma:sspId="553f610b-9ee9-4302-9a9e-eaae0f0c7bd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0" nillable="true" ma:displayName="Taxonomy Catch All Column" ma:hidden="true" ma:list="{475db646-0ab4-4200-ab94-c374e583d838}" ma:internalName="TaxCatchAll" ma:showField="CatchAllData" ma:web="93f9c5ef-5ba7-4924-a8df-5ae357b0ff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ocument_x0020_Classification" ma:index="23" nillable="true" ma:displayName="Document Classification" ma:default="Restricted / Internal Use" ma:format="Dropdown" ma:internalName="Document_x0020_Classification">
      <xsd:simpleType>
        <xsd:restriction base="dms:Choice">
          <xsd:enumeration value="Public"/>
          <xsd:enumeration value="Restricted / Internal Use"/>
          <xsd:enumeration value="Confidential"/>
          <xsd:enumeration value="Secre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nguage xmlns="http://schemas.microsoft.com/sharepoint/v3">English</Language>
    <lcf76f155ced4ddcb4097134ff3c332f xmlns="58e39c26-2a54-4a8f-82ac-5891dd99d3dc">
      <Terms xmlns="http://schemas.microsoft.com/office/infopath/2007/PartnerControls"/>
    </lcf76f155ced4ddcb4097134ff3c332f>
    <TaxCatchAll xmlns="93f9c5ef-5ba7-4924-a8df-5ae357b0ff2b" xsi:nil="true"/>
    <Document_x0020_Classification xmlns="93f9c5ef-5ba7-4924-a8df-5ae357b0ff2b">Restricted / Internal Use</Document_x0020_Classification>
    <Date xmlns="58e39c26-2a54-4a8f-82ac-5891dd99d3dc" xsi:nil="true"/>
    <Document_x0020_Type xmlns="58e39c26-2a54-4a8f-82ac-5891dd99d3dc" xsi:nil="true"/>
    <TaxKeywordTaxHTField xmlns="93f9c5ef-5ba7-4924-a8df-5ae357b0ff2b">
      <Terms xmlns="http://schemas.microsoft.com/office/infopath/2007/PartnerControls"/>
    </TaxKeywordTaxHTField>
    <AlejandroBarba xmlns="58e39c26-2a54-4a8f-82ac-5891dd99d3dc">
      <UserInfo>
        <DisplayName/>
        <AccountId xsi:nil="true"/>
        <AccountType/>
      </UserInfo>
    </AlejandroBarba>
  </documentManagement>
</p:properties>
</file>

<file path=customXml/itemProps1.xml><?xml version="1.0" encoding="utf-8"?>
<ds:datastoreItem xmlns:ds="http://schemas.openxmlformats.org/officeDocument/2006/customXml" ds:itemID="{CEF4A2D6-2CCC-42E5-BAE3-96F1FE3E4760}"/>
</file>

<file path=customXml/itemProps2.xml><?xml version="1.0" encoding="utf-8"?>
<ds:datastoreItem xmlns:ds="http://schemas.openxmlformats.org/officeDocument/2006/customXml" ds:itemID="{B0D0D397-5680-4DC8-ABC9-595A98F91DEF}"/>
</file>

<file path=customXml/itemProps3.xml><?xml version="1.0" encoding="utf-8"?>
<ds:datastoreItem xmlns:ds="http://schemas.openxmlformats.org/officeDocument/2006/customXml" ds:itemID="{4F88D5EF-B1F8-4495-ABC5-526CE3B7FA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IOM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KRELINOVA Karolina</dc:creator>
  <cp:keywords/>
  <dc:description/>
  <cp:lastModifiedBy/>
  <cp:revision/>
  <dcterms:created xsi:type="dcterms:W3CDTF">2018-01-17T15:42:01Z</dcterms:created>
  <dcterms:modified xsi:type="dcterms:W3CDTF">2023-02-16T17:19:47Z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0x010100BE50B106491E2846AF0E4B4161F88095</vt:lpwstr>
  </property>
  <property fmtid="{D5CDD505-2E9C-101B-9397-08002B2CF9AE}" pid="3" name="TaxKeyword">
    <vt:lpwstr/>
  </property>
  <property fmtid="{D5CDD505-2E9C-101B-9397-08002B2CF9AE}" pid="4" name="MediaServiceImageTags">
    <vt:lpwstr/>
  </property>
</Properties>
</file>