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" sheetId="1" r:id="rId3"/>
    <sheet state="visible" name="Potential Motors" sheetId="2" r:id="rId4"/>
    <sheet state="visible" name="Calculations" sheetId="3" r:id="rId5"/>
    <sheet state="visible" name="Torque_Current_Conversion" sheetId="4" r:id="rId6"/>
    <sheet state="visible" name="Acceleration" sheetId="5" r:id="rId7"/>
    <sheet state="visible" name="Batteries" sheetId="6" r:id="rId8"/>
    <sheet state="visible" name="Battery Calcs" sheetId="7" r:id="rId9"/>
  </sheets>
  <definedNames>
    <definedName hidden="1" localSheetId="6" name="_xlnm._FilterDatabase">'Battery Calcs'!$B$2:$Y$19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Alaysia K. Gilbert:
Any reasonable value (like, greater than 1) will operate within motor's capabiity
</t>
      </text>
    </comment>
    <comment authorId="0" ref="K7">
      <text>
        <t xml:space="preserve">Alaysia K. Gilbert:
GR very high, used 5.47 for this
</t>
      </text>
    </comment>
    <comment authorId="0" ref="A8">
      <text>
        <t xml:space="preserve">Used as baseline. Assumes vehicle weight is less than or equal to weight of 2017 vehicle</t>
      </text>
    </comment>
    <comment authorId="0" ref="K8">
      <text>
        <t xml:space="preserve">Alaysia K. Gilbert:
GR very high, used 5.47 for this
</t>
      </text>
    </comment>
    <comment authorId="0" ref="O8">
      <text>
        <t xml:space="preserve">Used as baseline. Assumes vehicle weight is less than or equal to weight of 2017 vehicle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Car mass without gas engine (and none of the added electric components such as the motor, etc.). So like, just the chasis</t>
      </text>
    </comment>
    <comment authorId="0" ref="D3">
      <text>
        <t xml:space="preserve">controller, charger, wires, etc.</t>
      </text>
    </comment>
    <comment authorId="0" ref="F3">
      <text>
        <t xml:space="preserve">Mass of all hybrid components; engine/genset, radiator, fuel tank, etc</t>
      </text>
    </comment>
    <comment authorId="0" ref="G3">
      <text>
        <t xml:space="preserve">Mass of car w/out driver</t>
      </text>
    </comment>
    <comment authorId="0" ref="H3">
      <text>
        <t xml:space="preserve">Total mass of the car with the driver, all components, etc.</t>
      </text>
    </comment>
    <comment authorId="0" ref="J8">
      <text>
        <t xml:space="preserve">Speed of the wind in the direction of travel.  This can be positive (head wind) or negative (tail wind)</t>
      </text>
    </comment>
    <comment authorId="0" ref="K8">
      <text>
        <t xml:space="preserve">Angle of the hill incline in degrees. This can be positive (up hill) or negative (down hill)</t>
      </text>
    </comment>
    <comment authorId="0" ref="G17">
      <text>
        <t xml:space="preserve">Power required from the motor</t>
      </text>
    </comment>
    <comment authorId="0" ref="H17">
      <text>
        <t xml:space="preserve">All power required to run the lights, controller, etc. (non-motor power) Not 1100% sure this applies to our vehicle</t>
      </text>
    </comment>
    <comment authorId="0" ref="I17">
      <text>
        <t xml:space="preserve">How much electrical power is required by the motor. This is calculated by using the power requirement of the motor and the motor efficiency.</t>
      </text>
    </comment>
    <comment authorId="0" ref="J17">
      <text>
        <t xml:space="preserve">This is the actual power requirement from the batteries - they must output this much at cruise</t>
      </text>
    </comment>
    <comment authorId="0" ref="K20">
      <text>
        <t xml:space="preserve">A common way to measure the efficiency of the vehicle. Note: It is a function of velocity.</t>
      </text>
    </comment>
    <comment authorId="0" ref="D27">
      <text>
        <t xml:space="preserve">specific to motor, part of motor specs</t>
      </text>
    </comment>
    <comment authorId="0" ref="E27">
      <text>
        <t xml:space="preserve">specific to motor, part of motor specs. This is the "fully loaded" speed</t>
      </text>
    </comment>
    <comment authorId="0" ref="F32">
      <text>
        <t xml:space="preserve">Number of times the batteries can be cycled (discharged and then charged) </t>
      </text>
    </comment>
    <comment authorId="0" ref="H34">
      <text>
        <t xml:space="preserve">put in parallel; 5.2Ah per cell
</t>
      </text>
    </comment>
  </commentList>
</comments>
</file>

<file path=xl/sharedStrings.xml><?xml version="1.0" encoding="utf-8"?>
<sst xmlns="http://schemas.openxmlformats.org/spreadsheetml/2006/main" count="534" uniqueCount="384">
  <si>
    <t>Team</t>
  </si>
  <si>
    <t>Decision Matrix</t>
  </si>
  <si>
    <r>
      <rPr>
        <rFont val="Arial"/>
        <color rgb="FFFF0000"/>
        <sz val="16.0"/>
      </rPr>
      <t>RED</t>
    </r>
    <r>
      <rPr>
        <rFont val="Arial"/>
        <sz val="16.0"/>
      </rPr>
      <t xml:space="preserve"> = Cell Inputs
</t>
    </r>
    <r>
      <rPr>
        <rFont val="Arial"/>
        <sz val="11.0"/>
      </rPr>
      <t>Formatted to fit motor sizing for RIT Hot Wheelz 2017-2018 vehicle</t>
    </r>
  </si>
  <si>
    <t>Motor</t>
  </si>
  <si>
    <t>Power</t>
  </si>
  <si>
    <t>Speed</t>
  </si>
  <si>
    <t>Battery Power</t>
  </si>
  <si>
    <t>Weight [kg]</t>
  </si>
  <si>
    <t>Weight [lb]</t>
  </si>
  <si>
    <t>note</t>
  </si>
  <si>
    <t>Uvic</t>
  </si>
  <si>
    <t>CRUISE SPEED @ 21MPH - BASED OFF TIME NEEDED TO BEAT TEAMS @ AUTOCROSS</t>
  </si>
  <si>
    <t>Saietta 119r</t>
  </si>
  <si>
    <r>
      <t xml:space="preserve">Multiplier </t>
    </r>
    <r>
      <rPr>
        <rFont val="Calibri"/>
        <color rgb="FF000000"/>
        <sz val="11.0"/>
      </rPr>
      <t>→</t>
    </r>
  </si>
  <si>
    <t>Mass Stuff:</t>
  </si>
  <si>
    <t>40 kW</t>
  </si>
  <si>
    <t>921Wh</t>
  </si>
  <si>
    <t>Voltage</t>
  </si>
  <si>
    <t>Peak kW</t>
  </si>
  <si>
    <t>Peak Torque Nm</t>
  </si>
  <si>
    <t>Peak RPM</t>
  </si>
  <si>
    <t>Cont Torque</t>
  </si>
  <si>
    <t>ContRPM</t>
  </si>
  <si>
    <t>Reccomended GR [approx value]</t>
  </si>
  <si>
    <t>Max Speed [mph]</t>
  </si>
  <si>
    <t>Max Cont. Current through motor @ Cruise [A]</t>
  </si>
  <si>
    <t>Driving range [mi]</t>
  </si>
  <si>
    <t>Number of motors required</t>
  </si>
  <si>
    <t>Top Speed</t>
  </si>
  <si>
    <t>Driving Range</t>
  </si>
  <si>
    <t>Weight</t>
  </si>
  <si>
    <t>Total</t>
  </si>
  <si>
    <t>Emrax 268LV</t>
  </si>
  <si>
    <t>Driver</t>
  </si>
  <si>
    <t>Batteries</t>
  </si>
  <si>
    <t>-</t>
  </si>
  <si>
    <t>Chasis</t>
  </si>
  <si>
    <t>Misc Electrical Mass</t>
  </si>
  <si>
    <t>Hybrid components mass</t>
  </si>
  <si>
    <t>Car mass w/o driver</t>
  </si>
  <si>
    <t>Total Mass</t>
  </si>
  <si>
    <t>[lb]</t>
  </si>
  <si>
    <t>hybrid</t>
  </si>
  <si>
    <t>Binghamton</t>
  </si>
  <si>
    <t>(2) HPEVS AC-20</t>
  </si>
  <si>
    <t>11.2 kW</t>
  </si>
  <si>
    <t>Emrax 228MV</t>
  </si>
  <si>
    <t>1660Wh</t>
  </si>
  <si>
    <t>potential but may need double</t>
  </si>
  <si>
    <t>LTU</t>
  </si>
  <si>
    <t>YASA motors 400</t>
  </si>
  <si>
    <t>38kW</t>
  </si>
  <si>
    <t>2310Wh</t>
  </si>
  <si>
    <t>weight goalz</t>
  </si>
  <si>
    <t>MSOE</t>
  </si>
  <si>
    <t>AGNI 95R</t>
  </si>
  <si>
    <t>26kW</t>
  </si>
  <si>
    <t>2880Wh</t>
  </si>
  <si>
    <t>avg</t>
  </si>
  <si>
    <t>mid</t>
  </si>
  <si>
    <t>max</t>
  </si>
  <si>
    <t>min</t>
  </si>
  <si>
    <t>SRM</t>
  </si>
  <si>
    <t>1917Wh</t>
  </si>
  <si>
    <t>Aero Stuff:</t>
  </si>
  <si>
    <t>Conditions @ Cruise:</t>
  </si>
  <si>
    <t>RV COE</t>
  </si>
  <si>
    <t>21kW</t>
  </si>
  <si>
    <t>5467Wh</t>
  </si>
  <si>
    <t>RPI</t>
  </si>
  <si>
    <t>3800Wh</t>
  </si>
  <si>
    <t>Dartmouth</t>
  </si>
  <si>
    <t>EMRAX 228</t>
  </si>
  <si>
    <t>100kW</t>
  </si>
  <si>
    <t>4300Wh</t>
  </si>
  <si>
    <t>Gravity</t>
  </si>
  <si>
    <t>Frontal Area</t>
  </si>
  <si>
    <t>Air Drag Coef.</t>
  </si>
  <si>
    <t>C_d*A</t>
  </si>
  <si>
    <t>Density of Air</t>
  </si>
  <si>
    <t>U Michigan</t>
  </si>
  <si>
    <t>Rolling Drag Coef.</t>
  </si>
  <si>
    <t>Plettenberg Nova 15</t>
  </si>
  <si>
    <t>Cruise Speed</t>
  </si>
  <si>
    <t>881Wh</t>
  </si>
  <si>
    <t>Wind Speed</t>
  </si>
  <si>
    <t>U Houston</t>
  </si>
  <si>
    <t>HPEVS AC-12</t>
  </si>
  <si>
    <t>2529Wh</t>
  </si>
  <si>
    <t>Hill Incline</t>
  </si>
  <si>
    <t>IIT</t>
  </si>
  <si>
    <t>Emrax LV207</t>
  </si>
  <si>
    <t>80kW</t>
  </si>
  <si>
    <t>6700Wh</t>
  </si>
  <si>
    <t>Amrita IT</t>
  </si>
  <si>
    <t>English</t>
  </si>
  <si>
    <t>Agni 95R</t>
  </si>
  <si>
    <t>9kW</t>
  </si>
  <si>
    <t>448Wh</t>
  </si>
  <si>
    <t>RIT</t>
  </si>
  <si>
    <t>[in/sec^2]</t>
  </si>
  <si>
    <t>HPEV AC-35</t>
  </si>
  <si>
    <t>[in^2]</t>
  </si>
  <si>
    <t>62kW</t>
  </si>
  <si>
    <t>[]</t>
  </si>
  <si>
    <t>5278Wh</t>
  </si>
  <si>
    <t>[lb/in^3]</t>
  </si>
  <si>
    <t>Boston U</t>
  </si>
  <si>
    <t>[in/sec]</t>
  </si>
  <si>
    <t>Zero FX 75-5</t>
  </si>
  <si>
    <t>[deg]</t>
  </si>
  <si>
    <t>33.5kW</t>
  </si>
  <si>
    <t>4224Wh</t>
  </si>
  <si>
    <t>UVM</t>
  </si>
  <si>
    <t>Lynch LEM-200 D95B</t>
  </si>
  <si>
    <t>57kW</t>
  </si>
  <si>
    <t>5222Wh</t>
  </si>
  <si>
    <t>Princeton</t>
  </si>
  <si>
    <t>Parker-Hannifin GVM 142-100</t>
  </si>
  <si>
    <t>37kW</t>
  </si>
  <si>
    <t>4203Wh</t>
  </si>
  <si>
    <t>Georgia IT</t>
  </si>
  <si>
    <t>Emrax 207</t>
  </si>
  <si>
    <t>5328Wh</t>
  </si>
  <si>
    <t>Surek 9</t>
  </si>
  <si>
    <t>20kW</t>
  </si>
  <si>
    <t>19.68MJ</t>
  </si>
  <si>
    <t>Sietta 119R</t>
  </si>
  <si>
    <t>http://emrax.com/products/emrax-228/</t>
  </si>
  <si>
    <t>Metric</t>
  </si>
  <si>
    <t>[kg]</t>
  </si>
  <si>
    <t>[m/s^2]</t>
  </si>
  <si>
    <t>[m^2]</t>
  </si>
  <si>
    <t>[kg/m^3]</t>
  </si>
  <si>
    <t>[m/s]</t>
  </si>
  <si>
    <t>Misc.</t>
  </si>
  <si>
    <t>[ft^2]</t>
  </si>
  <si>
    <t>[mph]</t>
  </si>
  <si>
    <t>Forces and Torques @ Cruise:</t>
  </si>
  <si>
    <t>Electrical Power @ Cruise:</t>
  </si>
  <si>
    <t>Air Drag</t>
  </si>
  <si>
    <t>Rolling Drag</t>
  </si>
  <si>
    <t>Hill Drag</t>
  </si>
  <si>
    <t>Wheel Force Required</t>
  </si>
  <si>
    <t>Wheel Torque Required at Cruise</t>
  </si>
  <si>
    <t>Motor Torque Required at Cruise</t>
  </si>
  <si>
    <t>Mechanical Power Required for Motor</t>
  </si>
  <si>
    <t>Electrical Power from batteries for Lights, etc.</t>
  </si>
  <si>
    <t>Electrical Power from Batteries for Motor</t>
  </si>
  <si>
    <t>Total Electrical Power from Batteries @ Cruise</t>
  </si>
  <si>
    <t>[lbf]</t>
  </si>
  <si>
    <t>[lbf-in]</t>
  </si>
  <si>
    <t>[hp]</t>
  </si>
  <si>
    <t>[Amps]</t>
  </si>
  <si>
    <t>[N]</t>
  </si>
  <si>
    <t>[N-m]</t>
  </si>
  <si>
    <t>[Watts]</t>
  </si>
  <si>
    <t>[Watts-hrs/Mile]</t>
  </si>
  <si>
    <t>Motor Performance:</t>
  </si>
  <si>
    <t>Efficiency</t>
  </si>
  <si>
    <t>Peak (short duration)</t>
  </si>
  <si>
    <t>Max Continuous (long duration)</t>
  </si>
  <si>
    <t>Max Speed:</t>
  </si>
  <si>
    <t>Motor Efficiency</t>
  </si>
  <si>
    <t>Peak Power of Motor</t>
  </si>
  <si>
    <t>Peak Current of Motor</t>
  </si>
  <si>
    <t xml:space="preserve">Max Continuous Torque of Motor </t>
  </si>
  <si>
    <t>Max Continuous Speed of Motor( full throttle)</t>
  </si>
  <si>
    <t>Max Continuous Power of Motor</t>
  </si>
  <si>
    <t>Max Continuous Current through motor @ Cruise</t>
  </si>
  <si>
    <t>Radius of Wheel</t>
  </si>
  <si>
    <t>Gear Ratio</t>
  </si>
  <si>
    <t>[HP]</t>
  </si>
  <si>
    <t>[amps]</t>
  </si>
  <si>
    <t>[RPM]</t>
  </si>
  <si>
    <t>[in]</t>
  </si>
  <si>
    <t>[sprocket/motor]</t>
  </si>
  <si>
    <t>Max Rotation of Wheel</t>
  </si>
  <si>
    <t>Max Speed</t>
  </si>
  <si>
    <t>[rad/sec]</t>
  </si>
  <si>
    <t>[meters]</t>
  </si>
  <si>
    <t>Battery Specs:</t>
  </si>
  <si>
    <t>Battery Pack Voltage</t>
  </si>
  <si>
    <t>Number of Batteries</t>
  </si>
  <si>
    <t>Voltage of Single Battery</t>
  </si>
  <si>
    <t>Mass of Single Battery</t>
  </si>
  <si>
    <t>Total Bat. Mass</t>
  </si>
  <si>
    <t>Battery Life</t>
  </si>
  <si>
    <t>Amp-hr per Battery @ 60 min drain</t>
  </si>
  <si>
    <t>Amp-hr of Batteries @ 60 min drain</t>
  </si>
  <si>
    <t>Energy of Batteries @ 60 min drain</t>
  </si>
  <si>
    <t>Driving Range @ Cruise Speed:</t>
  </si>
  <si>
    <t>[Volts]</t>
  </si>
  <si>
    <t>[# of Deep Cycle Charges]</t>
  </si>
  <si>
    <t>[miles]</t>
  </si>
  <si>
    <t>[Amp-Hr]</t>
  </si>
  <si>
    <t>[Watt-hrs]</t>
  </si>
  <si>
    <t>Parker GVM210-150-DQN</t>
  </si>
  <si>
    <t>http://www.parker.com/Literature/Electromechanical%20Europe/Literature/192_300108_GVM_catalogue.pdf</t>
  </si>
  <si>
    <t>Parker GVM142-100-DQN</t>
  </si>
  <si>
    <t>HPEVS AC-23</t>
  </si>
  <si>
    <t>http://hpevs.com/hpevs-ac-electric-motors-ac20-ac23-for-motorcycle-mining-utility-ground-support-vehicles.htm</t>
  </si>
  <si>
    <t>Multiplier Key</t>
  </si>
  <si>
    <t>Score Key</t>
  </si>
  <si>
    <t>Very Improtant</t>
  </si>
  <si>
    <t>Best</t>
  </si>
  <si>
    <t>Important</t>
  </si>
  <si>
    <t>Relevant</t>
  </si>
  <si>
    <t>Not Important</t>
  </si>
  <si>
    <t>Worst</t>
  </si>
  <si>
    <t>Input:</t>
  </si>
  <si>
    <t>Time to Reach Cruise</t>
  </si>
  <si>
    <t>Acceleration</t>
  </si>
  <si>
    <t>Inertial Force Required</t>
  </si>
  <si>
    <t>Electrical Power for Lights, etc.</t>
  </si>
  <si>
    <t>Motor Effeciency</t>
  </si>
  <si>
    <t xml:space="preserve"> Voltage</t>
  </si>
  <si>
    <t>[sec]</t>
  </si>
  <si>
    <t>Time</t>
  </si>
  <si>
    <t>Distance</t>
  </si>
  <si>
    <t>Velocity</t>
  </si>
  <si>
    <t>Rolling Resistance</t>
  </si>
  <si>
    <t>Tire Force</t>
  </si>
  <si>
    <t>Mechanical Power In</t>
  </si>
  <si>
    <t>Electrical Power</t>
  </si>
  <si>
    <t>Electrical Current</t>
  </si>
  <si>
    <t>[m]</t>
  </si>
  <si>
    <t>Name</t>
  </si>
  <si>
    <t>Headway 15Ah Cells</t>
  </si>
  <si>
    <t>Headway 12Ah Cells</t>
  </si>
  <si>
    <t>Headway 10Ah Cells</t>
  </si>
  <si>
    <t>Headway 8Ah Cells</t>
  </si>
  <si>
    <t>Headway 3Ah Cells</t>
  </si>
  <si>
    <t>Headway 2.5Ah Cells</t>
  </si>
  <si>
    <t>Headway 2Ah Cells</t>
  </si>
  <si>
    <t>A123 Cells</t>
  </si>
  <si>
    <t>A123  Cells</t>
  </si>
  <si>
    <t>Dison 10Ah Cells</t>
  </si>
  <si>
    <t>Panasonic Cells</t>
  </si>
  <si>
    <t>Heter Battery</t>
  </si>
  <si>
    <t>Goldencell Electronics Technology</t>
  </si>
  <si>
    <t>Samsung</t>
  </si>
  <si>
    <t>Efest</t>
  </si>
  <si>
    <t>LG</t>
  </si>
  <si>
    <t xml:space="preserve">LG </t>
  </si>
  <si>
    <t>Part Number</t>
  </si>
  <si>
    <t>40152S</t>
  </si>
  <si>
    <t>38140S</t>
  </si>
  <si>
    <t>38120S</t>
  </si>
  <si>
    <t>38120HP</t>
  </si>
  <si>
    <t>26650E</t>
  </si>
  <si>
    <t>26650e</t>
  </si>
  <si>
    <t>AHR32113M1Ultra-B</t>
  </si>
  <si>
    <t>APR18650</t>
  </si>
  <si>
    <t>ANR26650</t>
  </si>
  <si>
    <t>IFP2265100</t>
  </si>
  <si>
    <t>NCR18650PF</t>
  </si>
  <si>
    <t>UR18650A</t>
  </si>
  <si>
    <t>UR18650AA</t>
  </si>
  <si>
    <t>UR865RX</t>
  </si>
  <si>
    <t>UR18650ZTA</t>
  </si>
  <si>
    <t>HTCF18650-1400-3.3</t>
  </si>
  <si>
    <t>HTCF18650-1600-3.3</t>
  </si>
  <si>
    <t>HTCF18650-2200-3.6</t>
  </si>
  <si>
    <t>HTCF26650-3000-3.3</t>
  </si>
  <si>
    <t>HTCF26650-3200-3.3</t>
  </si>
  <si>
    <t>HETER-48V-10Ah-1</t>
  </si>
  <si>
    <t>LiFePO4 battery module for electrical vehicles</t>
  </si>
  <si>
    <t>32650-5000mAh-3.2V</t>
  </si>
  <si>
    <t>ICR26650C1</t>
  </si>
  <si>
    <t>INR18650-30Q</t>
  </si>
  <si>
    <t>IMR 26650 5200mAh</t>
  </si>
  <si>
    <t>18650HG2</t>
  </si>
  <si>
    <t>INR18650-25R</t>
  </si>
  <si>
    <t>LG18650HE2</t>
  </si>
  <si>
    <t>Image</t>
  </si>
  <si>
    <t>Chemical Composition</t>
  </si>
  <si>
    <t>LiFePO4</t>
  </si>
  <si>
    <t>LiNiCOMnO2</t>
  </si>
  <si>
    <t>LiNiMnCo</t>
  </si>
  <si>
    <t>Li-ion</t>
  </si>
  <si>
    <t>LiNiMnCoO2</t>
  </si>
  <si>
    <t>Cost</t>
  </si>
  <si>
    <t>7.42 for 2</t>
  </si>
  <si>
    <t>5.84 for 2</t>
  </si>
  <si>
    <t>Nominal Capacity (Ah)</t>
  </si>
  <si>
    <t>Charged Voltage (V)</t>
  </si>
  <si>
    <t>Nominal Voltage (V)</t>
  </si>
  <si>
    <t>Max Discharge Current (A)</t>
  </si>
  <si>
    <t>11 (pulse)</t>
  </si>
  <si>
    <t>Energy Density (Wh/Kg)</t>
  </si>
  <si>
    <r>
      <t>Initial Internal Impedance (m</t>
    </r>
    <r>
      <rPr>
        <rFont val="Calibri"/>
        <color rgb="FF000000"/>
        <sz val="11.0"/>
      </rPr>
      <t>Ω)</t>
    </r>
  </si>
  <si>
    <t>Diameter (m)</t>
  </si>
  <si>
    <t>Width (m)</t>
  </si>
  <si>
    <t>Height (m)</t>
  </si>
  <si>
    <t>Length (m)</t>
  </si>
  <si>
    <t>100x77x285 mm</t>
  </si>
  <si>
    <t>112x173x248 mm</t>
  </si>
  <si>
    <t>Weight (Kg)</t>
  </si>
  <si>
    <t>Link to DataSheet</t>
  </si>
  <si>
    <t>https://bmsbattery.com/ebike-battery/392-headway-40152s-15ah-10c-lifepo4-cylindrical-battery-cell-battery.html</t>
  </si>
  <si>
    <t>http://evcomponents.com/lifepo4-cell/headway-38140s-12ah-lifepo4-cell.html</t>
  </si>
  <si>
    <t>https://bmsbattery.com/ebike-battery/10-headway-38120s-10ah-10c-lifepo4-cylindrical-battery-cell-with-screw-headway-battery.html</t>
  </si>
  <si>
    <t>http://www.headway-cn.com/en/showproducts.php?id=1560</t>
  </si>
  <si>
    <t>http://www.headway-cn.com/en/showproducts.php?id=1672</t>
  </si>
  <si>
    <t>http://www.headway-cn.com/en/showproducts.php?id=1712</t>
  </si>
  <si>
    <t>http://www.headway-cn.com/en/showproducts.php?id=1671</t>
  </si>
  <si>
    <t>https://www.creasefield.co.uk/wp-content/uploads/2014/11/A123-AHR32113-datasheet.pdf</t>
  </si>
  <si>
    <t>http://www.a123systems.com/lifepo4-battery-cell.htm</t>
  </si>
  <si>
    <t>http://www.a123systems.com/lithium-ion-cells-26650-cylindrical-cell.htm</t>
  </si>
  <si>
    <t>http://www.battery-energy.net/product_630537/Dison-primatic-phosphate-3-2v-10Ah-LiFePo4-lithium-li-ion-electric-vehicle-battery.html</t>
  </si>
  <si>
    <t>http://www.omnitron.cz/download/datasheet/NCR-18650PF.pdf</t>
  </si>
  <si>
    <t>http://www.omnitron.cz/download/datasheet/UR-18650A.pdf</t>
  </si>
  <si>
    <t>https://industrial.panasonic.com/ww/products/batteries/secondary-batteries/lithium-ion/cylindrical-type/UR18650AA</t>
  </si>
  <si>
    <t>https://na.industrial.panasonic.com/sites/default/pidsa/files/ur18650zta.pdf</t>
  </si>
  <si>
    <t>http://www.heterbattery.com/products/lithium-ion-cells/lifepo4-battery-18650-1400mah.aspx</t>
  </si>
  <si>
    <t>http://www.heterbattery.com/products/lithium-ion-cells/lifepo4-battery-18650-1600mah.aspx</t>
  </si>
  <si>
    <t>http://www.heterbattery.com/products/lithium-ion-cells/li-ion-battery-18650-2200mah.aspx</t>
  </si>
  <si>
    <t>http://www.heterbattery.com/products/lithium-ion-cells/lithium-battery-26650-lifepo4.aspx</t>
  </si>
  <si>
    <t>http://www.heterbattery.com/products/lithium-ion-cells/lithium-battery-26650-lifepo4-3200mah.aspx</t>
  </si>
  <si>
    <t>http://www.heterbattery.com/products/power-battery-systems/lithium-battery-48v-10ah.aspx</t>
  </si>
  <si>
    <t>http://www.heterbattery.com/products/power-battery-systems/lifepo4-battery-module-for-electric-vehicles.aspx</t>
  </si>
  <si>
    <t>http://www.goldencellbattery.com/show-25-34.html#main</t>
  </si>
  <si>
    <t>http://www.batteryspace.com/prod-specs/6423.pdf</t>
  </si>
  <si>
    <t>https://eu.nkon.nl/sk/k/30q.pdf</t>
  </si>
  <si>
    <t>http://lygte-info.dk/review/batteries2012/Efest%20IMR26650%205200mAh%20(Purple)%202016%20UK.html</t>
  </si>
  <si>
    <t>https://www.nkon.nl/sk/k/hg2.pdf</t>
  </si>
  <si>
    <t>https://www.powerstream.com/p/INR18650-25R-datasheet.pdf</t>
  </si>
  <si>
    <t>https://www.powerstream.com/p/LG-ICR18650HE2-REV0.pdf</t>
  </si>
  <si>
    <t>Notes</t>
  </si>
  <si>
    <t>http://www.headway-cn.com/en/showproducts.php?id=1562</t>
  </si>
  <si>
    <t>http://www.headway-cn.com/en/showproducts.php?id=1561</t>
  </si>
  <si>
    <t>http://www.headway-cn.com/en/showproducts.php?id=1670</t>
  </si>
  <si>
    <t>price:   http://www.evassemble.com/index.php?main_page=product_info&amp;cPath=2&amp;products_id=20</t>
  </si>
  <si>
    <t>price: https://www.buya123products.com/goodsdetail.php?i=2</t>
  </si>
  <si>
    <t>price: https://www.buya123products.com/goodsdetail.php?i=6</t>
  </si>
  <si>
    <t>https://industrial.panasonic.com/cdbs/www-data/pdf2/ACA4000/ACA4000C50.pdf</t>
  </si>
  <si>
    <t>https://industrial.panasonic.com/cdbs/www-data/pdf2/ACA4000/ACA4000CE285.pdf</t>
  </si>
  <si>
    <t>https://industrial.panasonic.com/cdbs/www-data/pdf2/ACA4000/ACA4000C59.pdf</t>
  </si>
  <si>
    <t>https://industrial.panasonic.com/cdbs/www-data/pdf2/ACA4000/ACA4000CE421.pdf</t>
  </si>
  <si>
    <t>sanyo brand: https://www.fasttech.com/product/1343501-as-is-authentic-sanyo-ur18650zta-18650-3000mah-37v</t>
  </si>
  <si>
    <t>found a sony version for $3 apiece     https://www.imrbatteries.com/sony-vtc3-18650-1600mah-30a-flat-top-battery/</t>
  </si>
  <si>
    <t xml:space="preserve">compatible bms and charger available </t>
  </si>
  <si>
    <t>Only see impedence for AC on data sheet</t>
  </si>
  <si>
    <t>https://www.imrbatteries.com/content/samsung_30Q.pdf</t>
  </si>
  <si>
    <t>AC impedence, without PTC</t>
  </si>
  <si>
    <t>price: https://www.fasttech.com/product/1455000-panasonic-ncr18650pf-3-6v-2900mah-rechargeable-lihttps://www.fasttech.com/product/1455000-panasonic-ncr18650pf-3-6v-2900mah-rechargeable-li</t>
  </si>
  <si>
    <t>may be able to find sanyo brand</t>
  </si>
  <si>
    <t>found a 3400mAh https://www.amazon.com/NCR18650B-Rechargeable-Li-ion-Battery-Panasonic/dp/B00C26OWGS</t>
  </si>
  <si>
    <t>Cell Type</t>
  </si>
  <si>
    <t>Nominal Cell Voltage (V)</t>
  </si>
  <si>
    <t>Charged Cell Voltage (V)</t>
  </si>
  <si>
    <t>Cells in Series</t>
  </si>
  <si>
    <t>Cells in Parallel</t>
  </si>
  <si>
    <t>Modules in Series</t>
  </si>
  <si>
    <t>Modules in Parallel</t>
  </si>
  <si>
    <t>Number of Modules</t>
  </si>
  <si>
    <t>Total Number of Cells</t>
  </si>
  <si>
    <t>Nominal Total Voltage (V)</t>
  </si>
  <si>
    <t>Max Voltage (V)</t>
  </si>
  <si>
    <t>Total Capacity (Ah)</t>
  </si>
  <si>
    <t>Total Energy (Wh)</t>
  </si>
  <si>
    <t>Segment Energy (MJ)</t>
  </si>
  <si>
    <t>Time (h)</t>
  </si>
  <si>
    <t>Cost Per Single Cell ($)</t>
  </si>
  <si>
    <t>Appx. Cost ($)</t>
  </si>
  <si>
    <t>Mass Per Cell (kg)</t>
  </si>
  <si>
    <t>Appx. Mass (kg)</t>
  </si>
  <si>
    <t>Module Length (m)</t>
  </si>
  <si>
    <t>Module Width (m)</t>
  </si>
  <si>
    <t>Module Height (m)</t>
  </si>
  <si>
    <t>Samsung Cells</t>
  </si>
  <si>
    <t>Efest Cells</t>
  </si>
  <si>
    <t>IMR 26651</t>
  </si>
  <si>
    <t>IMR 26653</t>
  </si>
  <si>
    <t>IFP2265101</t>
  </si>
  <si>
    <t>IFP2265102</t>
  </si>
  <si>
    <t>IFP2265103</t>
  </si>
  <si>
    <t>IMR 26650</t>
  </si>
  <si>
    <t>IMR 26652</t>
  </si>
  <si>
    <t>I</t>
  </si>
  <si>
    <t>Nm</t>
  </si>
  <si>
    <t>Amps</t>
  </si>
  <si>
    <t>208MV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</si>
</sst>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rgb="FF000000"/>
      <name val="Calibri"/>
    </font>
    <font>
      <b/>
      <sz val="11.0"/>
      <name val="Calibri"/>
    </font>
    <font>
      <b/>
      <sz val="16.0"/>
      <name val="Arial"/>
    </font>
    <font>
      <b/>
      <sz val="16.0"/>
      <color rgb="FF000000"/>
      <name val="Calibri"/>
    </font>
    <font>
      <sz val="10.0"/>
      <name val="Arial"/>
    </font>
    <font>
      <sz val="11.0"/>
      <name val="Calibri"/>
    </font>
    <font>
      <b/>
      <sz val="10.0"/>
      <name val="Calibri"/>
    </font>
    <font>
      <sz val="10.0"/>
      <color rgb="FF000000"/>
      <name val="Calibri"/>
    </font>
    <font>
      <b/>
      <i/>
      <sz val="14.0"/>
      <name val="Arial"/>
    </font>
    <font/>
    <font>
      <sz val="10.0"/>
      <color rgb="FFFF0000"/>
      <name val="Arial"/>
    </font>
    <font>
      <sz val="10.0"/>
      <color rgb="FF000000"/>
      <name val="Arial"/>
    </font>
    <font>
      <b/>
      <sz val="10.0"/>
      <name val="Arial"/>
    </font>
    <font>
      <b/>
      <sz val="12.0"/>
      <name val="Arial"/>
    </font>
    <font>
      <u/>
      <sz val="11.0"/>
      <color rgb="FF0563C1"/>
      <name val="Calibri"/>
    </font>
    <font>
      <sz val="11.0"/>
      <color rgb="FFFF0000"/>
      <name val="Calibri"/>
    </font>
    <font>
      <u/>
      <sz val="11.0"/>
      <color rgb="FF0563C1"/>
      <name val="Calibri"/>
    </font>
    <font>
      <sz val="9.0"/>
      <color rgb="FF2F3C46"/>
      <name val="Arial"/>
    </font>
    <font>
      <sz val="11.0"/>
      <color rgb="FF000000"/>
      <name val="Arial"/>
    </font>
    <font>
      <sz val="10.0"/>
      <name val="Calibri"/>
    </font>
    <font>
      <sz val="9.0"/>
      <color rgb="FF000000"/>
      <name val="Verdana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3366FF"/>
        <bgColor rgb="FF3366FF"/>
      </patternFill>
    </fill>
    <fill>
      <patternFill patternType="solid">
        <fgColor rgb="FF92D050"/>
        <bgColor rgb="FF92D050"/>
      </patternFill>
    </fill>
    <fill>
      <patternFill patternType="solid">
        <fgColor rgb="FFC0C0C0"/>
        <bgColor rgb="FFC0C0C0"/>
      </patternFill>
    </fill>
    <fill>
      <patternFill patternType="solid">
        <fgColor rgb="FF666699"/>
        <bgColor rgb="FF666699"/>
      </patternFill>
    </fill>
    <fill>
      <patternFill patternType="solid">
        <fgColor rgb="FF969696"/>
        <bgColor rgb="FF969696"/>
      </patternFill>
    </fill>
    <fill>
      <patternFill patternType="solid">
        <fgColor rgb="FF595959"/>
        <bgColor rgb="FF595959"/>
      </patternFill>
    </fill>
    <fill>
      <patternFill patternType="solid">
        <fgColor rgb="FF00FF00"/>
        <bgColor rgb="FF00FF00"/>
      </patternFill>
    </fill>
    <fill>
      <patternFill patternType="solid">
        <fgColor rgb="FF808000"/>
        <bgColor rgb="FF808000"/>
      </patternFill>
    </fill>
    <fill>
      <patternFill patternType="solid">
        <fgColor rgb="FF99CC00"/>
        <bgColor rgb="FF99CC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  <fill>
      <patternFill patternType="solid">
        <fgColor rgb="FFC5E0B3"/>
        <bgColor rgb="FFC5E0B3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B050"/>
      </left>
      <top style="thin">
        <color rgb="FF00B050"/>
      </top>
      <bottom style="thin">
        <color rgb="FF00B050"/>
      </bottom>
    </border>
    <border>
      <top style="thin">
        <color rgb="FF00B050"/>
      </top>
      <bottom style="thin">
        <color rgb="FF00B05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B050"/>
      </left>
      <right style="thin">
        <color rgb="FF00B050"/>
      </right>
      <top style="thin">
        <color rgb="FF00B050"/>
      </top>
    </border>
    <border>
      <left style="thin">
        <color rgb="FF00B050"/>
      </left>
      <right style="thin">
        <color rgb="FF00B050"/>
      </right>
    </border>
    <border>
      <left style="thin">
        <color rgb="FF00B050"/>
      </left>
      <right style="thin">
        <color rgb="FF00B050"/>
      </right>
      <top/>
      <bottom/>
    </border>
    <border>
      <left style="thin">
        <color rgb="FF00B050"/>
      </left>
      <right style="thin">
        <color rgb="FF00B050"/>
      </right>
      <top/>
      <bottom style="thin">
        <color rgb="FF00B050"/>
      </bottom>
    </border>
    <border>
      <right style="thin">
        <color rgb="FF00B050"/>
      </right>
      <top style="thin">
        <color rgb="FF00B050"/>
      </top>
      <bottom style="thin">
        <color rgb="FF00B05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Alignment="1" applyFont="1" applyNumberFormat="1">
      <alignment horizontal="center" shrinkToFit="0" vertical="center" wrapText="1"/>
    </xf>
    <xf borderId="0" fillId="0" fontId="3" numFmtId="0" xfId="0" applyFont="1"/>
    <xf borderId="0" fillId="0" fontId="4" numFmtId="2" xfId="0" applyAlignment="1" applyFont="1" applyNumberFormat="1">
      <alignment horizontal="center" shrinkToFit="0" vertical="center" wrapText="1"/>
    </xf>
    <xf borderId="0" fillId="0" fontId="5" numFmtId="0" xfId="0" applyFont="1"/>
    <xf borderId="1" fillId="2" fontId="0" numFmtId="0" xfId="0" applyBorder="1" applyFill="1" applyFont="1"/>
    <xf borderId="2" fillId="0" fontId="0" numFmtId="0" xfId="0" applyAlignment="1" applyBorder="1" applyFont="1">
      <alignment horizontal="right"/>
    </xf>
    <xf borderId="2" fillId="0" fontId="0" numFmtId="0" xfId="0" applyAlignment="1" applyBorder="1" applyFont="1">
      <alignment horizontal="center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3" fillId="3" fontId="8" numFmtId="2" xfId="0" applyAlignment="1" applyBorder="1" applyFill="1" applyFont="1" applyNumberFormat="1">
      <alignment horizontal="center" shrinkToFit="0" vertical="center" wrapText="1"/>
    </xf>
    <xf borderId="4" fillId="0" fontId="6" numFmtId="0" xfId="0" applyAlignment="1" applyBorder="1" applyFont="1">
      <alignment shrinkToFit="0" wrapText="1"/>
    </xf>
    <xf borderId="5" fillId="0" fontId="9" numFmtId="0" xfId="0" applyBorder="1" applyFont="1"/>
    <xf borderId="2" fillId="0" fontId="7" numFmtId="0" xfId="0" applyAlignment="1" applyBorder="1" applyFont="1">
      <alignment horizontal="center" shrinkToFit="0" wrapText="1"/>
    </xf>
    <xf borderId="6" fillId="0" fontId="9" numFmtId="0" xfId="0" applyBorder="1" applyFont="1"/>
    <xf borderId="7" fillId="0" fontId="7" numFmtId="0" xfId="0" applyAlignment="1" applyBorder="1" applyFont="1">
      <alignment horizontal="center" shrinkToFit="0" wrapText="1"/>
    </xf>
    <xf borderId="8" fillId="0" fontId="7" numFmtId="0" xfId="0" applyAlignment="1" applyBorder="1" applyFont="1">
      <alignment horizontal="center" shrinkToFit="0" wrapText="1"/>
    </xf>
    <xf borderId="9" fillId="0" fontId="4" numFmtId="2" xfId="0" applyAlignment="1" applyBorder="1" applyFont="1" applyNumberFormat="1">
      <alignment horizontal="center" shrinkToFit="0" vertical="center" wrapText="1"/>
    </xf>
    <xf borderId="10" fillId="0" fontId="4" numFmtId="2" xfId="0" applyAlignment="1" applyBorder="1" applyFont="1" applyNumberFormat="1">
      <alignment horizontal="center" shrinkToFit="0" vertical="center" wrapText="1"/>
    </xf>
    <xf quotePrefix="1" borderId="0" fillId="0" fontId="0" numFmtId="0" xfId="0" applyAlignment="1" applyFont="1">
      <alignment horizontal="right"/>
    </xf>
    <xf borderId="0" fillId="0" fontId="0" numFmtId="1" xfId="0" applyFont="1" applyNumberFormat="1"/>
    <xf borderId="11" fillId="0" fontId="0" numFmtId="0" xfId="0" applyBorder="1" applyFont="1"/>
    <xf borderId="12" fillId="0" fontId="4" numFmtId="2" xfId="0" applyAlignment="1" applyBorder="1" applyFont="1" applyNumberFormat="1">
      <alignment horizontal="center" shrinkToFit="0" vertical="center" wrapText="1"/>
    </xf>
    <xf borderId="13" fillId="0" fontId="0" numFmtId="0" xfId="0" applyAlignment="1" applyBorder="1" applyFont="1">
      <alignment horizontal="center"/>
    </xf>
    <xf borderId="14" fillId="0" fontId="4" numFmtId="2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15" fillId="0" fontId="4" numFmtId="2" xfId="0" applyAlignment="1" applyBorder="1" applyFont="1" applyNumberFormat="1">
      <alignment horizontal="center" shrinkToFit="0" vertical="center" wrapText="1"/>
    </xf>
    <xf borderId="2" fillId="0" fontId="4" numFmtId="2" xfId="0" applyAlignment="1" applyBorder="1" applyFont="1" applyNumberFormat="1">
      <alignment horizontal="center" shrinkToFit="0" vertical="center" wrapText="1"/>
    </xf>
    <xf borderId="4" fillId="0" fontId="4" numFmtId="2" xfId="0" applyAlignment="1" applyBorder="1" applyFont="1" applyNumberFormat="1">
      <alignment horizontal="center" shrinkToFit="0" vertical="center" wrapText="1"/>
    </xf>
    <xf borderId="16" fillId="0" fontId="4" numFmtId="2" xfId="0" applyAlignment="1" applyBorder="1" applyFont="1" applyNumberFormat="1">
      <alignment horizontal="center" shrinkToFit="0" vertical="center" wrapText="1"/>
    </xf>
    <xf borderId="17" fillId="0" fontId="10" numFmtId="2" xfId="0" applyAlignment="1" applyBorder="1" applyFont="1" applyNumberFormat="1">
      <alignment horizontal="center" shrinkToFit="0" vertical="center" wrapText="1"/>
    </xf>
    <xf borderId="18" fillId="0" fontId="0" numFmtId="0" xfId="0" applyAlignment="1" applyBorder="1" applyFont="1">
      <alignment horizontal="center"/>
    </xf>
    <xf borderId="19" fillId="0" fontId="4" numFmtId="2" xfId="0" applyAlignment="1" applyBorder="1" applyFont="1" applyNumberFormat="1">
      <alignment horizontal="center" shrinkToFit="0" vertical="center" wrapText="1"/>
    </xf>
    <xf borderId="20" fillId="0" fontId="0" numFmtId="0" xfId="0" applyBorder="1" applyFont="1"/>
    <xf borderId="21" fillId="0" fontId="0" numFmtId="0" xfId="0" applyBorder="1" applyFont="1"/>
    <xf borderId="19" fillId="0" fontId="10" numFmtId="2" xfId="0" applyAlignment="1" applyBorder="1" applyFont="1" applyNumberFormat="1">
      <alignment horizontal="center" shrinkToFit="0" vertical="center" wrapText="1"/>
    </xf>
    <xf borderId="19" fillId="0" fontId="11" numFmtId="2" xfId="0" applyAlignment="1" applyBorder="1" applyFont="1" applyNumberFormat="1">
      <alignment horizontal="center" readingOrder="0" shrinkToFit="0" vertical="center" wrapText="1"/>
    </xf>
    <xf borderId="22" fillId="0" fontId="4" numFmtId="2" xfId="0" applyAlignment="1" applyBorder="1" applyFont="1" applyNumberFormat="1">
      <alignment horizontal="center" shrinkToFit="0" vertical="center" wrapText="1"/>
    </xf>
    <xf borderId="23" fillId="0" fontId="10" numFmtId="2" xfId="0" applyAlignment="1" applyBorder="1" applyFont="1" applyNumberFormat="1">
      <alignment horizontal="center" shrinkToFit="0" vertical="center" wrapText="1"/>
    </xf>
    <xf borderId="3" fillId="4" fontId="8" numFmtId="2" xfId="0" applyAlignment="1" applyBorder="1" applyFill="1" applyFont="1" applyNumberFormat="1">
      <alignment horizontal="center" shrinkToFit="0" vertical="center" wrapText="1"/>
    </xf>
    <xf borderId="3" fillId="5" fontId="8" numFmtId="9" xfId="0" applyAlignment="1" applyBorder="1" applyFill="1" applyFont="1" applyNumberFormat="1">
      <alignment horizontal="center" shrinkToFit="0" vertical="center" wrapText="1"/>
    </xf>
    <xf borderId="24" fillId="0" fontId="4" numFmtId="2" xfId="0" applyAlignment="1" applyBorder="1" applyFont="1" applyNumberFormat="1">
      <alignment horizontal="center" shrinkToFit="0" vertical="center" wrapText="1"/>
    </xf>
    <xf borderId="25" fillId="0" fontId="4" numFmtId="2" xfId="0" applyAlignment="1" applyBorder="1" applyFont="1" applyNumberFormat="1">
      <alignment horizontal="center" shrinkToFit="0" vertical="center" wrapText="1"/>
    </xf>
    <xf borderId="15" fillId="0" fontId="11" numFmtId="2" xfId="0" applyAlignment="1" applyBorder="1" applyFont="1" applyNumberFormat="1">
      <alignment horizontal="center" shrinkToFit="0" vertical="center" wrapText="1"/>
    </xf>
    <xf borderId="2" fillId="0" fontId="10" numFmtId="2" xfId="0" applyAlignment="1" applyBorder="1" applyFont="1" applyNumberFormat="1">
      <alignment horizontal="center" shrinkToFit="0" vertical="center" wrapText="1"/>
    </xf>
    <xf borderId="2" fillId="0" fontId="11" numFmtId="2" xfId="0" applyAlignment="1" applyBorder="1" applyFont="1" applyNumberFormat="1">
      <alignment horizontal="center" shrinkToFit="0" vertical="center" wrapText="1"/>
    </xf>
    <xf borderId="16" fillId="0" fontId="10" numFmtId="2" xfId="0" applyAlignment="1" applyBorder="1" applyFont="1" applyNumberFormat="1">
      <alignment horizontal="center" shrinkToFit="0" vertical="center" wrapText="1"/>
    </xf>
    <xf borderId="26" fillId="0" fontId="4" numFmtId="2" xfId="0" applyAlignment="1" applyBorder="1" applyFont="1" applyNumberFormat="1">
      <alignment horizontal="center" shrinkToFit="0" vertical="center" wrapText="1"/>
    </xf>
    <xf borderId="17" fillId="0" fontId="4" numFmtId="2" xfId="0" applyAlignment="1" applyBorder="1" applyFont="1" applyNumberFormat="1">
      <alignment horizontal="center" shrinkToFit="0" vertical="center" wrapText="1"/>
    </xf>
    <xf borderId="19" fillId="6" fontId="10" numFmtId="2" xfId="0" applyAlignment="1" applyBorder="1" applyFill="1" applyFont="1" applyNumberFormat="1">
      <alignment horizontal="center" shrinkToFit="0" vertical="center" wrapText="1"/>
    </xf>
    <xf borderId="23" fillId="0" fontId="4" numFmtId="2" xfId="0" applyAlignment="1" applyBorder="1" applyFont="1" applyNumberFormat="1">
      <alignment horizontal="center" shrinkToFit="0" vertical="center" wrapText="1"/>
    </xf>
    <xf borderId="0" fillId="0" fontId="4" numFmtId="0" xfId="0" applyFont="1"/>
    <xf borderId="0" fillId="0" fontId="10" numFmtId="2" xfId="0" applyAlignment="1" applyFont="1" applyNumberFormat="1">
      <alignment horizontal="center" shrinkToFit="0" vertical="center" wrapText="1"/>
    </xf>
    <xf borderId="0" fillId="0" fontId="12" numFmtId="2" xfId="0" applyAlignment="1" applyFont="1" applyNumberFormat="1">
      <alignment horizontal="center" shrinkToFit="0" vertical="center" wrapText="1"/>
    </xf>
    <xf borderId="27" fillId="7" fontId="8" numFmtId="2" xfId="0" applyAlignment="1" applyBorder="1" applyFill="1" applyFont="1" applyNumberFormat="1">
      <alignment horizontal="center" shrinkToFit="0" vertical="center" wrapText="1"/>
    </xf>
    <xf borderId="28" fillId="0" fontId="9" numFmtId="0" xfId="0" applyBorder="1" applyFont="1"/>
    <xf borderId="29" fillId="0" fontId="9" numFmtId="0" xfId="0" applyBorder="1" applyFont="1"/>
    <xf borderId="27" fillId="8" fontId="8" numFmtId="2" xfId="0" applyAlignment="1" applyBorder="1" applyFill="1" applyFont="1" applyNumberFormat="1">
      <alignment horizontal="center" shrinkToFit="0" vertical="center" wrapText="1"/>
    </xf>
    <xf borderId="30" fillId="0" fontId="4" numFmtId="2" xfId="0" applyAlignment="1" applyBorder="1" applyFont="1" applyNumberFormat="1">
      <alignment horizontal="center" shrinkToFit="0" vertical="center" wrapText="1"/>
    </xf>
    <xf borderId="1" fillId="9" fontId="12" numFmtId="2" xfId="0" applyAlignment="1" applyBorder="1" applyFill="1" applyFont="1" applyNumberFormat="1">
      <alignment horizontal="center" shrinkToFit="0" vertical="center" wrapText="1"/>
    </xf>
    <xf borderId="1" fillId="10" fontId="11" numFmtId="2" xfId="0" applyAlignment="1" applyBorder="1" applyFill="1" applyFont="1" applyNumberFormat="1">
      <alignment horizontal="center" shrinkToFit="0" vertical="center" wrapText="1"/>
    </xf>
    <xf borderId="1" fillId="10" fontId="4" numFmtId="2" xfId="0" applyAlignment="1" applyBorder="1" applyFont="1" applyNumberFormat="1">
      <alignment horizontal="center" shrinkToFit="0" vertical="center" wrapText="1"/>
    </xf>
    <xf borderId="1" fillId="10" fontId="12" numFmtId="2" xfId="0" applyAlignment="1" applyBorder="1" applyFont="1" applyNumberFormat="1">
      <alignment horizontal="center" shrinkToFit="0" vertical="center" wrapText="1"/>
    </xf>
    <xf borderId="31" fillId="0" fontId="4" numFmtId="2" xfId="0" applyAlignment="1" applyBorder="1" applyFont="1" applyNumberFormat="1">
      <alignment horizontal="center" shrinkToFit="0" vertical="center" wrapText="1"/>
    </xf>
    <xf borderId="32" fillId="6" fontId="4" numFmtId="2" xfId="0" applyAlignment="1" applyBorder="1" applyFont="1" applyNumberFormat="1">
      <alignment horizontal="center" shrinkToFit="0" vertical="center" wrapText="1"/>
    </xf>
    <xf borderId="1" fillId="10" fontId="13" numFmtId="2" xfId="0" applyAlignment="1" applyBorder="1" applyFont="1" applyNumberFormat="1">
      <alignment horizontal="center" shrinkToFit="0" vertical="center" wrapText="1"/>
    </xf>
    <xf borderId="33" fillId="6" fontId="4" numFmtId="2" xfId="0" applyAlignment="1" applyBorder="1" applyFont="1" applyNumberFormat="1">
      <alignment horizontal="center" shrinkToFit="0" vertical="center" wrapText="1"/>
    </xf>
    <xf borderId="1" fillId="10" fontId="10" numFmtId="2" xfId="0" applyAlignment="1" applyBorder="1" applyFont="1" applyNumberFormat="1">
      <alignment horizontal="center" shrinkToFit="0" vertical="center" wrapText="1"/>
    </xf>
    <xf borderId="27" fillId="11" fontId="8" numFmtId="2" xfId="0" applyAlignment="1" applyBorder="1" applyFill="1" applyFont="1" applyNumberFormat="1">
      <alignment horizontal="center" shrinkToFit="0" vertical="center" wrapText="1"/>
    </xf>
    <xf borderId="1" fillId="12" fontId="12" numFmtId="2" xfId="0" applyAlignment="1" applyBorder="1" applyFill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13" fontId="12" numFmtId="2" xfId="0" applyAlignment="1" applyBorder="1" applyFill="1" applyFont="1" applyNumberFormat="1">
      <alignment horizontal="center" shrinkToFit="0" vertical="center" wrapText="1"/>
    </xf>
    <xf borderId="27" fillId="14" fontId="12" numFmtId="2" xfId="0" applyAlignment="1" applyBorder="1" applyFill="1" applyFont="1" applyNumberFormat="1">
      <alignment horizontal="center" shrinkToFit="0" vertical="center" wrapText="1"/>
    </xf>
    <xf borderId="33" fillId="6" fontId="10" numFmtId="2" xfId="0" applyAlignment="1" applyBorder="1" applyFont="1" applyNumberFormat="1">
      <alignment horizontal="center" shrinkToFit="0" vertical="center" wrapText="1"/>
    </xf>
    <xf borderId="27" fillId="15" fontId="8" numFmtId="2" xfId="0" applyAlignment="1" applyBorder="1" applyFill="1" applyFont="1" applyNumberFormat="1">
      <alignment horizontal="center" shrinkToFit="0" vertical="center" wrapText="1"/>
    </xf>
    <xf borderId="1" fillId="4" fontId="12" numFmtId="2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21" fillId="0" fontId="14" numFmtId="0" xfId="0" applyBorder="1" applyFont="1"/>
    <xf borderId="1" fillId="4" fontId="13" numFmtId="2" xfId="0" applyAlignment="1" applyBorder="1" applyFont="1" applyNumberFormat="1">
      <alignment horizontal="center" shrinkToFit="0" vertical="center" wrapText="1"/>
    </xf>
    <xf borderId="21" fillId="0" fontId="0" numFmtId="1" xfId="0" applyBorder="1" applyFont="1" applyNumberFormat="1"/>
    <xf borderId="34" fillId="0" fontId="0" numFmtId="0" xfId="0" applyBorder="1" applyFont="1"/>
    <xf borderId="0" fillId="0" fontId="15" numFmtId="0" xfId="0" applyFont="1"/>
    <xf borderId="0" fillId="0" fontId="4" numFmtId="0" xfId="0" applyAlignment="1" applyFont="1">
      <alignment vertical="center"/>
    </xf>
    <xf borderId="0" fillId="0" fontId="16" numFmtId="0" xfId="0" applyFont="1"/>
    <xf borderId="11" fillId="0" fontId="5" numFmtId="0" xfId="0" applyBorder="1" applyFont="1"/>
    <xf borderId="0" fillId="0" fontId="15" numFmtId="0" xfId="0" applyAlignment="1" applyFont="1">
      <alignment shrinkToFit="0" wrapText="1"/>
    </xf>
    <xf borderId="11" fillId="0" fontId="5" numFmtId="0" xfId="0" applyAlignment="1" applyBorder="1" applyFont="1">
      <alignment shrinkToFit="0" wrapText="1"/>
    </xf>
    <xf borderId="35" fillId="0" fontId="0" numFmtId="0" xfId="0" applyBorder="1" applyFont="1"/>
    <xf borderId="36" fillId="0" fontId="0" numFmtId="0" xfId="0" applyAlignment="1" applyBorder="1" applyFont="1">
      <alignment horizontal="center"/>
    </xf>
    <xf borderId="37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7" fillId="0" fontId="9" numFmtId="0" xfId="0" applyBorder="1" applyFont="1"/>
    <xf borderId="8" fillId="0" fontId="9" numFmtId="0" xfId="0" applyBorder="1" applyFont="1"/>
    <xf borderId="38" fillId="0" fontId="11" numFmtId="0" xfId="0" applyAlignment="1" applyBorder="1" applyFont="1">
      <alignment horizontal="left" readingOrder="1" shrinkToFit="0" wrapText="1"/>
    </xf>
    <xf borderId="39" fillId="0" fontId="0" numFmtId="0" xfId="0" applyBorder="1" applyFont="1"/>
    <xf borderId="18" fillId="0" fontId="0" numFmtId="0" xfId="0" applyBorder="1" applyFont="1"/>
    <xf borderId="40" fillId="0" fontId="11" numFmtId="0" xfId="0" applyAlignment="1" applyBorder="1" applyFont="1">
      <alignment horizontal="left" readingOrder="1" shrinkToFit="0" wrapText="1"/>
    </xf>
    <xf borderId="11" fillId="0" fontId="0" numFmtId="0" xfId="0" applyAlignment="1" applyBorder="1" applyFont="1">
      <alignment horizontal="center"/>
    </xf>
    <xf borderId="13" fillId="0" fontId="0" numFmtId="0" xfId="0" applyBorder="1" applyFont="1"/>
    <xf borderId="41" fillId="0" fontId="11" numFmtId="0" xfId="0" applyAlignment="1" applyBorder="1" applyFont="1">
      <alignment horizontal="left" readingOrder="1" shrinkToFit="0" wrapText="1"/>
    </xf>
    <xf borderId="42" fillId="0" fontId="0" numFmtId="0" xfId="0" applyBorder="1" applyFont="1"/>
    <xf borderId="36" fillId="0" fontId="0" numFmtId="0" xfId="0" applyBorder="1" applyFont="1"/>
    <xf borderId="0" fillId="0" fontId="4" numFmtId="0" xfId="0" applyAlignment="1" applyFont="1">
      <alignment horizontal="center" shrinkToFit="0" wrapText="1"/>
    </xf>
    <xf borderId="0" fillId="0" fontId="4" numFmtId="2" xfId="0" applyFont="1" applyNumberFormat="1"/>
    <xf borderId="0" fillId="0" fontId="4" numFmtId="0" xfId="0" applyAlignment="1" applyFont="1">
      <alignment shrinkToFit="0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1" fillId="11" fontId="0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11" fontId="5" numFmtId="0" xfId="0" applyBorder="1" applyFont="1"/>
    <xf borderId="0" fillId="0" fontId="0" numFmtId="0" xfId="0" applyFont="1"/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1" fillId="11" fontId="5" numFmtId="0" xfId="0" applyAlignment="1" applyBorder="1" applyFont="1">
      <alignment horizontal="center" vertical="center"/>
    </xf>
    <xf borderId="1" fillId="16" fontId="17" numFmtId="0" xfId="0" applyBorder="1" applyFill="1" applyFont="1"/>
    <xf borderId="1" fillId="16" fontId="18" numFmtId="0" xfId="0" applyBorder="1" applyFont="1"/>
    <xf borderId="1" fillId="11" fontId="19" numFmtId="0" xfId="0" applyBorder="1" applyFont="1"/>
    <xf borderId="0" fillId="0" fontId="19" numFmtId="0" xfId="0" applyFont="1"/>
    <xf borderId="1" fillId="17" fontId="20" numFmtId="0" xfId="0" applyAlignment="1" applyBorder="1" applyFill="1" applyFont="1">
      <alignment horizontal="left"/>
    </xf>
    <xf borderId="0" fillId="0" fontId="0" numFmtId="2" xfId="0" applyAlignment="1" applyFont="1" applyNumberFormat="1">
      <alignment horizontal="center" vertical="center"/>
    </xf>
    <xf borderId="0" fillId="0" fontId="5" numFmtId="2" xfId="0" applyFont="1" applyNumberFormat="1"/>
    <xf borderId="0" fillId="0" fontId="0" numFmtId="2" xfId="0" applyFont="1" applyNumberFormat="1"/>
    <xf borderId="1" fillId="11" fontId="0" numFmtId="2" xfId="0" applyBorder="1" applyFont="1" applyNumberFormat="1"/>
    <xf borderId="0" fillId="0" fontId="21" numFmtId="0" xfId="0" applyAlignment="1" applyFont="1">
      <alignment horizontal="center" shrinkToFit="0" vertical="center" wrapText="1"/>
    </xf>
    <xf borderId="0" fillId="0" fontId="22" numFmtId="0" xfId="0" applyAlignment="1" applyFont="1">
      <alignment shrinkToFit="0" wrapText="1"/>
    </xf>
    <xf borderId="0" fillId="0" fontId="23" numFmtId="0" xfId="0" applyFont="1"/>
    <xf borderId="0" fillId="0" fontId="24" numFmtId="0" xfId="0" applyAlignment="1" applyFont="1">
      <alignment shrinkToFit="0" wrapText="1"/>
    </xf>
    <xf borderId="0" fillId="0" fontId="25" numFmtId="0" xfId="0" applyAlignment="1" applyFont="1">
      <alignment horizontal="center" shrinkToFit="0" wrapText="1"/>
    </xf>
    <xf borderId="0" fillId="0" fontId="0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26" numFmtId="0" xfId="0" applyFont="1"/>
    <xf borderId="2" fillId="0" fontId="0" numFmtId="0" xfId="0" applyAlignment="1" applyBorder="1" applyFont="1">
      <alignment shrinkToFit="0" wrapText="1"/>
    </xf>
    <xf borderId="2" fillId="18" fontId="0" numFmtId="0" xfId="0" applyBorder="1" applyFill="1" applyFont="1"/>
    <xf borderId="2" fillId="18" fontId="11" numFmtId="0" xfId="0" applyAlignment="1" applyBorder="1" applyFont="1">
      <alignment shrinkToFit="0" wrapText="1"/>
    </xf>
    <xf borderId="2" fillId="0" fontId="0" numFmtId="0" xfId="0" applyBorder="1" applyFont="1"/>
    <xf borderId="2" fillId="2" fontId="0" numFmtId="0" xfId="0" applyBorder="1" applyFont="1"/>
    <xf borderId="2" fillId="2" fontId="11" numFmtId="0" xfId="0" applyAlignment="1" applyBorder="1" applyFont="1">
      <alignment shrinkToFit="0" wrapText="1"/>
    </xf>
    <xf borderId="2" fillId="0" fontId="11" numFmtId="0" xfId="0" applyAlignment="1" applyBorder="1" applyFont="1">
      <alignment shrinkToFit="0" wrapText="1"/>
    </xf>
    <xf borderId="1" fillId="19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595959"/>
                </a:solidFill>
                <a:latin typeface="+mn-lt"/>
              </a:defRPr>
            </a:pPr>
            <a:r>
              <a:t>EMRAX 228 Medium Voltage</a:t>
            </a:r>
          </a:p>
        </c:rich>
      </c:tx>
      <c:overlay val="0"/>
    </c:title>
    <c:plotArea>
      <c:layout>
        <c:manualLayout>
          <c:xMode val="edge"/>
          <c:yMode val="edge"/>
          <c:x val="0.06678685795343543"/>
          <c:y val="0.07413997627520759"/>
          <c:w val="0.884885202456489"/>
          <c:h val="0.8215740714794992"/>
        </c:manualLayout>
      </c:layout>
      <c:scatterChart>
        <c:scatterStyle val="lineMarker"/>
        <c:varyColors val="0"/>
        <c:ser>
          <c:idx val="0"/>
          <c:order val="0"/>
          <c:tx>
            <c:strRef>
              <c:f>Torque_Current_Conversion!$C$1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Torque_Current_Conversion!$A$2:$A$8</c:f>
            </c:numRef>
          </c:xVal>
          <c:yVal>
            <c:numRef>
              <c:f>Torque_Current_Conversion!$C$2:$C$9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6073"/>
        <c:axId val="2124905088"/>
      </c:scatterChart>
      <c:valAx>
        <c:axId val="157086073"/>
        <c:scaling>
          <c:orientation val="minMax"/>
          <c:max val="400.0"/>
        </c:scaling>
        <c:delete val="0"/>
        <c:axPos val="b"/>
        <c:majorGridlines>
          <c:spPr>
            <a:ln>
              <a:solidFill>
                <a:srgbClr val="-59595A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  <a:latin typeface="+mn-lt"/>
                  </a:defRPr>
                </a:pPr>
                <a:r>
                  <a:t>Current [A]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2124905088"/>
      </c:valAx>
      <c:valAx>
        <c:axId val="2124905088"/>
        <c:scaling>
          <c:orientation val="minMax"/>
        </c:scaling>
        <c:delete val="0"/>
        <c:axPos val="l"/>
        <c:majorGridlines>
          <c:spPr>
            <a:ln>
              <a:solidFill>
                <a:srgbClr val="-59595A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Torque at 1000rpm [Nm]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15708607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9.png"/><Relationship Id="rId3" Type="http://schemas.openxmlformats.org/officeDocument/2006/relationships/image" Target="../media/image18.png"/></Relationships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image" Target="../media/image9.png"/><Relationship Id="rId10" Type="http://schemas.openxmlformats.org/officeDocument/2006/relationships/image" Target="../media/image8.png"/><Relationship Id="rId13" Type="http://schemas.openxmlformats.org/officeDocument/2006/relationships/image" Target="../media/image13.png"/><Relationship Id="rId12" Type="http://schemas.openxmlformats.org/officeDocument/2006/relationships/image" Target="../media/image11.png"/><Relationship Id="rId1" Type="http://schemas.openxmlformats.org/officeDocument/2006/relationships/image" Target="../media/image2.jpg"/><Relationship Id="rId2" Type="http://schemas.openxmlformats.org/officeDocument/2006/relationships/image" Target="../media/image1.png"/><Relationship Id="rId3" Type="http://schemas.openxmlformats.org/officeDocument/2006/relationships/image" Target="../media/image6.png"/><Relationship Id="rId4" Type="http://schemas.openxmlformats.org/officeDocument/2006/relationships/image" Target="../media/image4.png"/><Relationship Id="rId9" Type="http://schemas.openxmlformats.org/officeDocument/2006/relationships/image" Target="../media/image7.png"/><Relationship Id="rId15" Type="http://schemas.openxmlformats.org/officeDocument/2006/relationships/image" Target="../media/image14.jpg"/><Relationship Id="rId14" Type="http://schemas.openxmlformats.org/officeDocument/2006/relationships/image" Target="../media/image12.png"/><Relationship Id="rId17" Type="http://schemas.openxmlformats.org/officeDocument/2006/relationships/image" Target="../media/image15.jpg"/><Relationship Id="rId16" Type="http://schemas.openxmlformats.org/officeDocument/2006/relationships/image" Target="../media/image16.jpg"/><Relationship Id="rId5" Type="http://schemas.openxmlformats.org/officeDocument/2006/relationships/image" Target="../media/image3.png"/><Relationship Id="rId19" Type="http://schemas.openxmlformats.org/officeDocument/2006/relationships/image" Target="../media/image17.jpg"/><Relationship Id="rId6" Type="http://schemas.openxmlformats.org/officeDocument/2006/relationships/image" Target="../media/image5.png"/><Relationship Id="rId18" Type="http://schemas.openxmlformats.org/officeDocument/2006/relationships/image" Target="../media/image20.jpg"/><Relationship Id="rId7" Type="http://schemas.openxmlformats.org/officeDocument/2006/relationships/image" Target="../media/image21.png"/><Relationship Id="rId8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0</xdr:row>
      <xdr:rowOff>0</xdr:rowOff>
    </xdr:from>
    <xdr:ext cx="8924925" cy="5381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428625</xdr:colOff>
      <xdr:row>0</xdr:row>
      <xdr:rowOff>57150</xdr:rowOff>
    </xdr:from>
    <xdr:ext cx="9344025" cy="5133975"/>
    <xdr:pic>
      <xdr:nvPicPr>
        <xdr:cNvPr id="0" name="image1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28</xdr:row>
      <xdr:rowOff>47625</xdr:rowOff>
    </xdr:from>
    <xdr:ext cx="7258050" cy="5219700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2</xdr:row>
      <xdr:rowOff>190500</xdr:rowOff>
    </xdr:from>
    <xdr:ext cx="1162050" cy="723900"/>
    <xdr:pic>
      <xdr:nvPicPr>
        <xdr:cNvPr descr="Image result for headway 15 Ah cells"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2</xdr:row>
      <xdr:rowOff>209550</xdr:rowOff>
    </xdr:from>
    <xdr:ext cx="1162050" cy="723900"/>
    <xdr:pic>
      <xdr:nvPicPr>
        <xdr:cNvPr descr="Image result for headway 15 Ah cells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2</xdr:row>
      <xdr:rowOff>247650</xdr:rowOff>
    </xdr:from>
    <xdr:ext cx="1219200" cy="6191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209550</xdr:colOff>
      <xdr:row>2</xdr:row>
      <xdr:rowOff>19050</xdr:rowOff>
    </xdr:from>
    <xdr:ext cx="781050" cy="1085850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2</xdr:row>
      <xdr:rowOff>38100</xdr:rowOff>
    </xdr:from>
    <xdr:ext cx="904875" cy="9810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2</xdr:row>
      <xdr:rowOff>19050</xdr:rowOff>
    </xdr:from>
    <xdr:ext cx="1047750" cy="104775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</xdr:row>
      <xdr:rowOff>114300</xdr:rowOff>
    </xdr:from>
    <xdr:ext cx="1104900" cy="91440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2</xdr:row>
      <xdr:rowOff>152400</xdr:rowOff>
    </xdr:from>
    <xdr:ext cx="1066800" cy="88582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2</xdr:row>
      <xdr:rowOff>104775</xdr:rowOff>
    </xdr:from>
    <xdr:ext cx="1114425" cy="92392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2</xdr:row>
      <xdr:rowOff>323850</xdr:rowOff>
    </xdr:from>
    <xdr:ext cx="1143000" cy="438150"/>
    <xdr:pic>
      <xdr:nvPicPr>
        <xdr:cNvPr id="0" name="image2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2</xdr:row>
      <xdr:rowOff>209550</xdr:rowOff>
    </xdr:from>
    <xdr:ext cx="990600" cy="590550"/>
    <xdr:pic>
      <xdr:nvPicPr>
        <xdr:cNvPr id="0" name="image1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457200</xdr:colOff>
      <xdr:row>2</xdr:row>
      <xdr:rowOff>95250</xdr:rowOff>
    </xdr:from>
    <xdr:ext cx="295275" cy="876300"/>
    <xdr:pic>
      <xdr:nvPicPr>
        <xdr:cNvPr id="0" name="image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447675</xdr:colOff>
      <xdr:row>2</xdr:row>
      <xdr:rowOff>104775</xdr:rowOff>
    </xdr:from>
    <xdr:ext cx="304800" cy="904875"/>
    <xdr:pic>
      <xdr:nvPicPr>
        <xdr:cNvPr id="0" name="image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428625</xdr:colOff>
      <xdr:row>2</xdr:row>
      <xdr:rowOff>95250</xdr:rowOff>
    </xdr:from>
    <xdr:ext cx="381000" cy="876300"/>
    <xdr:pic>
      <xdr:nvPicPr>
        <xdr:cNvPr id="0" name="image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714375</xdr:colOff>
      <xdr:row>2</xdr:row>
      <xdr:rowOff>57150</xdr:rowOff>
    </xdr:from>
    <xdr:ext cx="409575" cy="942975"/>
    <xdr:pic>
      <xdr:nvPicPr>
        <xdr:cNvPr id="0" name="image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514350</xdr:colOff>
      <xdr:row>2</xdr:row>
      <xdr:rowOff>57150</xdr:rowOff>
    </xdr:from>
    <xdr:ext cx="438150" cy="1000125"/>
    <xdr:pic>
      <xdr:nvPicPr>
        <xdr:cNvPr id="0" name="image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685800</xdr:colOff>
      <xdr:row>2</xdr:row>
      <xdr:rowOff>38100</xdr:rowOff>
    </xdr:from>
    <xdr:ext cx="523875" cy="1000125"/>
    <xdr:pic>
      <xdr:nvPicPr>
        <xdr:cNvPr id="0" name="image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400050</xdr:colOff>
      <xdr:row>2</xdr:row>
      <xdr:rowOff>76200</xdr:rowOff>
    </xdr:from>
    <xdr:ext cx="676275" cy="914400"/>
    <xdr:pic>
      <xdr:nvPicPr>
        <xdr:cNvPr id="0" name="image11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171450</xdr:colOff>
      <xdr:row>2</xdr:row>
      <xdr:rowOff>9525</xdr:rowOff>
    </xdr:from>
    <xdr:ext cx="2105025" cy="1076325"/>
    <xdr:pic>
      <xdr:nvPicPr>
        <xdr:cNvPr id="0" name="image13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1219200</xdr:colOff>
      <xdr:row>1</xdr:row>
      <xdr:rowOff>285750</xdr:rowOff>
    </xdr:from>
    <xdr:ext cx="1000125" cy="1038225"/>
    <xdr:pic>
      <xdr:nvPicPr>
        <xdr:cNvPr id="0" name="image12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2</xdr:row>
      <xdr:rowOff>9525</xdr:rowOff>
    </xdr:from>
    <xdr:ext cx="1085850" cy="1085850"/>
    <xdr:pic>
      <xdr:nvPicPr>
        <xdr:cNvPr id="0" name="image14.jp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19050</xdr:colOff>
      <xdr:row>2</xdr:row>
      <xdr:rowOff>238125</xdr:rowOff>
    </xdr:from>
    <xdr:ext cx="1152525" cy="695325"/>
    <xdr:pic>
      <xdr:nvPicPr>
        <xdr:cNvPr id="0" name="image16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1190625</xdr:colOff>
      <xdr:row>2</xdr:row>
      <xdr:rowOff>190500</xdr:rowOff>
    </xdr:from>
    <xdr:ext cx="942975" cy="723900"/>
    <xdr:pic>
      <xdr:nvPicPr>
        <xdr:cNvPr id="0" name="image15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38100</xdr:colOff>
      <xdr:row>2</xdr:row>
      <xdr:rowOff>133350</xdr:rowOff>
    </xdr:from>
    <xdr:ext cx="1590675" cy="857250"/>
    <xdr:pic>
      <xdr:nvPicPr>
        <xdr:cNvPr id="0" name="image20.jp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1666875</xdr:colOff>
      <xdr:row>2</xdr:row>
      <xdr:rowOff>361950</xdr:rowOff>
    </xdr:from>
    <xdr:ext cx="857250" cy="514350"/>
    <xdr:pic>
      <xdr:nvPicPr>
        <xdr:cNvPr id="0" name="image17.jp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emrax.com/products/emrax-228/" TargetMode="External"/><Relationship Id="rId3" Type="http://schemas.openxmlformats.org/officeDocument/2006/relationships/hyperlink" Target="http://www.parker.com/Literature/Electromechanical%20Europe/Literature/192_300108_GVM_catalogue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www.heterbattery.com/products/lithium-ion-cells/lithium-battery-26650-lifepo4-3200mah.aspx" TargetMode="External"/><Relationship Id="rId22" Type="http://schemas.openxmlformats.org/officeDocument/2006/relationships/hyperlink" Target="http://www.heterbattery.com/products/power-battery-systems/lifepo4-battery-module-for-electric-vehicles.aspx" TargetMode="External"/><Relationship Id="rId21" Type="http://schemas.openxmlformats.org/officeDocument/2006/relationships/hyperlink" Target="http://www.heterbattery.com/products/power-battery-systems/lithium-battery-48v-10ah.aspx" TargetMode="External"/><Relationship Id="rId24" Type="http://schemas.openxmlformats.org/officeDocument/2006/relationships/hyperlink" Target="http://www.batteryspace.com/prod-specs/6423.pdf" TargetMode="External"/><Relationship Id="rId23" Type="http://schemas.openxmlformats.org/officeDocument/2006/relationships/hyperlink" Target="http://www.goldencellbattery.com/show-25-34.html" TargetMode="External"/><Relationship Id="rId1" Type="http://schemas.openxmlformats.org/officeDocument/2006/relationships/hyperlink" Target="https://bmsbattery.com/ebike-battery/392-headway-40152s-15ah-10c-lifepo4-cylindrical-battery-cell-battery.html" TargetMode="External"/><Relationship Id="rId2" Type="http://schemas.openxmlformats.org/officeDocument/2006/relationships/hyperlink" Target="http://evcomponents.com/lifepo4-cell/headway-38140s-12ah-lifepo4-cell.html" TargetMode="External"/><Relationship Id="rId3" Type="http://schemas.openxmlformats.org/officeDocument/2006/relationships/hyperlink" Target="https://bmsbattery.com/ebike-battery/10-headway-38120s-10ah-10c-lifepo4-cylindrical-battery-cell-with-screw-headway-battery.html" TargetMode="External"/><Relationship Id="rId4" Type="http://schemas.openxmlformats.org/officeDocument/2006/relationships/hyperlink" Target="http://www.headway-cn.com/en/showproducts.php?id=1560" TargetMode="External"/><Relationship Id="rId9" Type="http://schemas.openxmlformats.org/officeDocument/2006/relationships/hyperlink" Target="http://www.a123systems.com/lifepo4-battery-cell.htm" TargetMode="External"/><Relationship Id="rId26" Type="http://schemas.openxmlformats.org/officeDocument/2006/relationships/hyperlink" Target="http://lygte-info.dk/review/batteries2012/Efest%20IMR26650%205200mAh%20(Purple)%202016%20UK.html" TargetMode="External"/><Relationship Id="rId25" Type="http://schemas.openxmlformats.org/officeDocument/2006/relationships/hyperlink" Target="https://eu.nkon.nl/sk/k/30q.pdf" TargetMode="External"/><Relationship Id="rId28" Type="http://schemas.openxmlformats.org/officeDocument/2006/relationships/hyperlink" Target="https://www.powerstream.com/p/INR18650-25R-datasheet.pdf" TargetMode="External"/><Relationship Id="rId27" Type="http://schemas.openxmlformats.org/officeDocument/2006/relationships/hyperlink" Target="https://www.nkon.nl/sk/k/hg2.pdf" TargetMode="External"/><Relationship Id="rId5" Type="http://schemas.openxmlformats.org/officeDocument/2006/relationships/hyperlink" Target="http://www.headway-cn.com/en/showproducts.php?id=1672" TargetMode="External"/><Relationship Id="rId6" Type="http://schemas.openxmlformats.org/officeDocument/2006/relationships/hyperlink" Target="http://www.headway-cn.com/en/showproducts.php?id=1712" TargetMode="External"/><Relationship Id="rId29" Type="http://schemas.openxmlformats.org/officeDocument/2006/relationships/hyperlink" Target="https://www.powerstream.com/p/LG-ICR18650HE2-REV0.pdf" TargetMode="External"/><Relationship Id="rId7" Type="http://schemas.openxmlformats.org/officeDocument/2006/relationships/hyperlink" Target="http://www.headway-cn.com/en/showproducts.php?id=1671" TargetMode="External"/><Relationship Id="rId8" Type="http://schemas.openxmlformats.org/officeDocument/2006/relationships/hyperlink" Target="https://www.creasefield.co.uk/wp-content/uploads/2014/11/A123-AHR32113-datasheet.pdf" TargetMode="External"/><Relationship Id="rId31" Type="http://schemas.openxmlformats.org/officeDocument/2006/relationships/hyperlink" Target="http://www.headway-cn.com/en/showproducts.php?id=1561" TargetMode="External"/><Relationship Id="rId30" Type="http://schemas.openxmlformats.org/officeDocument/2006/relationships/hyperlink" Target="http://www.headway-cn.com/en/showproducts.php?id=1562" TargetMode="External"/><Relationship Id="rId11" Type="http://schemas.openxmlformats.org/officeDocument/2006/relationships/hyperlink" Target="http://www.battery-energy.net/product_630537/Dison-primatic-phosphate-3-2v-10Ah-LiFePo4-lithium-li-ion-electric-vehicle-battery.html" TargetMode="External"/><Relationship Id="rId33" Type="http://schemas.openxmlformats.org/officeDocument/2006/relationships/hyperlink" Target="https://industrial.panasonic.com/cdbs/www-data/pdf2/ACA4000/ACA4000C50.pdf" TargetMode="External"/><Relationship Id="rId10" Type="http://schemas.openxmlformats.org/officeDocument/2006/relationships/hyperlink" Target="http://www.a123systems.com/lithium-ion-cells-26650-cylindrical-cell.htm" TargetMode="External"/><Relationship Id="rId32" Type="http://schemas.openxmlformats.org/officeDocument/2006/relationships/hyperlink" Target="http://www.headway-cn.com/en/showproducts.php?id=1670" TargetMode="External"/><Relationship Id="rId13" Type="http://schemas.openxmlformats.org/officeDocument/2006/relationships/hyperlink" Target="http://www.omnitron.cz/download/datasheet/UR-18650A.pdf" TargetMode="External"/><Relationship Id="rId35" Type="http://schemas.openxmlformats.org/officeDocument/2006/relationships/hyperlink" Target="https://industrial.panasonic.com/cdbs/www-data/pdf2/ACA4000/ACA4000C59.pdf" TargetMode="External"/><Relationship Id="rId12" Type="http://schemas.openxmlformats.org/officeDocument/2006/relationships/hyperlink" Target="http://www.omnitron.cz/download/datasheet/NCR-18650PF.pdf" TargetMode="External"/><Relationship Id="rId34" Type="http://schemas.openxmlformats.org/officeDocument/2006/relationships/hyperlink" Target="https://industrial.panasonic.com/cdbs/www-data/pdf2/ACA4000/ACA4000CE285.pdf" TargetMode="External"/><Relationship Id="rId15" Type="http://schemas.openxmlformats.org/officeDocument/2006/relationships/hyperlink" Target="https://na.industrial.panasonic.com/sites/default/pidsa/files/ur18650zta.pdf" TargetMode="External"/><Relationship Id="rId37" Type="http://schemas.openxmlformats.org/officeDocument/2006/relationships/hyperlink" Target="https://www.imrbatteries.com/content/samsung_30Q.pdf" TargetMode="External"/><Relationship Id="rId14" Type="http://schemas.openxmlformats.org/officeDocument/2006/relationships/hyperlink" Target="https://industrial.panasonic.com/ww/products/batteries/secondary-batteries/lithium-ion/cylindrical-type/UR18650AA" TargetMode="External"/><Relationship Id="rId36" Type="http://schemas.openxmlformats.org/officeDocument/2006/relationships/hyperlink" Target="https://industrial.panasonic.com/cdbs/www-data/pdf2/ACA4000/ACA4000CE421.pdf" TargetMode="External"/><Relationship Id="rId17" Type="http://schemas.openxmlformats.org/officeDocument/2006/relationships/hyperlink" Target="http://www.heterbattery.com/products/lithium-ion-cells/lifepo4-battery-18650-1600mah.aspx" TargetMode="External"/><Relationship Id="rId16" Type="http://schemas.openxmlformats.org/officeDocument/2006/relationships/hyperlink" Target="http://www.heterbattery.com/products/lithium-ion-cells/lifepo4-battery-18650-1400mah.aspx" TargetMode="External"/><Relationship Id="rId38" Type="http://schemas.openxmlformats.org/officeDocument/2006/relationships/drawing" Target="../drawings/drawing6.xml"/><Relationship Id="rId19" Type="http://schemas.openxmlformats.org/officeDocument/2006/relationships/hyperlink" Target="http://www.heterbattery.com/products/lithium-ion-cells/lithium-battery-26650-lifepo4.aspx" TargetMode="External"/><Relationship Id="rId18" Type="http://schemas.openxmlformats.org/officeDocument/2006/relationships/hyperlink" Target="http://www.heterbattery.com/products/lithium-ion-cells/li-ion-battery-18650-2200mah.aspx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7.43"/>
    <col customWidth="1" min="3" max="3" width="7.86"/>
    <col customWidth="1" min="4" max="4" width="6.57"/>
    <col customWidth="1" min="5" max="5" width="13.71"/>
    <col customWidth="1" min="6" max="6" width="11.43"/>
    <col customWidth="1" min="7" max="7" width="11.14"/>
    <col customWidth="1" min="8" max="26" width="8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>
      <c r="A2" s="5" t="s">
        <v>10</v>
      </c>
      <c r="B2" s="6" t="s">
        <v>12</v>
      </c>
      <c r="C2" t="s">
        <v>15</v>
      </c>
      <c r="D2">
        <v>5555.0</v>
      </c>
      <c r="E2" t="s">
        <v>16</v>
      </c>
      <c r="F2">
        <v>260.0</v>
      </c>
      <c r="G2">
        <f t="shared" ref="G2:G13" si="1">F2*2.2</f>
        <v>572</v>
      </c>
      <c r="H2" t="s">
        <v>42</v>
      </c>
    </row>
    <row r="3">
      <c r="A3" s="5" t="s">
        <v>43</v>
      </c>
      <c r="B3" t="s">
        <v>44</v>
      </c>
      <c r="C3" t="s">
        <v>45</v>
      </c>
      <c r="D3">
        <v>2200.0</v>
      </c>
      <c r="E3" t="s">
        <v>47</v>
      </c>
      <c r="F3">
        <v>408.0</v>
      </c>
      <c r="G3">
        <f t="shared" si="1"/>
        <v>897.6</v>
      </c>
      <c r="H3" t="s">
        <v>42</v>
      </c>
      <c r="J3" s="6"/>
      <c r="K3" t="s">
        <v>48</v>
      </c>
    </row>
    <row r="4">
      <c r="A4" s="5" t="s">
        <v>49</v>
      </c>
      <c r="B4" t="s">
        <v>50</v>
      </c>
      <c r="C4" t="s">
        <v>51</v>
      </c>
      <c r="D4">
        <v>1000.0</v>
      </c>
      <c r="E4" t="s">
        <v>52</v>
      </c>
      <c r="F4">
        <v>340.0</v>
      </c>
      <c r="G4">
        <f t="shared" si="1"/>
        <v>748</v>
      </c>
      <c r="H4" t="s">
        <v>42</v>
      </c>
      <c r="J4" s="26" t="s">
        <v>53</v>
      </c>
    </row>
    <row r="5">
      <c r="A5" s="5" t="s">
        <v>54</v>
      </c>
      <c r="B5" s="6" t="s">
        <v>55</v>
      </c>
      <c r="C5" t="s">
        <v>56</v>
      </c>
      <c r="D5">
        <v>6000.0</v>
      </c>
      <c r="E5" t="s">
        <v>57</v>
      </c>
      <c r="F5">
        <v>397.0</v>
      </c>
      <c r="G5">
        <f t="shared" si="1"/>
        <v>873.4</v>
      </c>
      <c r="H5" t="s">
        <v>42</v>
      </c>
      <c r="J5" t="s">
        <v>58</v>
      </c>
      <c r="K5" t="s">
        <v>59</v>
      </c>
      <c r="L5" t="s">
        <v>60</v>
      </c>
      <c r="M5" t="s">
        <v>61</v>
      </c>
    </row>
    <row r="6">
      <c r="A6" s="5" t="s">
        <v>62</v>
      </c>
      <c r="B6" t="s">
        <v>55</v>
      </c>
      <c r="C6" t="s">
        <v>56</v>
      </c>
      <c r="D6">
        <v>4500.0</v>
      </c>
      <c r="E6" t="s">
        <v>63</v>
      </c>
      <c r="F6">
        <v>350.0</v>
      </c>
      <c r="G6">
        <f t="shared" si="1"/>
        <v>770</v>
      </c>
      <c r="H6" t="s">
        <v>42</v>
      </c>
      <c r="J6">
        <f>AVERAGE(G2:G13)</f>
        <v>721.05</v>
      </c>
      <c r="K6">
        <f>MEDIAN(G2:G13)</f>
        <v>723.8</v>
      </c>
      <c r="L6">
        <f>MAX(G2:G13)</f>
        <v>990</v>
      </c>
      <c r="M6">
        <f>MIN(G2:G13)</f>
        <v>550</v>
      </c>
    </row>
    <row r="7">
      <c r="A7" s="5" t="s">
        <v>66</v>
      </c>
      <c r="B7" t="s">
        <v>55</v>
      </c>
      <c r="C7" t="s">
        <v>67</v>
      </c>
      <c r="D7">
        <v>4000.0</v>
      </c>
      <c r="E7" t="s">
        <v>68</v>
      </c>
      <c r="F7">
        <v>270.0</v>
      </c>
      <c r="G7">
        <f t="shared" si="1"/>
        <v>594</v>
      </c>
      <c r="H7" t="s">
        <v>42</v>
      </c>
    </row>
    <row r="8">
      <c r="A8" s="5" t="s">
        <v>69</v>
      </c>
      <c r="B8" t="s">
        <v>55</v>
      </c>
      <c r="C8" t="s">
        <v>67</v>
      </c>
      <c r="D8">
        <v>2000.0</v>
      </c>
      <c r="E8" t="s">
        <v>70</v>
      </c>
      <c r="F8">
        <v>318.0</v>
      </c>
      <c r="G8">
        <f t="shared" si="1"/>
        <v>699.6</v>
      </c>
      <c r="H8" t="s">
        <v>42</v>
      </c>
    </row>
    <row r="9">
      <c r="A9" s="5" t="s">
        <v>71</v>
      </c>
      <c r="B9" t="s">
        <v>72</v>
      </c>
      <c r="C9" t="s">
        <v>73</v>
      </c>
      <c r="D9">
        <v>5000.0</v>
      </c>
      <c r="E9" t="s">
        <v>74</v>
      </c>
      <c r="F9">
        <v>450.0</v>
      </c>
      <c r="G9">
        <f t="shared" si="1"/>
        <v>990</v>
      </c>
      <c r="H9" t="s">
        <v>42</v>
      </c>
    </row>
    <row r="10">
      <c r="A10" s="5" t="s">
        <v>80</v>
      </c>
      <c r="B10" t="s">
        <v>82</v>
      </c>
      <c r="C10" t="s">
        <v>56</v>
      </c>
      <c r="D10">
        <v>11000.0</v>
      </c>
      <c r="E10" t="s">
        <v>84</v>
      </c>
      <c r="F10">
        <v>260.0</v>
      </c>
      <c r="G10">
        <f t="shared" si="1"/>
        <v>572</v>
      </c>
      <c r="H10" t="s">
        <v>42</v>
      </c>
    </row>
    <row r="11">
      <c r="A11" s="5" t="s">
        <v>86</v>
      </c>
      <c r="B11" t="s">
        <v>87</v>
      </c>
      <c r="C11" t="s">
        <v>67</v>
      </c>
      <c r="D11">
        <v>3500.0</v>
      </c>
      <c r="E11" t="s">
        <v>88</v>
      </c>
      <c r="F11">
        <v>250.0</v>
      </c>
      <c r="G11">
        <f t="shared" si="1"/>
        <v>550</v>
      </c>
      <c r="H11" t="s">
        <v>42</v>
      </c>
    </row>
    <row r="12">
      <c r="A12" s="5" t="s">
        <v>90</v>
      </c>
      <c r="B12" t="s">
        <v>91</v>
      </c>
      <c r="C12" t="s">
        <v>92</v>
      </c>
      <c r="D12">
        <v>7000.0</v>
      </c>
      <c r="E12" t="s">
        <v>93</v>
      </c>
      <c r="F12">
        <v>350.0</v>
      </c>
      <c r="G12">
        <f t="shared" si="1"/>
        <v>770</v>
      </c>
      <c r="H12" t="s">
        <v>42</v>
      </c>
    </row>
    <row r="13">
      <c r="A13" s="5" t="s">
        <v>94</v>
      </c>
      <c r="B13" t="s">
        <v>96</v>
      </c>
      <c r="C13" t="s">
        <v>97</v>
      </c>
      <c r="D13">
        <v>3000.0</v>
      </c>
      <c r="E13" t="s">
        <v>98</v>
      </c>
      <c r="F13">
        <v>280.0</v>
      </c>
      <c r="G13">
        <f t="shared" si="1"/>
        <v>616</v>
      </c>
      <c r="H13" t="s">
        <v>42</v>
      </c>
    </row>
    <row r="14">
      <c r="A14" s="5" t="s">
        <v>99</v>
      </c>
      <c r="B14" t="s">
        <v>101</v>
      </c>
      <c r="C14" t="s">
        <v>103</v>
      </c>
      <c r="D14">
        <v>5000.0</v>
      </c>
      <c r="E14" t="s">
        <v>105</v>
      </c>
    </row>
    <row r="15">
      <c r="A15" s="5" t="s">
        <v>107</v>
      </c>
      <c r="B15" s="6" t="s">
        <v>109</v>
      </c>
      <c r="C15" t="s">
        <v>111</v>
      </c>
      <c r="D15">
        <v>4000.0</v>
      </c>
      <c r="E15" t="s">
        <v>112</v>
      </c>
    </row>
    <row r="16">
      <c r="A16" s="5" t="s">
        <v>113</v>
      </c>
      <c r="B16" s="6" t="s">
        <v>114</v>
      </c>
      <c r="C16" t="s">
        <v>115</v>
      </c>
      <c r="D16">
        <v>3000.0</v>
      </c>
      <c r="E16" t="s">
        <v>116</v>
      </c>
    </row>
    <row r="17">
      <c r="A17" s="5" t="s">
        <v>117</v>
      </c>
      <c r="B17" s="6" t="s">
        <v>118</v>
      </c>
      <c r="C17" t="s">
        <v>119</v>
      </c>
      <c r="D17">
        <v>6000.0</v>
      </c>
      <c r="E17" t="s">
        <v>120</v>
      </c>
    </row>
    <row r="18">
      <c r="A18" s="5" t="s">
        <v>121</v>
      </c>
      <c r="B18" t="s">
        <v>122</v>
      </c>
      <c r="C18" t="s">
        <v>92</v>
      </c>
      <c r="D18">
        <v>7000.0</v>
      </c>
      <c r="E18" t="s">
        <v>123</v>
      </c>
    </row>
    <row r="19">
      <c r="A19" s="5" t="s">
        <v>66</v>
      </c>
      <c r="B19" t="s">
        <v>124</v>
      </c>
      <c r="C19" t="s">
        <v>125</v>
      </c>
      <c r="E19" t="s">
        <v>126</v>
      </c>
      <c r="F19">
        <v>270.0</v>
      </c>
      <c r="G19">
        <v>595.0</v>
      </c>
    </row>
    <row r="20">
      <c r="A20" s="5"/>
      <c r="B20" t="s">
        <v>127</v>
      </c>
      <c r="C20">
        <v>40.0</v>
      </c>
      <c r="D20">
        <v>5555.0</v>
      </c>
    </row>
    <row r="21" ht="15.75" customHeight="1">
      <c r="A21" s="5"/>
    </row>
    <row r="22" ht="15.75" customHeight="1">
      <c r="A22" s="5"/>
    </row>
    <row r="23" ht="15.75" customHeight="1">
      <c r="A23" s="5"/>
    </row>
    <row r="24" ht="15.75" customHeight="1">
      <c r="A24" s="5"/>
    </row>
    <row r="25" ht="15.75" customHeight="1">
      <c r="A25" s="5"/>
    </row>
    <row r="26" ht="15.75" customHeight="1">
      <c r="A26" s="5"/>
    </row>
    <row r="27" ht="15.75" customHeight="1">
      <c r="A27" s="5"/>
    </row>
    <row r="28" ht="15.75" customHeight="1">
      <c r="A28" s="5"/>
    </row>
    <row r="29" ht="15.75" customHeight="1">
      <c r="A29" s="5"/>
    </row>
    <row r="30" ht="15.75" customHeight="1">
      <c r="A30" s="5"/>
    </row>
    <row r="31" ht="15.75" customHeight="1">
      <c r="A31" s="5"/>
    </row>
    <row r="32" ht="15.75" customHeight="1">
      <c r="A32" s="5"/>
    </row>
    <row r="33" ht="15.75" customHeight="1">
      <c r="A33" s="5"/>
    </row>
    <row r="34" ht="15.75" customHeight="1">
      <c r="A34" s="5"/>
    </row>
    <row r="35" ht="15.75" customHeight="1">
      <c r="A35" s="5"/>
    </row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>
      <c r="A44" s="5"/>
    </row>
    <row r="45" ht="15.75" customHeight="1">
      <c r="A45" s="5"/>
    </row>
    <row r="46" ht="15.75" customHeight="1">
      <c r="A46" s="5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  <row r="101" ht="15.75" customHeight="1">
      <c r="A101" s="5"/>
    </row>
    <row r="102" ht="15.75" customHeight="1">
      <c r="A102" s="5"/>
    </row>
    <row r="103" ht="15.75" customHeight="1">
      <c r="A103" s="5"/>
    </row>
    <row r="104" ht="15.75" customHeight="1">
      <c r="A104" s="5"/>
    </row>
    <row r="105" ht="15.75" customHeight="1">
      <c r="A105" s="5"/>
    </row>
    <row r="106" ht="15.75" customHeight="1">
      <c r="A106" s="5"/>
    </row>
    <row r="107" ht="15.75" customHeight="1">
      <c r="A107" s="5"/>
    </row>
    <row r="108" ht="15.75" customHeight="1">
      <c r="A108" s="5"/>
    </row>
    <row r="109" ht="15.75" customHeight="1">
      <c r="A109" s="5"/>
    </row>
    <row r="110" ht="15.75" customHeight="1">
      <c r="A110" s="5"/>
    </row>
    <row r="111" ht="15.75" customHeight="1">
      <c r="A111" s="5"/>
    </row>
    <row r="112" ht="15.75" customHeight="1">
      <c r="A112" s="5"/>
    </row>
    <row r="113" ht="15.75" customHeight="1">
      <c r="A113" s="5"/>
    </row>
    <row r="114" ht="15.75" customHeight="1">
      <c r="A114" s="5"/>
    </row>
    <row r="115" ht="15.75" customHeight="1">
      <c r="A115" s="5"/>
    </row>
    <row r="116" ht="15.75" customHeight="1">
      <c r="A116" s="5"/>
    </row>
    <row r="117" ht="15.75" customHeight="1">
      <c r="A117" s="5"/>
    </row>
    <row r="118" ht="15.75" customHeight="1">
      <c r="A118" s="5"/>
    </row>
    <row r="119" ht="15.75" customHeight="1">
      <c r="A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5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5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5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  <row r="975" ht="15.75" customHeight="1">
      <c r="A975" s="5"/>
    </row>
    <row r="976" ht="15.75" customHeight="1">
      <c r="A976" s="5"/>
    </row>
    <row r="977" ht="15.75" customHeight="1">
      <c r="A977" s="5"/>
    </row>
    <row r="978" ht="15.75" customHeight="1">
      <c r="A978" s="5"/>
    </row>
    <row r="979" ht="15.75" customHeight="1">
      <c r="A979" s="5"/>
    </row>
    <row r="980" ht="15.75" customHeight="1">
      <c r="A980" s="5"/>
    </row>
    <row r="981" ht="15.75" customHeight="1">
      <c r="A981" s="5"/>
    </row>
    <row r="982" ht="15.75" customHeight="1">
      <c r="A982" s="5"/>
    </row>
    <row r="983" ht="15.75" customHeight="1">
      <c r="A983" s="5"/>
    </row>
    <row r="984" ht="15.75" customHeight="1">
      <c r="A984" s="5"/>
    </row>
    <row r="985" ht="15.75" customHeight="1">
      <c r="A985" s="5"/>
    </row>
    <row r="986" ht="15.75" customHeight="1">
      <c r="A986" s="5"/>
    </row>
    <row r="987" ht="15.75" customHeight="1">
      <c r="A987" s="5"/>
    </row>
    <row r="988" ht="15.75" customHeight="1">
      <c r="A988" s="5"/>
    </row>
    <row r="989" ht="15.75" customHeight="1">
      <c r="A989" s="5"/>
    </row>
    <row r="990" ht="15.75" customHeight="1">
      <c r="A990" s="5"/>
    </row>
    <row r="991" ht="15.75" customHeight="1">
      <c r="A991" s="5"/>
    </row>
    <row r="992" ht="15.75" customHeight="1">
      <c r="A992" s="5"/>
    </row>
    <row r="993" ht="15.75" customHeight="1">
      <c r="A993" s="5"/>
    </row>
    <row r="994" ht="15.75" customHeight="1">
      <c r="A994" s="5"/>
    </row>
    <row r="995" ht="15.75" customHeight="1">
      <c r="A995" s="5"/>
    </row>
    <row r="996" ht="15.75" customHeight="1">
      <c r="A996" s="5"/>
    </row>
    <row r="997" ht="15.75" customHeight="1">
      <c r="A997" s="5"/>
    </row>
    <row r="998" ht="15.75" customHeight="1">
      <c r="A998" s="5"/>
    </row>
    <row r="999" ht="15.75" customHeight="1">
      <c r="A999" s="5"/>
    </row>
    <row r="1000" ht="15.75" customHeight="1">
      <c r="A1000" s="5"/>
    </row>
  </sheetData>
  <mergeCells count="1">
    <mergeCell ref="J4:M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7.86"/>
    <col customWidth="1" min="3" max="3" width="8.71"/>
    <col customWidth="1" min="4" max="4" width="11.14"/>
    <col customWidth="1" hidden="1" min="5" max="5" width="105.43"/>
    <col customWidth="1" min="6" max="6" width="15.71"/>
    <col customWidth="1" min="7" max="7" width="9.86"/>
    <col customWidth="1" min="8" max="8" width="11.86"/>
    <col customWidth="1" min="9" max="9" width="9.29"/>
    <col customWidth="1" min="10" max="10" width="11.71"/>
    <col customWidth="1" min="11" max="11" width="16.86"/>
    <col customWidth="1" min="12" max="14" width="8.71"/>
    <col customWidth="1" min="15" max="15" width="23.43"/>
    <col customWidth="1" min="16" max="26" width="8.71"/>
  </cols>
  <sheetData>
    <row r="1">
      <c r="O1" s="3" t="s">
        <v>1</v>
      </c>
    </row>
    <row r="2">
      <c r="A2" s="3" t="s">
        <v>11</v>
      </c>
      <c r="O2" s="7" t="s">
        <v>13</v>
      </c>
      <c r="P2" s="8">
        <v>3.0</v>
      </c>
      <c r="Q2" s="8">
        <v>2.0</v>
      </c>
      <c r="R2" s="8">
        <v>1.0</v>
      </c>
      <c r="S2" s="8">
        <v>3.0</v>
      </c>
      <c r="T2" s="8">
        <v>4.0</v>
      </c>
    </row>
    <row r="3">
      <c r="A3" s="9" t="s">
        <v>3</v>
      </c>
      <c r="B3" s="9" t="s">
        <v>17</v>
      </c>
      <c r="C3" s="9" t="s">
        <v>18</v>
      </c>
      <c r="D3" s="9" t="s">
        <v>8</v>
      </c>
      <c r="E3" s="10"/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  <c r="N3" s="10"/>
      <c r="O3" s="12" t="s">
        <v>3</v>
      </c>
      <c r="P3" s="14" t="s">
        <v>27</v>
      </c>
      <c r="Q3" s="16" t="s">
        <v>28</v>
      </c>
      <c r="R3" s="14" t="s">
        <v>29</v>
      </c>
      <c r="S3" s="16" t="s">
        <v>30</v>
      </c>
      <c r="T3" s="14" t="s">
        <v>17</v>
      </c>
      <c r="U3" s="17" t="s">
        <v>31</v>
      </c>
    </row>
    <row r="4">
      <c r="A4" t="s">
        <v>32</v>
      </c>
      <c r="B4">
        <v>250.0</v>
      </c>
      <c r="C4">
        <v>115.0</v>
      </c>
      <c r="D4">
        <v>43.9</v>
      </c>
      <c r="F4">
        <v>500.0</v>
      </c>
      <c r="G4">
        <v>5500.0</v>
      </c>
      <c r="H4">
        <v>250.0</v>
      </c>
      <c r="I4">
        <v>4500.0</v>
      </c>
      <c r="J4" s="20" t="s">
        <v>35</v>
      </c>
      <c r="K4">
        <v>120.49</v>
      </c>
      <c r="L4" s="21">
        <v>512.216193520075</v>
      </c>
      <c r="M4">
        <v>76.44</v>
      </c>
      <c r="O4" s="22" t="s">
        <v>32</v>
      </c>
      <c r="P4" s="24">
        <v>5.0</v>
      </c>
      <c r="Q4" s="26">
        <v>5.0</v>
      </c>
      <c r="R4" s="24">
        <v>5.0</v>
      </c>
      <c r="S4" s="26">
        <v>3.0</v>
      </c>
      <c r="T4" s="24">
        <v>5.0</v>
      </c>
      <c r="U4" s="32">
        <f t="shared" ref="U4:U8" si="1">P4*$P$2+Q4*$Q$2+R4*$R$2+S4*$S$2+T4*$T$2</f>
        <v>59</v>
      </c>
    </row>
    <row r="5">
      <c r="A5" s="34" t="s">
        <v>46</v>
      </c>
      <c r="B5" s="35">
        <v>250.0</v>
      </c>
      <c r="C5" s="35">
        <v>100.0</v>
      </c>
      <c r="D5" s="35">
        <v>26.5</v>
      </c>
      <c r="E5" s="78" t="s">
        <v>128</v>
      </c>
      <c r="F5" s="35">
        <v>240.0</v>
      </c>
      <c r="G5" s="35">
        <v>5500.0</v>
      </c>
      <c r="H5" s="35">
        <v>125.0</v>
      </c>
      <c r="I5" s="35">
        <v>2750.0</v>
      </c>
      <c r="J5" s="35">
        <v>4.0</v>
      </c>
      <c r="K5" s="35">
        <v>73.36</v>
      </c>
      <c r="L5" s="80">
        <v>156.51</v>
      </c>
      <c r="M5" s="81">
        <v>76.44</v>
      </c>
      <c r="O5" s="22" t="s">
        <v>46</v>
      </c>
      <c r="P5" s="24">
        <v>4.0</v>
      </c>
      <c r="Q5" s="26">
        <v>4.0</v>
      </c>
      <c r="R5" s="24">
        <v>5.0</v>
      </c>
      <c r="S5" s="26">
        <v>5.0</v>
      </c>
      <c r="T5" s="24">
        <v>5.0</v>
      </c>
      <c r="U5" s="24">
        <f t="shared" si="1"/>
        <v>60</v>
      </c>
    </row>
    <row r="6">
      <c r="A6" s="82" t="s">
        <v>197</v>
      </c>
      <c r="B6">
        <v>120.0</v>
      </c>
      <c r="C6">
        <v>32.4</v>
      </c>
      <c r="D6">
        <v>66.0</v>
      </c>
      <c r="E6" s="84" t="s">
        <v>198</v>
      </c>
      <c r="F6">
        <v>262.0</v>
      </c>
      <c r="G6">
        <v>2000.0</v>
      </c>
      <c r="H6">
        <v>40.1</v>
      </c>
      <c r="I6">
        <v>1850.0</v>
      </c>
      <c r="J6">
        <v>6.0</v>
      </c>
      <c r="K6">
        <v>33.02</v>
      </c>
      <c r="L6" s="21">
        <v>70.37</v>
      </c>
      <c r="M6">
        <v>50.25</v>
      </c>
      <c r="O6" s="85" t="s">
        <v>197</v>
      </c>
      <c r="P6" s="24">
        <v>3.0</v>
      </c>
      <c r="Q6" s="26">
        <v>1.0</v>
      </c>
      <c r="R6" s="24">
        <v>3.0</v>
      </c>
      <c r="S6" s="26">
        <v>1.0</v>
      </c>
      <c r="T6" s="24">
        <v>2.0</v>
      </c>
      <c r="U6" s="24">
        <f t="shared" si="1"/>
        <v>25</v>
      </c>
    </row>
    <row r="7">
      <c r="A7" s="86" t="s">
        <v>199</v>
      </c>
      <c r="B7">
        <v>120.0</v>
      </c>
      <c r="C7">
        <v>14.1</v>
      </c>
      <c r="D7">
        <v>32.0</v>
      </c>
      <c r="E7" t="s">
        <v>198</v>
      </c>
      <c r="F7">
        <v>85.0</v>
      </c>
      <c r="G7">
        <v>3100.0</v>
      </c>
      <c r="H7">
        <v>11.8</v>
      </c>
      <c r="I7">
        <v>2900.0</v>
      </c>
      <c r="J7">
        <v>23.0</v>
      </c>
      <c r="K7">
        <v>51.76</v>
      </c>
      <c r="L7" s="21">
        <v>32.47</v>
      </c>
      <c r="M7">
        <v>50.25</v>
      </c>
      <c r="O7" s="87" t="s">
        <v>199</v>
      </c>
      <c r="P7" s="24">
        <v>1.0</v>
      </c>
      <c r="Q7" s="26">
        <v>2.0</v>
      </c>
      <c r="R7" s="24">
        <v>3.0</v>
      </c>
      <c r="S7" s="26">
        <v>4.0</v>
      </c>
      <c r="T7" s="24">
        <v>2.0</v>
      </c>
      <c r="U7" s="24">
        <f t="shared" si="1"/>
        <v>30</v>
      </c>
    </row>
    <row r="8">
      <c r="A8" t="s">
        <v>200</v>
      </c>
      <c r="B8">
        <v>144.0</v>
      </c>
      <c r="C8">
        <v>55.0</v>
      </c>
      <c r="D8">
        <v>60.0</v>
      </c>
      <c r="E8" t="s">
        <v>201</v>
      </c>
      <c r="F8">
        <v>106.0</v>
      </c>
      <c r="G8">
        <v>4750.0</v>
      </c>
      <c r="H8">
        <v>13.0</v>
      </c>
      <c r="I8">
        <v>3000.0</v>
      </c>
      <c r="J8">
        <v>19.0</v>
      </c>
      <c r="K8">
        <v>58.74</v>
      </c>
      <c r="L8" s="21">
        <v>30.83</v>
      </c>
      <c r="M8">
        <v>55.58</v>
      </c>
      <c r="O8" s="88" t="s">
        <v>200</v>
      </c>
      <c r="P8" s="89">
        <v>2.0</v>
      </c>
      <c r="Q8" s="90">
        <v>3.0</v>
      </c>
      <c r="R8" s="89">
        <v>3.0</v>
      </c>
      <c r="S8" s="90">
        <v>2.0</v>
      </c>
      <c r="T8" s="89">
        <v>3.0</v>
      </c>
      <c r="U8" s="89">
        <f t="shared" si="1"/>
        <v>33</v>
      </c>
    </row>
    <row r="13">
      <c r="O13" s="91" t="s">
        <v>202</v>
      </c>
      <c r="P13" s="92"/>
      <c r="Q13" s="91" t="s">
        <v>203</v>
      </c>
      <c r="R13" s="93"/>
    </row>
    <row r="14">
      <c r="O14" s="94" t="s">
        <v>204</v>
      </c>
      <c r="P14" s="95">
        <v>4.0</v>
      </c>
      <c r="Q14" s="22" t="s">
        <v>205</v>
      </c>
      <c r="R14" s="96">
        <v>5.0</v>
      </c>
    </row>
    <row r="15">
      <c r="O15" s="97" t="s">
        <v>206</v>
      </c>
      <c r="P15" s="95">
        <v>3.0</v>
      </c>
      <c r="Q15" s="98"/>
      <c r="R15" s="99"/>
    </row>
    <row r="16">
      <c r="O16" s="97" t="s">
        <v>207</v>
      </c>
      <c r="P16" s="95">
        <v>2.0</v>
      </c>
      <c r="Q16" s="98"/>
      <c r="R16" s="99"/>
    </row>
    <row r="17">
      <c r="O17" s="100" t="s">
        <v>208</v>
      </c>
      <c r="P17" s="101">
        <v>1.0</v>
      </c>
      <c r="Q17" s="88" t="s">
        <v>209</v>
      </c>
      <c r="R17" s="102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O13:P13"/>
    <mergeCell ref="Q13:R13"/>
  </mergeCells>
  <conditionalFormatting sqref="U4:U8">
    <cfRule type="colorScale" priority="1">
      <colorScale>
        <cfvo type="min"/>
        <cfvo type="percentile" val="50"/>
        <cfvo type="max"/>
        <color rgb="FFFF7C80"/>
        <color rgb="FFFEF2CB"/>
        <color rgb="FFA8D08D"/>
      </colorScale>
    </cfRule>
  </conditionalFormatting>
  <hyperlinks>
    <hyperlink r:id="rId2" ref="E5"/>
    <hyperlink r:id="rId3" ref="E6"/>
  </hyperlinks>
  <printOptions/>
  <pageMargins bottom="0.75" footer="0.0" header="0.0" left="0.7" right="0.7" top="0.75"/>
  <pageSetup orientation="portrait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86"/>
    <col customWidth="1" min="3" max="3" width="14.86"/>
    <col customWidth="1" min="4" max="6" width="15.0"/>
    <col customWidth="1" min="7" max="7" width="17.43"/>
    <col customWidth="1" min="8" max="8" width="15.29"/>
    <col customWidth="1" min="9" max="9" width="14.43"/>
    <col customWidth="1" min="10" max="10" width="15.86"/>
    <col customWidth="1" min="11" max="11" width="14.14"/>
    <col customWidth="1" min="12" max="13" width="16.43"/>
    <col customWidth="1" min="14" max="14" width="21.43"/>
    <col customWidth="1" min="15" max="16" width="16.43"/>
    <col customWidth="1" min="17" max="17" width="12.0"/>
    <col customWidth="1" min="18" max="26" width="11.43"/>
  </cols>
  <sheetData>
    <row r="1" ht="48.75" customHeight="1">
      <c r="A1" s="2" t="s">
        <v>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11" t="s">
        <v>14</v>
      </c>
      <c r="B2" s="13"/>
      <c r="C2" s="13"/>
      <c r="D2" s="13"/>
      <c r="E2" s="13"/>
      <c r="F2" s="13"/>
      <c r="G2" s="13"/>
      <c r="H2" s="13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8" t="s">
        <v>33</v>
      </c>
      <c r="B3" s="19" t="s">
        <v>34</v>
      </c>
      <c r="C3" s="19" t="s">
        <v>36</v>
      </c>
      <c r="D3" s="19" t="s">
        <v>37</v>
      </c>
      <c r="E3" s="19" t="s">
        <v>3</v>
      </c>
      <c r="F3" s="19" t="s">
        <v>38</v>
      </c>
      <c r="G3" s="19" t="s">
        <v>39</v>
      </c>
      <c r="H3" s="23" t="s">
        <v>40</v>
      </c>
      <c r="I3" s="2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27" t="s">
        <v>41</v>
      </c>
      <c r="B4" s="28" t="s">
        <v>41</v>
      </c>
      <c r="C4" s="28" t="s">
        <v>41</v>
      </c>
      <c r="D4" s="28" t="s">
        <v>41</v>
      </c>
      <c r="E4" s="28" t="s">
        <v>41</v>
      </c>
      <c r="F4" s="28" t="s">
        <v>41</v>
      </c>
      <c r="G4" s="28" t="s">
        <v>41</v>
      </c>
      <c r="H4" s="29" t="s">
        <v>41</v>
      </c>
      <c r="I4" s="3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31">
        <v>130.0</v>
      </c>
      <c r="B5" s="33">
        <f>E34</f>
        <v>45.472</v>
      </c>
      <c r="C5" s="36">
        <v>400.0</v>
      </c>
      <c r="D5" s="36">
        <v>196.0</v>
      </c>
      <c r="E5" s="36">
        <v>28.0</v>
      </c>
      <c r="F5" s="36">
        <v>200.0</v>
      </c>
      <c r="G5" s="37">
        <v>848.0</v>
      </c>
      <c r="H5" s="38">
        <f>G5+A5</f>
        <v>978</v>
      </c>
      <c r="I5" s="3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0" t="s">
        <v>64</v>
      </c>
      <c r="B7" s="13"/>
      <c r="C7" s="13"/>
      <c r="D7" s="13"/>
      <c r="E7" s="13"/>
      <c r="F7" s="13"/>
      <c r="G7" s="13"/>
      <c r="H7" s="15"/>
      <c r="I7" s="41" t="s">
        <v>65</v>
      </c>
      <c r="J7" s="13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2"/>
      <c r="B8" s="18" t="s">
        <v>40</v>
      </c>
      <c r="C8" s="19" t="s">
        <v>75</v>
      </c>
      <c r="D8" s="19" t="s">
        <v>76</v>
      </c>
      <c r="E8" s="19" t="s">
        <v>77</v>
      </c>
      <c r="F8" s="19" t="s">
        <v>78</v>
      </c>
      <c r="G8" s="19" t="s">
        <v>79</v>
      </c>
      <c r="H8" s="19" t="s">
        <v>81</v>
      </c>
      <c r="I8" s="19" t="s">
        <v>83</v>
      </c>
      <c r="J8" s="19" t="s">
        <v>85</v>
      </c>
      <c r="K8" s="25" t="s">
        <v>89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3" t="s">
        <v>95</v>
      </c>
      <c r="B9" s="27" t="s">
        <v>41</v>
      </c>
      <c r="C9" s="28" t="s">
        <v>100</v>
      </c>
      <c r="D9" s="28" t="s">
        <v>102</v>
      </c>
      <c r="E9" s="28" t="s">
        <v>104</v>
      </c>
      <c r="F9" s="28" t="s">
        <v>102</v>
      </c>
      <c r="G9" s="28" t="s">
        <v>106</v>
      </c>
      <c r="H9" s="28" t="s">
        <v>104</v>
      </c>
      <c r="I9" s="28" t="s">
        <v>108</v>
      </c>
      <c r="J9" s="28" t="s">
        <v>108</v>
      </c>
      <c r="K9" s="30" t="s">
        <v>110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3"/>
      <c r="B10" s="44">
        <f>Calculations!H5</f>
        <v>978</v>
      </c>
      <c r="C10" s="28">
        <f>C12*39.370079</f>
        <v>386.1023648</v>
      </c>
      <c r="D10" s="45">
        <v>1302.0</v>
      </c>
      <c r="E10" s="46">
        <f>E12</f>
        <v>0.95</v>
      </c>
      <c r="F10" s="46">
        <f>D10*E10</f>
        <v>1236.9</v>
      </c>
      <c r="G10" s="28">
        <f>G12* 0.000036127292</f>
        <v>0.0000442559327</v>
      </c>
      <c r="H10" s="46">
        <f>H12</f>
        <v>0.02</v>
      </c>
      <c r="I10" s="28">
        <f t="shared" ref="I10:J10" si="1">I14*17.6</f>
        <v>369.6</v>
      </c>
      <c r="J10" s="28">
        <f t="shared" si="1"/>
        <v>79.2</v>
      </c>
      <c r="K10" s="47">
        <v>7.0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3" t="s">
        <v>129</v>
      </c>
      <c r="B11" s="27" t="s">
        <v>130</v>
      </c>
      <c r="C11" s="28" t="s">
        <v>131</v>
      </c>
      <c r="D11" s="28" t="s">
        <v>132</v>
      </c>
      <c r="E11" s="28" t="s">
        <v>104</v>
      </c>
      <c r="F11" s="28" t="s">
        <v>132</v>
      </c>
      <c r="G11" s="28" t="s">
        <v>133</v>
      </c>
      <c r="H11" s="28" t="s">
        <v>104</v>
      </c>
      <c r="I11" s="28" t="s">
        <v>134</v>
      </c>
      <c r="J11" s="28" t="s">
        <v>134</v>
      </c>
      <c r="K11" s="3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3"/>
      <c r="B12" s="27">
        <f>B10*0.45359237</f>
        <v>443.6133379</v>
      </c>
      <c r="C12" s="28">
        <v>9.807</v>
      </c>
      <c r="D12" s="46">
        <f>D10*0.00064516</f>
        <v>0.83999832</v>
      </c>
      <c r="E12" s="45">
        <v>0.95</v>
      </c>
      <c r="F12" s="46">
        <f>D12*E12</f>
        <v>0.797998404</v>
      </c>
      <c r="G12" s="45">
        <v>1.225</v>
      </c>
      <c r="H12" s="45">
        <v>0.02</v>
      </c>
      <c r="I12" s="28">
        <f t="shared" ref="I12:J12" si="2">0.44704 *I14</f>
        <v>9.38784</v>
      </c>
      <c r="J12" s="28">
        <f t="shared" si="2"/>
        <v>2.01168</v>
      </c>
      <c r="K12" s="3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3" t="s">
        <v>135</v>
      </c>
      <c r="B13" s="27"/>
      <c r="C13" s="28"/>
      <c r="D13" s="28" t="s">
        <v>136</v>
      </c>
      <c r="E13" s="28"/>
      <c r="F13" s="28"/>
      <c r="G13" s="28"/>
      <c r="H13" s="28"/>
      <c r="I13" s="28" t="s">
        <v>137</v>
      </c>
      <c r="J13" s="28" t="s">
        <v>137</v>
      </c>
      <c r="K13" s="3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8"/>
      <c r="B14" s="49"/>
      <c r="C14" s="33"/>
      <c r="D14" s="33">
        <f>D10/(12^2)</f>
        <v>9.041666667</v>
      </c>
      <c r="E14" s="33"/>
      <c r="F14" s="33"/>
      <c r="G14" s="33"/>
      <c r="H14" s="33"/>
      <c r="I14" s="50">
        <v>21.0</v>
      </c>
      <c r="J14" s="36">
        <v>4.5</v>
      </c>
      <c r="K14" s="5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52"/>
      <c r="B15" s="52"/>
      <c r="C15" s="52"/>
      <c r="D15" s="53"/>
      <c r="E15" s="53"/>
      <c r="F15" s="4"/>
      <c r="G15" s="4"/>
      <c r="H15" s="4"/>
      <c r="I15" s="4"/>
      <c r="J15" s="4"/>
      <c r="K15" s="5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5" t="s">
        <v>138</v>
      </c>
      <c r="B16" s="56"/>
      <c r="C16" s="56"/>
      <c r="D16" s="56"/>
      <c r="E16" s="56"/>
      <c r="F16" s="56"/>
      <c r="G16" s="57"/>
      <c r="H16" s="58" t="s">
        <v>139</v>
      </c>
      <c r="I16" s="56"/>
      <c r="J16" s="56"/>
      <c r="K16" s="5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 t="s">
        <v>140</v>
      </c>
      <c r="B17" s="4" t="s">
        <v>141</v>
      </c>
      <c r="C17" s="4" t="s">
        <v>142</v>
      </c>
      <c r="D17" s="4" t="s">
        <v>143</v>
      </c>
      <c r="E17" s="4" t="s">
        <v>144</v>
      </c>
      <c r="F17" s="59" t="s">
        <v>145</v>
      </c>
      <c r="G17" s="60" t="s">
        <v>146</v>
      </c>
      <c r="H17" s="61" t="s">
        <v>147</v>
      </c>
      <c r="I17" s="62" t="s">
        <v>148</v>
      </c>
      <c r="J17" s="63" t="s">
        <v>149</v>
      </c>
      <c r="K17" s="6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 t="s">
        <v>41</v>
      </c>
      <c r="B18" s="4" t="s">
        <v>150</v>
      </c>
      <c r="C18" s="4" t="s">
        <v>150</v>
      </c>
      <c r="D18" s="4" t="s">
        <v>150</v>
      </c>
      <c r="E18" s="4" t="s">
        <v>151</v>
      </c>
      <c r="F18" s="64" t="s">
        <v>151</v>
      </c>
      <c r="G18" s="60" t="s">
        <v>152</v>
      </c>
      <c r="H18" s="62"/>
      <c r="I18" s="62"/>
      <c r="J18" s="63" t="s">
        <v>153</v>
      </c>
      <c r="K18" s="6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>
        <f>0.5*F10*G10*(I10+J10)^2/C10</f>
        <v>14.27839285</v>
      </c>
      <c r="B19" s="4">
        <f>H10*B10*COS(RADIANS(K10))</f>
        <v>19.41420273</v>
      </c>
      <c r="C19" s="4">
        <f>B10*SIN(RADIANS(K10))</f>
        <v>119.1882179</v>
      </c>
      <c r="D19" s="4">
        <f>SUM(A19:C19)</f>
        <v>152.8808134</v>
      </c>
      <c r="E19" s="4">
        <f>D19*H27</f>
        <v>1375.927321</v>
      </c>
      <c r="F19" s="65">
        <f>E19/I27</f>
        <v>343.9818302</v>
      </c>
      <c r="G19" s="60">
        <f>G21/745.699</f>
        <v>8.561641118</v>
      </c>
      <c r="H19" s="62"/>
      <c r="I19" s="62"/>
      <c r="J19" s="66">
        <f>J21/A34</f>
        <v>27.1676903</v>
      </c>
      <c r="K19" s="6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 t="s">
        <v>154</v>
      </c>
      <c r="B20" s="4" t="s">
        <v>154</v>
      </c>
      <c r="C20" s="4" t="s">
        <v>154</v>
      </c>
      <c r="D20" s="4" t="s">
        <v>154</v>
      </c>
      <c r="E20" s="4" t="s">
        <v>155</v>
      </c>
      <c r="F20" s="64" t="s">
        <v>155</v>
      </c>
      <c r="G20" s="60" t="s">
        <v>156</v>
      </c>
      <c r="H20" s="62" t="s">
        <v>156</v>
      </c>
      <c r="I20" s="62" t="s">
        <v>156</v>
      </c>
      <c r="J20" s="63" t="s">
        <v>156</v>
      </c>
      <c r="K20" s="63" t="s">
        <v>157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>
        <f>0.5*F12*G12*(I12+J12)^2</f>
        <v>63.51572293</v>
      </c>
      <c r="B21" s="4">
        <f>H12*B12*C12*COS(RADIANS(K10))</f>
        <v>86.36175836</v>
      </c>
      <c r="C21" s="4">
        <f>B12*C12*SIN(RADIANS(K10))</f>
        <v>530.1945289</v>
      </c>
      <c r="D21" s="4">
        <f>SUM(A21:C21)</f>
        <v>680.0720102</v>
      </c>
      <c r="E21" s="4">
        <f>D21*H29</f>
        <v>155.4644615</v>
      </c>
      <c r="F21" s="67">
        <f>E21/I27</f>
        <v>38.86611538</v>
      </c>
      <c r="G21" s="60">
        <f>D21*I12</f>
        <v>6384.40722</v>
      </c>
      <c r="H21" s="68">
        <v>0.0</v>
      </c>
      <c r="I21" s="62">
        <f>G21/A27</f>
        <v>6791.922575</v>
      </c>
      <c r="J21" s="66">
        <f>H21+I21</f>
        <v>6791.922575</v>
      </c>
      <c r="K21" s="66">
        <f>J21/I14</f>
        <v>323.4248845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69" t="s">
        <v>158</v>
      </c>
      <c r="B23" s="56"/>
      <c r="C23" s="56"/>
      <c r="D23" s="56"/>
      <c r="E23" s="56"/>
      <c r="F23" s="56"/>
      <c r="G23" s="56"/>
      <c r="H23" s="56"/>
      <c r="I23" s="56"/>
      <c r="J23" s="56"/>
      <c r="K23" s="57"/>
      <c r="L23" s="5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60" t="s">
        <v>159</v>
      </c>
      <c r="B24" s="70" t="s">
        <v>160</v>
      </c>
      <c r="C24" s="71"/>
      <c r="D24" s="72" t="s">
        <v>161</v>
      </c>
      <c r="E24" s="71"/>
      <c r="F24" s="71"/>
      <c r="G24" s="71"/>
      <c r="H24" s="73" t="s">
        <v>162</v>
      </c>
      <c r="I24" s="56"/>
      <c r="J24" s="56"/>
      <c r="K24" s="57"/>
      <c r="L24" s="5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 t="s">
        <v>163</v>
      </c>
      <c r="B25" s="4" t="s">
        <v>164</v>
      </c>
      <c r="C25" s="4" t="s">
        <v>165</v>
      </c>
      <c r="D25" s="4" t="s">
        <v>166</v>
      </c>
      <c r="E25" s="4" t="s">
        <v>167</v>
      </c>
      <c r="F25" s="4" t="s">
        <v>168</v>
      </c>
      <c r="G25" s="4" t="s">
        <v>169</v>
      </c>
      <c r="H25" s="4" t="s">
        <v>170</v>
      </c>
      <c r="I25" s="59" t="s">
        <v>171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 t="s">
        <v>172</v>
      </c>
      <c r="C26" s="4" t="s">
        <v>173</v>
      </c>
      <c r="D26" s="4" t="s">
        <v>151</v>
      </c>
      <c r="E26" s="4" t="s">
        <v>174</v>
      </c>
      <c r="F26" s="4" t="s">
        <v>172</v>
      </c>
      <c r="G26" s="4" t="s">
        <v>173</v>
      </c>
      <c r="H26" s="4" t="s">
        <v>175</v>
      </c>
      <c r="I26" s="64" t="s">
        <v>176</v>
      </c>
      <c r="J26" s="4" t="s">
        <v>177</v>
      </c>
      <c r="K26" s="4" t="s">
        <v>178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53">
        <v>0.94</v>
      </c>
      <c r="B27" s="4">
        <f>B29/750</f>
        <v>133.3333333</v>
      </c>
      <c r="C27" s="4">
        <f>B29/(A34*A27)</f>
        <v>425.5319149</v>
      </c>
      <c r="D27" s="53">
        <v>1106.398345890217</v>
      </c>
      <c r="E27" s="53">
        <v>3730.0</v>
      </c>
      <c r="F27" s="4">
        <f>F29/750</f>
        <v>65.1007811</v>
      </c>
      <c r="G27" s="4">
        <f>F29/(A34*A27)</f>
        <v>207.7684503</v>
      </c>
      <c r="H27" s="53">
        <v>9.0</v>
      </c>
      <c r="I27" s="74">
        <v>4.0</v>
      </c>
      <c r="J27" s="4" t="s">
        <v>174</v>
      </c>
      <c r="K27" s="4" t="s">
        <v>137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 t="s">
        <v>156</v>
      </c>
      <c r="C28" s="4"/>
      <c r="D28" s="4" t="s">
        <v>155</v>
      </c>
      <c r="E28" s="4" t="s">
        <v>179</v>
      </c>
      <c r="F28" s="4" t="s">
        <v>156</v>
      </c>
      <c r="G28" s="4"/>
      <c r="H28" s="4" t="s">
        <v>180</v>
      </c>
      <c r="I28" s="4"/>
      <c r="J28" s="4">
        <f>E27/I27</f>
        <v>932.5</v>
      </c>
      <c r="K28" s="4">
        <f>J28*2*PI()*H27*60/63360</f>
        <v>49.93525823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53">
        <v>100000.0</v>
      </c>
      <c r="C29" s="4"/>
      <c r="D29" s="4">
        <f>D27*4.448*0.0254</f>
        <v>125</v>
      </c>
      <c r="E29" s="4">
        <f>E27*2*PI()/60</f>
        <v>390.6046866</v>
      </c>
      <c r="F29" s="4">
        <f>D29*E29</f>
        <v>48825.58582</v>
      </c>
      <c r="G29" s="4"/>
      <c r="H29" s="4">
        <f>H27*0.0254</f>
        <v>0.2286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53"/>
      <c r="C30" s="4"/>
      <c r="D30" s="4"/>
      <c r="E30" s="4"/>
      <c r="F30" s="4"/>
      <c r="G30" s="4"/>
      <c r="H30" s="52"/>
      <c r="I30" s="52"/>
      <c r="J30" s="52"/>
      <c r="K30" s="52"/>
      <c r="L30" s="5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75" t="s">
        <v>181</v>
      </c>
      <c r="B31" s="56"/>
      <c r="C31" s="56"/>
      <c r="D31" s="56"/>
      <c r="E31" s="56"/>
      <c r="F31" s="56"/>
      <c r="G31" s="56"/>
      <c r="H31" s="56"/>
      <c r="I31" s="56"/>
      <c r="J31" s="56"/>
      <c r="K31" s="5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 t="s">
        <v>182</v>
      </c>
      <c r="B32" s="4" t="s">
        <v>183</v>
      </c>
      <c r="C32" s="4" t="s">
        <v>184</v>
      </c>
      <c r="D32" s="4" t="s">
        <v>185</v>
      </c>
      <c r="E32" s="4" t="s">
        <v>186</v>
      </c>
      <c r="F32" s="71" t="s">
        <v>187</v>
      </c>
      <c r="G32" s="71" t="s">
        <v>187</v>
      </c>
      <c r="H32" s="4" t="s">
        <v>188</v>
      </c>
      <c r="I32" s="4" t="s">
        <v>189</v>
      </c>
      <c r="J32" s="4" t="s">
        <v>190</v>
      </c>
      <c r="K32" s="76" t="s">
        <v>191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 t="s">
        <v>192</v>
      </c>
      <c r="B33" s="4"/>
      <c r="C33" s="4" t="s">
        <v>192</v>
      </c>
      <c r="D33" s="4" t="s">
        <v>41</v>
      </c>
      <c r="E33" s="4" t="s">
        <v>41</v>
      </c>
      <c r="F33" s="71" t="s">
        <v>193</v>
      </c>
      <c r="G33" s="4" t="s">
        <v>194</v>
      </c>
      <c r="H33" s="4" t="s">
        <v>195</v>
      </c>
      <c r="I33" s="4" t="s">
        <v>195</v>
      </c>
      <c r="J33" s="4" t="s">
        <v>196</v>
      </c>
      <c r="K33" s="76" t="s">
        <v>194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53">
        <v>250.0</v>
      </c>
      <c r="B34" s="53">
        <v>224.0</v>
      </c>
      <c r="C34" s="53">
        <v>3.7</v>
      </c>
      <c r="D34" s="53">
        <v>0.203</v>
      </c>
      <c r="E34" s="4">
        <f>B34*D34</f>
        <v>45.472</v>
      </c>
      <c r="F34" s="77">
        <v>200.0</v>
      </c>
      <c r="G34" s="4">
        <f>F34*K34</f>
        <v>10660.30527</v>
      </c>
      <c r="H34" s="53">
        <v>20.8</v>
      </c>
      <c r="I34" s="4">
        <f t="shared" ref="I34:J34" si="3">H34*B34</f>
        <v>4659.2</v>
      </c>
      <c r="J34" s="4">
        <f t="shared" si="3"/>
        <v>17239.04</v>
      </c>
      <c r="K34" s="79">
        <f>J34/K21</f>
        <v>53.30152634</v>
      </c>
      <c r="L34" s="4">
        <f>H34*A34*0.8</f>
        <v>4160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52"/>
      <c r="B40" s="52"/>
      <c r="C40" s="52"/>
      <c r="D40" s="52"/>
      <c r="E40" s="5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">
    <mergeCell ref="H24:K24"/>
    <mergeCell ref="A23:K23"/>
    <mergeCell ref="A31:K31"/>
    <mergeCell ref="A7:H7"/>
    <mergeCell ref="I7:K7"/>
    <mergeCell ref="A16:G16"/>
    <mergeCell ref="H16:K16"/>
    <mergeCell ref="A1:L1"/>
    <mergeCell ref="A2:I2"/>
  </mergeCells>
  <printOptions/>
  <pageMargins bottom="1.0" footer="0.0" header="0.0" left="0.75" right="0.75" top="1.0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6" width="8.71"/>
  </cols>
  <sheetData>
    <row r="1">
      <c r="A1">
        <v>1.52</v>
      </c>
      <c r="B1" t="s">
        <v>380</v>
      </c>
      <c r="C1" t="s">
        <v>381</v>
      </c>
    </row>
    <row r="2">
      <c r="A2">
        <f t="shared" ref="A2:A9" si="1">$A$1*B2</f>
        <v>15.2</v>
      </c>
      <c r="B2">
        <v>10.0</v>
      </c>
      <c r="C2">
        <v>5.0</v>
      </c>
    </row>
    <row r="3">
      <c r="A3">
        <f t="shared" si="1"/>
        <v>76</v>
      </c>
      <c r="B3">
        <v>50.0</v>
      </c>
      <c r="C3">
        <v>39.0</v>
      </c>
    </row>
    <row r="4">
      <c r="A4">
        <f t="shared" si="1"/>
        <v>152</v>
      </c>
      <c r="B4">
        <v>100.0</v>
      </c>
      <c r="C4">
        <v>76.0</v>
      </c>
    </row>
    <row r="5">
      <c r="A5">
        <f t="shared" si="1"/>
        <v>228</v>
      </c>
      <c r="B5">
        <v>150.0</v>
      </c>
      <c r="C5">
        <v>115.0</v>
      </c>
    </row>
    <row r="6">
      <c r="A6">
        <f t="shared" si="1"/>
        <v>304</v>
      </c>
      <c r="B6">
        <v>200.0</v>
      </c>
      <c r="C6">
        <v>148.0</v>
      </c>
    </row>
    <row r="7">
      <c r="A7">
        <f t="shared" si="1"/>
        <v>380</v>
      </c>
      <c r="B7">
        <v>250.0</v>
      </c>
      <c r="C7">
        <v>180.0</v>
      </c>
    </row>
    <row r="8">
      <c r="A8">
        <f t="shared" si="1"/>
        <v>456</v>
      </c>
      <c r="B8">
        <v>300.0</v>
      </c>
      <c r="C8">
        <v>204.0</v>
      </c>
    </row>
    <row r="9">
      <c r="A9">
        <f t="shared" si="1"/>
        <v>532</v>
      </c>
      <c r="B9">
        <v>350.0</v>
      </c>
      <c r="C9">
        <v>222.0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F29" t="s">
        <v>382</v>
      </c>
      <c r="H29" t="s">
        <v>381</v>
      </c>
    </row>
    <row r="30" ht="15.75" customHeight="1">
      <c r="F30">
        <v>120.0</v>
      </c>
      <c r="G30" s="139">
        <f>(-3*10^-14)*F30^6+(5*10^-11)*F30^5-(4*10^-8)*F30^4+(1*10^-5)*F30^3-0.0022*F30^2+0.6825*F30-4.8579</f>
        <v>55.50228048</v>
      </c>
      <c r="H30">
        <v>61.0</v>
      </c>
    </row>
    <row r="31" ht="15.75" customHeight="1">
      <c r="F31">
        <v>150.0</v>
      </c>
      <c r="H31">
        <v>74.0</v>
      </c>
    </row>
    <row r="32" ht="15.75" customHeight="1">
      <c r="E32" t="s">
        <v>383</v>
      </c>
      <c r="F32">
        <v>150.0</v>
      </c>
      <c r="H32">
        <f>0.54*F31</f>
        <v>81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2.86"/>
    <col customWidth="1" min="3" max="3" width="11.71"/>
    <col customWidth="1" min="4" max="4" width="14.43"/>
    <col customWidth="1" min="5" max="5" width="12.86"/>
    <col customWidth="1" min="6" max="6" width="18.29"/>
    <col customWidth="1" min="7" max="12" width="11.71"/>
    <col customWidth="1" min="13" max="13" width="11.43"/>
    <col customWidth="1" min="14" max="14" width="11.71"/>
    <col customWidth="1" min="15" max="26" width="10.86"/>
  </cols>
  <sheetData>
    <row r="1" ht="12.75" customHeight="1">
      <c r="A1" s="103" t="s">
        <v>210</v>
      </c>
      <c r="B1" s="103" t="s">
        <v>40</v>
      </c>
      <c r="C1" s="103" t="s">
        <v>83</v>
      </c>
      <c r="D1" s="103" t="s">
        <v>211</v>
      </c>
      <c r="E1" s="103" t="s">
        <v>212</v>
      </c>
      <c r="F1" s="52" t="s">
        <v>213</v>
      </c>
      <c r="G1" s="103" t="s">
        <v>214</v>
      </c>
      <c r="H1" s="103" t="s">
        <v>215</v>
      </c>
      <c r="I1" s="103" t="s">
        <v>216</v>
      </c>
      <c r="J1" s="52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ht="12.75" customHeight="1">
      <c r="A2" s="103"/>
      <c r="B2" s="103" t="s">
        <v>130</v>
      </c>
      <c r="C2" s="103" t="s">
        <v>134</v>
      </c>
      <c r="D2" s="103" t="s">
        <v>217</v>
      </c>
      <c r="E2" s="103" t="s">
        <v>131</v>
      </c>
      <c r="F2" s="103" t="s">
        <v>154</v>
      </c>
      <c r="G2" s="103" t="s">
        <v>156</v>
      </c>
      <c r="H2" s="104">
        <f>Calculations!A27</f>
        <v>0.94</v>
      </c>
      <c r="I2" s="103" t="s">
        <v>192</v>
      </c>
      <c r="J2" s="52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ht="12.75" customHeight="1">
      <c r="A3" s="103"/>
      <c r="B3" s="103">
        <f>Calculations!H5/2.2</f>
        <v>444.5454545</v>
      </c>
      <c r="C3" s="103">
        <v>15.65</v>
      </c>
      <c r="D3" s="103">
        <v>4.0</v>
      </c>
      <c r="E3" s="103">
        <f>C3/D3</f>
        <v>3.9125</v>
      </c>
      <c r="F3" s="52">
        <f>B3*E3</f>
        <v>1739.284091</v>
      </c>
      <c r="G3" s="104">
        <v>5400.0</v>
      </c>
      <c r="H3" s="52"/>
      <c r="I3" s="104">
        <f>Calculations!A34</f>
        <v>250</v>
      </c>
      <c r="J3" s="52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ht="12.75" customHeight="1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ht="12.75" customHeight="1">
      <c r="A5" s="52"/>
      <c r="B5" s="103"/>
      <c r="C5" s="103"/>
      <c r="D5" s="52"/>
      <c r="E5" s="52"/>
      <c r="F5" s="52"/>
      <c r="G5" s="52"/>
      <c r="H5" s="52"/>
      <c r="I5" s="52"/>
      <c r="J5" s="52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ht="12.75" customHeight="1">
      <c r="A6" s="103" t="s">
        <v>218</v>
      </c>
      <c r="B6" s="103" t="s">
        <v>219</v>
      </c>
      <c r="C6" s="103" t="s">
        <v>220</v>
      </c>
      <c r="D6" s="103" t="s">
        <v>140</v>
      </c>
      <c r="E6" s="103" t="s">
        <v>221</v>
      </c>
      <c r="F6" s="103" t="s">
        <v>222</v>
      </c>
      <c r="G6" s="103" t="s">
        <v>223</v>
      </c>
      <c r="H6" s="103" t="s">
        <v>223</v>
      </c>
      <c r="I6" s="103" t="s">
        <v>224</v>
      </c>
      <c r="J6" s="103" t="s">
        <v>225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ht="12.75" customHeight="1">
      <c r="A7" s="103" t="s">
        <v>217</v>
      </c>
      <c r="B7" s="103" t="s">
        <v>226</v>
      </c>
      <c r="C7" s="103" t="s">
        <v>134</v>
      </c>
      <c r="D7" s="103" t="s">
        <v>154</v>
      </c>
      <c r="E7" s="103" t="s">
        <v>154</v>
      </c>
      <c r="F7" s="103" t="s">
        <v>154</v>
      </c>
      <c r="G7" s="103" t="s">
        <v>156</v>
      </c>
      <c r="H7" s="103" t="s">
        <v>172</v>
      </c>
      <c r="I7" s="103" t="s">
        <v>156</v>
      </c>
      <c r="J7" s="103" t="s">
        <v>153</v>
      </c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ht="12.75" customHeight="1">
      <c r="A8" s="103">
        <v>0.0</v>
      </c>
      <c r="B8" s="103">
        <v>0.0</v>
      </c>
      <c r="C8" s="103">
        <v>0.0</v>
      </c>
      <c r="D8" s="103">
        <v>0.0</v>
      </c>
      <c r="E8" s="103">
        <v>0.0</v>
      </c>
      <c r="F8" s="103">
        <v>0.0</v>
      </c>
      <c r="G8" s="103">
        <v>0.0</v>
      </c>
      <c r="H8" s="103">
        <f t="shared" ref="H8:H28" si="1">G8/750</f>
        <v>0</v>
      </c>
      <c r="I8" s="104">
        <f t="shared" ref="I8:I28" si="2">G8/$H$2+$G$3</f>
        <v>5400</v>
      </c>
      <c r="J8" s="52">
        <f t="shared" ref="J8:J28" si="3">I8/$I$3</f>
        <v>21.6</v>
      </c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ht="12.75" customHeight="1">
      <c r="A9" s="103">
        <f t="shared" ref="A9:A28" si="4">A8+$D$3/20</f>
        <v>0.2</v>
      </c>
      <c r="B9" s="103">
        <f t="shared" ref="B9:B28" si="5">0.5*$E$3*A9^2</f>
        <v>0.07825</v>
      </c>
      <c r="C9" s="103">
        <f t="shared" ref="C9:C28" si="6">$E$3*(A9-A8)+C8</f>
        <v>0.7825</v>
      </c>
      <c r="D9" s="105">
        <f>0.5*Calculations!$G$12*Calculations!$F$12*(C9+Calculations!$J$12)^2</f>
        <v>3.816074769</v>
      </c>
      <c r="E9" s="105">
        <f>Calculations!$H$12*Calculations!$B$12*Calculations!$C$12*4</f>
        <v>348.0412804</v>
      </c>
      <c r="F9" s="105">
        <f t="shared" ref="F9:F28" si="7">$F$3+D9+E9</f>
        <v>2091.141446</v>
      </c>
      <c r="G9" s="103">
        <f t="shared" ref="G9:G28" si="8">F9*C9</f>
        <v>1636.318182</v>
      </c>
      <c r="H9" s="103">
        <f t="shared" si="1"/>
        <v>2.181757575</v>
      </c>
      <c r="I9" s="104">
        <f t="shared" si="2"/>
        <v>7140.764023</v>
      </c>
      <c r="J9" s="52">
        <f t="shared" si="3"/>
        <v>28.56305609</v>
      </c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ht="12.75" customHeight="1">
      <c r="A10" s="103">
        <f t="shared" si="4"/>
        <v>0.4</v>
      </c>
      <c r="B10" s="103">
        <f t="shared" si="5"/>
        <v>0.313</v>
      </c>
      <c r="C10" s="103">
        <f t="shared" si="6"/>
        <v>1.565</v>
      </c>
      <c r="D10" s="105">
        <f>0.5*Calculations!$G$12*Calculations!$F$12*(C10+Calculations!$J$12)^2</f>
        <v>6.252710024</v>
      </c>
      <c r="E10" s="105">
        <f>Calculations!$H$12*Calculations!$B$12*Calculations!$C$12</f>
        <v>87.01032009</v>
      </c>
      <c r="F10" s="105">
        <f t="shared" si="7"/>
        <v>1832.547121</v>
      </c>
      <c r="G10" s="103">
        <f t="shared" si="8"/>
        <v>2867.936244</v>
      </c>
      <c r="H10" s="103">
        <f t="shared" si="1"/>
        <v>3.823914993</v>
      </c>
      <c r="I10" s="104">
        <f t="shared" si="2"/>
        <v>8450.996005</v>
      </c>
      <c r="J10" s="52">
        <f t="shared" si="3"/>
        <v>33.80398402</v>
      </c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ht="12.75" customHeight="1">
      <c r="A11" s="103">
        <f t="shared" si="4"/>
        <v>0.6</v>
      </c>
      <c r="B11" s="103">
        <f t="shared" si="5"/>
        <v>0.70425</v>
      </c>
      <c r="C11" s="103">
        <f t="shared" si="6"/>
        <v>2.3475</v>
      </c>
      <c r="D11" s="105">
        <f>0.5*Calculations!$G$12*Calculations!$F$12*(C11+Calculations!$J$12)^2</f>
        <v>9.287904056</v>
      </c>
      <c r="E11" s="105">
        <f>Calculations!$H$12*Calculations!$B$12*Calculations!$C$12</f>
        <v>87.01032009</v>
      </c>
      <c r="F11" s="105">
        <f t="shared" si="7"/>
        <v>1835.582315</v>
      </c>
      <c r="G11" s="103">
        <f t="shared" si="8"/>
        <v>4309.029485</v>
      </c>
      <c r="H11" s="103">
        <f t="shared" si="1"/>
        <v>5.745372646</v>
      </c>
      <c r="I11" s="104">
        <f t="shared" si="2"/>
        <v>9984.07392</v>
      </c>
      <c r="J11" s="52">
        <f t="shared" si="3"/>
        <v>39.93629568</v>
      </c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ht="12.75" customHeight="1">
      <c r="A12" s="103">
        <f t="shared" si="4"/>
        <v>0.8</v>
      </c>
      <c r="B12" s="103">
        <f t="shared" si="5"/>
        <v>1.252</v>
      </c>
      <c r="C12" s="103">
        <f t="shared" si="6"/>
        <v>3.13</v>
      </c>
      <c r="D12" s="105">
        <f>0.5*Calculations!$G$12*Calculations!$F$12*(C12+Calculations!$J$12)^2</f>
        <v>12.92165687</v>
      </c>
      <c r="E12" s="105">
        <f>Calculations!$H$12*Calculations!$B$12*Calculations!$C$12</f>
        <v>87.01032009</v>
      </c>
      <c r="F12" s="105">
        <f t="shared" si="7"/>
        <v>1839.216068</v>
      </c>
      <c r="G12" s="103">
        <f t="shared" si="8"/>
        <v>5756.746292</v>
      </c>
      <c r="H12" s="103">
        <f t="shared" si="1"/>
        <v>7.675661723</v>
      </c>
      <c r="I12" s="104">
        <f t="shared" si="2"/>
        <v>11524.19818</v>
      </c>
      <c r="J12" s="52">
        <f t="shared" si="3"/>
        <v>46.09679273</v>
      </c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ht="12.75" customHeight="1">
      <c r="A13" s="103">
        <f t="shared" si="4"/>
        <v>1</v>
      </c>
      <c r="B13" s="103">
        <f t="shared" si="5"/>
        <v>1.95625</v>
      </c>
      <c r="C13" s="103">
        <f t="shared" si="6"/>
        <v>3.9125</v>
      </c>
      <c r="D13" s="105">
        <f>0.5*Calculations!$G$12*Calculations!$F$12*(C13+Calculations!$J$12)^2</f>
        <v>17.15396845</v>
      </c>
      <c r="E13" s="105">
        <f>Calculations!$H$12*Calculations!$B$12*Calculations!$C$12</f>
        <v>87.01032009</v>
      </c>
      <c r="F13" s="105">
        <f t="shared" si="7"/>
        <v>1843.448379</v>
      </c>
      <c r="G13" s="103">
        <f t="shared" si="8"/>
        <v>7212.491785</v>
      </c>
      <c r="H13" s="103">
        <f t="shared" si="1"/>
        <v>9.616655713</v>
      </c>
      <c r="I13" s="104">
        <f t="shared" si="2"/>
        <v>13072.8636</v>
      </c>
      <c r="J13" s="52">
        <f t="shared" si="3"/>
        <v>52.2914544</v>
      </c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 ht="12.75" customHeight="1">
      <c r="A14" s="103">
        <f t="shared" si="4"/>
        <v>1.2</v>
      </c>
      <c r="B14" s="103">
        <f t="shared" si="5"/>
        <v>2.817</v>
      </c>
      <c r="C14" s="103">
        <f t="shared" si="6"/>
        <v>4.695</v>
      </c>
      <c r="D14" s="105">
        <f>0.5*Calculations!$G$12*Calculations!$F$12*(C14+Calculations!$J$12)^2</f>
        <v>21.98483882</v>
      </c>
      <c r="E14" s="105">
        <f>Calculations!$H$12*Calculations!$B$12*Calculations!$C$12</f>
        <v>87.01032009</v>
      </c>
      <c r="F14" s="105">
        <f t="shared" si="7"/>
        <v>1848.27925</v>
      </c>
      <c r="G14" s="103">
        <f t="shared" si="8"/>
        <v>8677.671078</v>
      </c>
      <c r="H14" s="103">
        <f t="shared" si="1"/>
        <v>11.5702281</v>
      </c>
      <c r="I14" s="104">
        <f t="shared" si="2"/>
        <v>14631.56498</v>
      </c>
      <c r="J14" s="52">
        <f t="shared" si="3"/>
        <v>58.52625991</v>
      </c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ht="12.75" customHeight="1">
      <c r="A15" s="103">
        <f t="shared" si="4"/>
        <v>1.4</v>
      </c>
      <c r="B15" s="103">
        <f t="shared" si="5"/>
        <v>3.83425</v>
      </c>
      <c r="C15" s="103">
        <f t="shared" si="6"/>
        <v>5.4775</v>
      </c>
      <c r="D15" s="105">
        <f>0.5*Calculations!$G$12*Calculations!$F$12*(C15+Calculations!$J$12)^2</f>
        <v>27.41426796</v>
      </c>
      <c r="E15" s="105">
        <f>Calculations!$H$12*Calculations!$B$12*Calculations!$C$12</f>
        <v>87.01032009</v>
      </c>
      <c r="F15" s="105">
        <f t="shared" si="7"/>
        <v>1853.708679</v>
      </c>
      <c r="G15" s="103">
        <f t="shared" si="8"/>
        <v>10153.68929</v>
      </c>
      <c r="H15" s="103">
        <f t="shared" si="1"/>
        <v>13.53825239</v>
      </c>
      <c r="I15" s="104">
        <f t="shared" si="2"/>
        <v>16201.79712</v>
      </c>
      <c r="J15" s="52">
        <f t="shared" si="3"/>
        <v>64.80718846</v>
      </c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 ht="12.75" customHeight="1">
      <c r="A16" s="103">
        <f t="shared" si="4"/>
        <v>1.6</v>
      </c>
      <c r="B16" s="103">
        <f t="shared" si="5"/>
        <v>5.008</v>
      </c>
      <c r="C16" s="103">
        <f t="shared" si="6"/>
        <v>6.26</v>
      </c>
      <c r="D16" s="105">
        <f>0.5*Calculations!$G$12*Calculations!$F$12*(C16+Calculations!$J$12)^2</f>
        <v>33.44225588</v>
      </c>
      <c r="E16" s="105">
        <f>Calculations!$H$12*Calculations!$B$12*Calculations!$C$12</f>
        <v>87.01032009</v>
      </c>
      <c r="F16" s="105">
        <f t="shared" si="7"/>
        <v>1859.736667</v>
      </c>
      <c r="G16" s="103">
        <f t="shared" si="8"/>
        <v>11641.95153</v>
      </c>
      <c r="H16" s="103">
        <f t="shared" si="1"/>
        <v>15.52260205</v>
      </c>
      <c r="I16" s="104">
        <f t="shared" si="2"/>
        <v>17785.05482</v>
      </c>
      <c r="J16" s="52">
        <f t="shared" si="3"/>
        <v>71.1402193</v>
      </c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 ht="12.75" customHeight="1">
      <c r="A17" s="103">
        <f t="shared" si="4"/>
        <v>1.8</v>
      </c>
      <c r="B17" s="103">
        <f t="shared" si="5"/>
        <v>6.33825</v>
      </c>
      <c r="C17" s="103">
        <f t="shared" si="6"/>
        <v>7.0425</v>
      </c>
      <c r="D17" s="105">
        <f>0.5*Calculations!$G$12*Calculations!$F$12*(C17+Calculations!$J$12)^2</f>
        <v>40.06880258</v>
      </c>
      <c r="E17" s="105">
        <f>Calculations!$H$12*Calculations!$B$12*Calculations!$C$12</f>
        <v>87.01032009</v>
      </c>
      <c r="F17" s="105">
        <f t="shared" si="7"/>
        <v>1866.363214</v>
      </c>
      <c r="G17" s="103">
        <f t="shared" si="8"/>
        <v>13143.86293</v>
      </c>
      <c r="H17" s="103">
        <f t="shared" si="1"/>
        <v>17.52515058</v>
      </c>
      <c r="I17" s="104">
        <f t="shared" si="2"/>
        <v>19382.83291</v>
      </c>
      <c r="J17" s="52">
        <f t="shared" si="3"/>
        <v>77.53133162</v>
      </c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 ht="12.75" customHeight="1">
      <c r="A18" s="103">
        <f t="shared" si="4"/>
        <v>2</v>
      </c>
      <c r="B18" s="103">
        <f t="shared" si="5"/>
        <v>7.825</v>
      </c>
      <c r="C18" s="103">
        <f t="shared" si="6"/>
        <v>7.825</v>
      </c>
      <c r="D18" s="105">
        <f>0.5*Calculations!$G$12*Calculations!$F$12*(C18+Calculations!$J$12)^2</f>
        <v>47.29390805</v>
      </c>
      <c r="E18" s="105">
        <f>Calculations!$H$12*Calculations!$B$12*Calculations!$C$12</f>
        <v>87.01032009</v>
      </c>
      <c r="F18" s="105">
        <f t="shared" si="7"/>
        <v>1873.588319</v>
      </c>
      <c r="G18" s="103">
        <f t="shared" si="8"/>
        <v>14660.8286</v>
      </c>
      <c r="H18" s="103">
        <f t="shared" si="1"/>
        <v>19.54777146</v>
      </c>
      <c r="I18" s="104">
        <f t="shared" si="2"/>
        <v>20996.62617</v>
      </c>
      <c r="J18" s="52">
        <f t="shared" si="3"/>
        <v>83.98650467</v>
      </c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 ht="12.75" customHeight="1">
      <c r="A19" s="103">
        <f t="shared" si="4"/>
        <v>2.2</v>
      </c>
      <c r="B19" s="103">
        <f t="shared" si="5"/>
        <v>9.46825</v>
      </c>
      <c r="C19" s="103">
        <f t="shared" si="6"/>
        <v>8.6075</v>
      </c>
      <c r="D19" s="105">
        <f>0.5*Calculations!$G$12*Calculations!$F$12*(C19+Calculations!$J$12)^2</f>
        <v>55.11757231</v>
      </c>
      <c r="E19" s="105">
        <f>Calculations!$H$12*Calculations!$B$12*Calculations!$C$12</f>
        <v>87.01032009</v>
      </c>
      <c r="F19" s="105">
        <f t="shared" si="7"/>
        <v>1881.411983</v>
      </c>
      <c r="G19" s="103">
        <f t="shared" si="8"/>
        <v>16194.25365</v>
      </c>
      <c r="H19" s="103">
        <f t="shared" si="1"/>
        <v>21.5923382</v>
      </c>
      <c r="I19" s="104">
        <f t="shared" si="2"/>
        <v>22627.92941</v>
      </c>
      <c r="J19" s="52">
        <f t="shared" si="3"/>
        <v>90.51171764</v>
      </c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 ht="12.75" customHeight="1">
      <c r="A20" s="103">
        <f t="shared" si="4"/>
        <v>2.4</v>
      </c>
      <c r="B20" s="103">
        <f t="shared" si="5"/>
        <v>11.268</v>
      </c>
      <c r="C20" s="103">
        <f t="shared" si="6"/>
        <v>9.39</v>
      </c>
      <c r="D20" s="105">
        <f>0.5*Calculations!$G$12*Calculations!$F$12*(C20+Calculations!$J$12)^2</f>
        <v>63.53979534</v>
      </c>
      <c r="E20" s="105">
        <f>Calculations!$H$12*Calculations!$B$12*Calculations!$C$12</f>
        <v>87.01032009</v>
      </c>
      <c r="F20" s="105">
        <f t="shared" si="7"/>
        <v>1889.834206</v>
      </c>
      <c r="G20" s="103">
        <f t="shared" si="8"/>
        <v>17745.5432</v>
      </c>
      <c r="H20" s="103">
        <f t="shared" si="1"/>
        <v>23.66072426</v>
      </c>
      <c r="I20" s="104">
        <f t="shared" si="2"/>
        <v>24278.23744</v>
      </c>
      <c r="J20" s="52">
        <f t="shared" si="3"/>
        <v>97.11294978</v>
      </c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</row>
    <row r="21" ht="12.75" customHeight="1">
      <c r="A21" s="103">
        <f t="shared" si="4"/>
        <v>2.6</v>
      </c>
      <c r="B21" s="103">
        <f t="shared" si="5"/>
        <v>13.22425</v>
      </c>
      <c r="C21" s="103">
        <f t="shared" si="6"/>
        <v>10.1725</v>
      </c>
      <c r="D21" s="105">
        <f>0.5*Calculations!$G$12*Calculations!$F$12*(C21+Calculations!$J$12)^2</f>
        <v>72.56057715</v>
      </c>
      <c r="E21" s="105">
        <f>Calculations!$H$12*Calculations!$B$12*Calculations!$C$12</f>
        <v>87.01032009</v>
      </c>
      <c r="F21" s="105">
        <f t="shared" si="7"/>
        <v>1898.854988</v>
      </c>
      <c r="G21" s="103">
        <f t="shared" si="8"/>
        <v>19316.10237</v>
      </c>
      <c r="H21" s="103">
        <f t="shared" si="1"/>
        <v>25.75480316</v>
      </c>
      <c r="I21" s="104">
        <f t="shared" si="2"/>
        <v>25949.04507</v>
      </c>
      <c r="J21" s="52">
        <f t="shared" si="3"/>
        <v>103.7961803</v>
      </c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</row>
    <row r="22" ht="12.75" customHeight="1">
      <c r="A22" s="103">
        <f t="shared" si="4"/>
        <v>2.8</v>
      </c>
      <c r="B22" s="103">
        <f t="shared" si="5"/>
        <v>15.337</v>
      </c>
      <c r="C22" s="103">
        <f t="shared" si="6"/>
        <v>10.955</v>
      </c>
      <c r="D22" s="105">
        <f>0.5*Calculations!$G$12*Calculations!$F$12*(C22+Calculations!$J$12)^2</f>
        <v>82.17991773</v>
      </c>
      <c r="E22" s="105">
        <f>Calculations!$H$12*Calculations!$B$12*Calculations!$C$12</f>
        <v>87.01032009</v>
      </c>
      <c r="F22" s="105">
        <f t="shared" si="7"/>
        <v>1908.474329</v>
      </c>
      <c r="G22" s="103">
        <f t="shared" si="8"/>
        <v>20907.33627</v>
      </c>
      <c r="H22" s="103">
        <f t="shared" si="1"/>
        <v>27.87644836</v>
      </c>
      <c r="I22" s="104">
        <f t="shared" si="2"/>
        <v>27641.8471</v>
      </c>
      <c r="J22" s="52">
        <f t="shared" si="3"/>
        <v>110.5673884</v>
      </c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</row>
    <row r="23" ht="12.75" customHeight="1">
      <c r="A23" s="103">
        <f t="shared" si="4"/>
        <v>3</v>
      </c>
      <c r="B23" s="103">
        <f t="shared" si="5"/>
        <v>17.60625</v>
      </c>
      <c r="C23" s="103">
        <f t="shared" si="6"/>
        <v>11.7375</v>
      </c>
      <c r="D23" s="105">
        <f>0.5*Calculations!$G$12*Calculations!$F$12*(C23+Calculations!$J$12)^2</f>
        <v>92.39781709</v>
      </c>
      <c r="E23" s="105">
        <f>Calculations!$H$12*Calculations!$B$12*Calculations!$C$12</f>
        <v>87.01032009</v>
      </c>
      <c r="F23" s="105">
        <f t="shared" si="7"/>
        <v>1918.692228</v>
      </c>
      <c r="G23" s="103">
        <f t="shared" si="8"/>
        <v>22520.65003</v>
      </c>
      <c r="H23" s="103">
        <f t="shared" si="1"/>
        <v>30.02753337</v>
      </c>
      <c r="I23" s="104">
        <f t="shared" si="2"/>
        <v>29358.13833</v>
      </c>
      <c r="J23" s="52">
        <f t="shared" si="3"/>
        <v>117.4325533</v>
      </c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</row>
    <row r="24" ht="12.75" customHeight="1">
      <c r="A24" s="103">
        <f t="shared" si="4"/>
        <v>3.2</v>
      </c>
      <c r="B24" s="103">
        <f t="shared" si="5"/>
        <v>20.032</v>
      </c>
      <c r="C24" s="103">
        <f t="shared" si="6"/>
        <v>12.52</v>
      </c>
      <c r="D24" s="105">
        <f>0.5*Calculations!$G$12*Calculations!$F$12*(C24+Calculations!$J$12)^2</f>
        <v>103.2142752</v>
      </c>
      <c r="E24" s="105">
        <f>Calculations!$H$12*Calculations!$B$12*Calculations!$C$12</f>
        <v>87.01032009</v>
      </c>
      <c r="F24" s="105">
        <f t="shared" si="7"/>
        <v>1929.508686</v>
      </c>
      <c r="G24" s="103">
        <f t="shared" si="8"/>
        <v>24157.44875</v>
      </c>
      <c r="H24" s="103">
        <f t="shared" si="1"/>
        <v>32.20993167</v>
      </c>
      <c r="I24" s="104">
        <f t="shared" si="2"/>
        <v>31099.41357</v>
      </c>
      <c r="J24" s="52">
        <f t="shared" si="3"/>
        <v>124.3976543</v>
      </c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</row>
    <row r="25" ht="12.75" customHeight="1">
      <c r="A25" s="103">
        <f t="shared" si="4"/>
        <v>3.4</v>
      </c>
      <c r="B25" s="103">
        <f t="shared" si="5"/>
        <v>22.61425</v>
      </c>
      <c r="C25" s="103">
        <f t="shared" si="6"/>
        <v>13.3025</v>
      </c>
      <c r="D25" s="105">
        <f>0.5*Calculations!$G$12*Calculations!$F$12*(C25+Calculations!$J$12)^2</f>
        <v>114.6292922</v>
      </c>
      <c r="E25" s="105">
        <f>Calculations!$H$12*Calculations!$B$12*Calculations!$C$12</f>
        <v>87.01032009</v>
      </c>
      <c r="F25" s="105">
        <f t="shared" si="7"/>
        <v>1940.923703</v>
      </c>
      <c r="G25" s="103">
        <f t="shared" si="8"/>
        <v>25819.13756</v>
      </c>
      <c r="H25" s="103">
        <f t="shared" si="1"/>
        <v>34.42551675</v>
      </c>
      <c r="I25" s="104">
        <f t="shared" si="2"/>
        <v>32867.16762</v>
      </c>
      <c r="J25" s="52">
        <f t="shared" si="3"/>
        <v>131.4686705</v>
      </c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</row>
    <row r="26" ht="12.75" customHeight="1">
      <c r="A26" s="103">
        <f t="shared" si="4"/>
        <v>3.6</v>
      </c>
      <c r="B26" s="103">
        <f t="shared" si="5"/>
        <v>25.353</v>
      </c>
      <c r="C26" s="103">
        <f t="shared" si="6"/>
        <v>14.085</v>
      </c>
      <c r="D26" s="105">
        <f>0.5*Calculations!$G$12*Calculations!$F$12*(C26+Calculations!$J$12)^2</f>
        <v>126.6428678</v>
      </c>
      <c r="E26" s="105">
        <f>Calculations!$H$12*Calculations!$B$12*Calculations!$C$12</f>
        <v>87.01032009</v>
      </c>
      <c r="F26" s="105">
        <f t="shared" si="7"/>
        <v>1952.937279</v>
      </c>
      <c r="G26" s="103">
        <f t="shared" si="8"/>
        <v>27507.12157</v>
      </c>
      <c r="H26" s="103">
        <f t="shared" si="1"/>
        <v>36.6761621</v>
      </c>
      <c r="I26" s="104">
        <f t="shared" si="2"/>
        <v>34662.89529</v>
      </c>
      <c r="J26" s="52">
        <f t="shared" si="3"/>
        <v>138.6515812</v>
      </c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</row>
    <row r="27" ht="12.75" customHeight="1">
      <c r="A27" s="103">
        <f t="shared" si="4"/>
        <v>3.8</v>
      </c>
      <c r="B27" s="103">
        <f t="shared" si="5"/>
        <v>28.24825</v>
      </c>
      <c r="C27" s="103">
        <f t="shared" si="6"/>
        <v>14.8675</v>
      </c>
      <c r="D27" s="105">
        <f>0.5*Calculations!$G$12*Calculations!$F$12*(C27+Calculations!$J$12)^2</f>
        <v>139.2550023</v>
      </c>
      <c r="E27" s="105">
        <f>Calculations!$H$12*Calculations!$B$12*Calculations!$C$12</f>
        <v>87.01032009</v>
      </c>
      <c r="F27" s="105">
        <f t="shared" si="7"/>
        <v>1965.549413</v>
      </c>
      <c r="G27" s="103">
        <f t="shared" si="8"/>
        <v>29222.8059</v>
      </c>
      <c r="H27" s="103">
        <f t="shared" si="1"/>
        <v>38.9637412</v>
      </c>
      <c r="I27" s="104">
        <f t="shared" si="2"/>
        <v>36488.09139</v>
      </c>
      <c r="J27" s="52">
        <f t="shared" si="3"/>
        <v>145.9523655</v>
      </c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</row>
    <row r="28" ht="12.75" customHeight="1">
      <c r="A28" s="103">
        <f t="shared" si="4"/>
        <v>4</v>
      </c>
      <c r="B28" s="103">
        <f t="shared" si="5"/>
        <v>31.3</v>
      </c>
      <c r="C28" s="103">
        <f t="shared" si="6"/>
        <v>15.65</v>
      </c>
      <c r="D28" s="105">
        <f>0.5*Calculations!$G$12*Calculations!$F$12*(C28+Calculations!$J$12)^2</f>
        <v>152.4656956</v>
      </c>
      <c r="E28" s="105">
        <f>Calculations!$H$12*Calculations!$B$12*Calculations!$C$12</f>
        <v>87.01032009</v>
      </c>
      <c r="F28" s="105">
        <f t="shared" si="7"/>
        <v>1978.760107</v>
      </c>
      <c r="G28" s="103">
        <f t="shared" si="8"/>
        <v>30967.59567</v>
      </c>
      <c r="H28" s="103">
        <f t="shared" si="1"/>
        <v>41.29012756</v>
      </c>
      <c r="I28" s="104">
        <f t="shared" si="2"/>
        <v>38344.25071</v>
      </c>
      <c r="J28" s="52">
        <f t="shared" si="3"/>
        <v>153.3770028</v>
      </c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 ht="12.75" customHeight="1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</row>
    <row r="30" ht="12.75" customHeight="1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</row>
    <row r="31" ht="12.75" customHeight="1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</row>
    <row r="32" ht="12.75" customHeight="1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</row>
    <row r="33" ht="12.75" customHeight="1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</row>
    <row r="34" ht="12.75" customHeight="1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 ht="12.75" customHeight="1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</row>
    <row r="36" ht="12.75" customHeight="1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</row>
    <row r="37" ht="12.75" customHeight="1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</row>
    <row r="38" ht="12.75" customHeigh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 ht="12.75" customHeight="1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 ht="12.75" customHeight="1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ht="12.75" customHeight="1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 ht="12.75" customHeight="1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</row>
    <row r="43" ht="12.75" customHeight="1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 ht="12.75" customHeight="1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 ht="12.75" customHeight="1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 ht="12.75" customHeight="1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</row>
    <row r="47" ht="12.75" customHeight="1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</row>
    <row r="48" ht="12.75" customHeight="1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</row>
    <row r="49" ht="12.75" customHeight="1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</row>
    <row r="50" ht="12.75" customHeight="1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</row>
    <row r="51" ht="12.75" customHeight="1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</row>
    <row r="52" ht="12.75" customHeight="1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</row>
    <row r="53" ht="12.75" customHeight="1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</row>
    <row r="54" ht="12.75" customHeight="1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</row>
    <row r="55" ht="12.75" customHeight="1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</row>
    <row r="56" ht="12.75" customHeight="1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</row>
    <row r="57" ht="12.75" customHeight="1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</row>
    <row r="58" ht="12.75" customHeight="1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</row>
    <row r="59" ht="12.75" customHeight="1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</row>
    <row r="60" ht="12.75" customHeight="1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</row>
    <row r="61" ht="12.75" customHeight="1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</row>
    <row r="62" ht="12.75" customHeight="1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</row>
    <row r="63" ht="12.75" customHeight="1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</row>
    <row r="64" ht="12.75" customHeight="1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</row>
    <row r="65" ht="12.75" customHeight="1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ht="12.75" customHeight="1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ht="12.75" customHeight="1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ht="12.75" customHeight="1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</row>
    <row r="69" ht="12.75" customHeight="1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</row>
    <row r="70" ht="12.75" customHeight="1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</row>
    <row r="71" ht="12.75" customHeight="1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</row>
    <row r="72" ht="12.75" customHeight="1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</row>
    <row r="73" ht="12.75" customHeight="1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</row>
    <row r="74" ht="12.75" customHeight="1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</row>
    <row r="75" ht="12.75" customHeight="1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</row>
    <row r="76" ht="12.75" customHeight="1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</row>
    <row r="77" ht="12.75" customHeight="1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</row>
    <row r="78" ht="12.75" customHeight="1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</row>
    <row r="79" ht="12.75" customHeight="1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</row>
    <row r="80" ht="12.75" customHeight="1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</row>
    <row r="81" ht="12.75" customHeight="1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</row>
    <row r="82" ht="12.75" customHeight="1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</row>
    <row r="83" ht="12.75" customHeight="1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</row>
    <row r="84" ht="12.75" customHeight="1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</row>
    <row r="85" ht="12.75" customHeight="1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</row>
    <row r="86" ht="12.75" customHeight="1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</row>
    <row r="87" ht="12.75" customHeight="1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</row>
    <row r="88" ht="12.75" customHeight="1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</row>
    <row r="89" ht="12.75" customHeight="1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</row>
    <row r="90" ht="12.75" customHeight="1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</row>
    <row r="91" ht="12.75" customHeight="1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</row>
    <row r="92" ht="12.75" customHeight="1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</row>
    <row r="93" ht="12.75" customHeight="1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</row>
    <row r="94" ht="12.75" customHeight="1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</row>
    <row r="95" ht="12.75" customHeight="1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</row>
    <row r="96" ht="12.75" customHeight="1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</row>
    <row r="97" ht="12.75" customHeight="1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</row>
    <row r="98" ht="12.75" customHeight="1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</row>
    <row r="99" ht="12.75" customHeight="1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</row>
    <row r="100" ht="12.75" customHeight="1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</row>
    <row r="101" ht="12.75" customHeight="1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</row>
    <row r="102" ht="12.75" customHeight="1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</row>
    <row r="103" ht="12.75" customHeight="1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</row>
    <row r="104" ht="12.75" customHeight="1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</row>
    <row r="105" ht="12.75" customHeight="1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</row>
    <row r="106" ht="12.75" customHeight="1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</row>
    <row r="107" ht="12.75" customHeight="1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</row>
    <row r="108" ht="12.75" customHeight="1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</row>
    <row r="109" ht="12.75" customHeight="1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</row>
    <row r="110" ht="12.75" customHeight="1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</row>
    <row r="111" ht="12.75" customHeight="1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</row>
    <row r="112" ht="12.75" customHeight="1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</row>
    <row r="113" ht="12.75" customHeight="1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 ht="12.75" customHeight="1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</row>
    <row r="115" ht="12.75" customHeight="1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</row>
    <row r="116" ht="12.75" customHeight="1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 ht="12.75" customHeight="1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 ht="12.75" customHeight="1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ht="12.75" customHeight="1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</row>
    <row r="120" ht="12.75" customHeight="1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</row>
    <row r="121" ht="12.75" customHeight="1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ht="12.75" customHeight="1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 ht="12.75" customHeight="1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</row>
    <row r="124" ht="12.75" customHeight="1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</row>
    <row r="125" ht="12.75" customHeight="1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</row>
    <row r="126" ht="12.75" customHeight="1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</row>
    <row r="127" ht="12.75" customHeight="1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</row>
    <row r="128" ht="12.75" customHeight="1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</row>
    <row r="129" ht="12.75" customHeight="1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</row>
    <row r="130" ht="12.75" customHeight="1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</row>
    <row r="131" ht="12.75" customHeight="1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</row>
    <row r="132" ht="12.75" customHeight="1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</row>
    <row r="133" ht="12.75" customHeight="1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</row>
    <row r="134" ht="12.75" customHeight="1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</row>
    <row r="135" ht="12.75" customHeight="1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</row>
    <row r="136" ht="12.75" customHeight="1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</row>
    <row r="137" ht="12.75" customHeight="1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</row>
    <row r="138" ht="12.75" customHeight="1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</row>
    <row r="139" ht="12.75" customHeight="1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ht="12.75" customHeight="1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</row>
    <row r="141" ht="12.75" customHeight="1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</row>
    <row r="142" ht="12.75" customHeight="1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</row>
    <row r="143" ht="12.75" customHeight="1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</row>
    <row r="144" ht="12.75" customHeight="1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</row>
    <row r="145" ht="12.75" customHeight="1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</row>
    <row r="146" ht="12.75" customHeight="1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</row>
    <row r="147" ht="12.75" customHeight="1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</row>
    <row r="148" ht="12.75" customHeight="1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</row>
    <row r="149" ht="12.75" customHeight="1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</row>
    <row r="150" ht="12.75" customHeight="1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</row>
    <row r="151" ht="12.75" customHeight="1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</row>
    <row r="152" ht="12.75" customHeight="1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</row>
    <row r="153" ht="12.75" customHeight="1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</row>
    <row r="154" ht="12.75" customHeight="1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</row>
    <row r="155" ht="12.75" customHeight="1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</row>
    <row r="156" ht="12.75" customHeight="1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</row>
    <row r="157" ht="12.75" customHeight="1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</row>
    <row r="158" ht="12.75" customHeight="1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</row>
    <row r="159" ht="12.75" customHeight="1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</row>
    <row r="160" ht="12.75" customHeight="1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 ht="12.75" customHeight="1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</row>
    <row r="162" ht="12.75" customHeight="1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</row>
    <row r="163" ht="12.75" customHeight="1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</row>
    <row r="164" ht="12.75" customHeight="1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</row>
    <row r="165" ht="12.75" customHeight="1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</row>
    <row r="166" ht="12.75" customHeight="1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</row>
    <row r="167" ht="12.75" customHeight="1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</row>
    <row r="168" ht="12.75" customHeight="1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</row>
    <row r="169" ht="12.75" customHeight="1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</row>
    <row r="170" ht="12.75" customHeight="1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</row>
    <row r="171" ht="12.75" customHeight="1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</row>
    <row r="172" ht="12.75" customHeight="1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</row>
    <row r="173" ht="12.75" customHeight="1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</row>
    <row r="174" ht="12.75" customHeight="1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</row>
    <row r="175" ht="12.75" customHeight="1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</row>
    <row r="176" ht="12.75" customHeight="1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</row>
    <row r="177" ht="12.75" customHeight="1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</row>
    <row r="178" ht="12.75" customHeight="1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</row>
    <row r="179" ht="12.75" customHeight="1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</row>
    <row r="180" ht="12.75" customHeight="1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</row>
    <row r="181" ht="12.75" customHeight="1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</row>
    <row r="182" ht="12.75" customHeight="1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</row>
    <row r="183" ht="12.75" customHeight="1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</row>
    <row r="184" ht="12.75" customHeight="1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</row>
    <row r="185" ht="12.75" customHeight="1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</row>
    <row r="186" ht="12.75" customHeight="1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</row>
    <row r="187" ht="12.75" customHeight="1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</row>
    <row r="188" ht="12.75" customHeight="1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</row>
    <row r="189" ht="12.75" customHeight="1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</row>
    <row r="190" ht="12.75" customHeight="1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</row>
    <row r="191" ht="12.75" customHeight="1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</row>
    <row r="192" ht="12.75" customHeight="1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</row>
    <row r="193" ht="12.75" customHeight="1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</row>
    <row r="194" ht="12.75" customHeight="1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</row>
    <row r="195" ht="12.75" customHeight="1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</row>
    <row r="196" ht="12.75" customHeight="1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</row>
    <row r="197" ht="12.75" customHeight="1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</row>
    <row r="198" ht="12.75" customHeight="1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</row>
    <row r="199" ht="12.75" customHeight="1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</row>
    <row r="200" ht="12.75" customHeight="1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</row>
    <row r="201" ht="12.75" customHeight="1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</row>
    <row r="202" ht="12.75" customHeight="1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</row>
    <row r="203" ht="12.75" customHeight="1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</row>
    <row r="204" ht="12.75" customHeight="1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</row>
    <row r="205" ht="12.75" customHeight="1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</row>
    <row r="206" ht="12.75" customHeight="1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</row>
    <row r="207" ht="12.75" customHeight="1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</row>
    <row r="208" ht="12.75" customHeight="1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</row>
    <row r="209" ht="12.75" customHeight="1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</row>
    <row r="210" ht="12.75" customHeight="1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</row>
    <row r="211" ht="12.75" customHeight="1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 ht="12.75" customHeight="1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</row>
    <row r="213" ht="12.75" customHeight="1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</row>
    <row r="214" ht="12.75" customHeight="1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</row>
    <row r="215" ht="12.75" customHeight="1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</row>
    <row r="216" ht="12.75" customHeight="1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</row>
    <row r="217" ht="12.75" customHeight="1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</row>
    <row r="218" ht="12.75" customHeight="1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</row>
    <row r="219" ht="12.75" customHeight="1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</row>
    <row r="220" ht="12.75" customHeight="1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</row>
    <row r="221" ht="12.75" customHeight="1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</row>
    <row r="222" ht="12.75" customHeight="1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</row>
    <row r="223" ht="12.75" customHeight="1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</row>
    <row r="224" ht="12.75" customHeight="1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</row>
    <row r="225" ht="12.75" customHeight="1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</row>
    <row r="226" ht="12.75" customHeight="1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</row>
    <row r="227" ht="12.75" customHeight="1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</row>
    <row r="228" ht="12.75" customHeight="1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</row>
    <row r="229" ht="12.75" customHeight="1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</row>
    <row r="230" ht="12.75" customHeight="1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</row>
    <row r="231" ht="12.75" customHeight="1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</row>
    <row r="232" ht="12.75" customHeight="1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</row>
    <row r="233" ht="12.75" customHeight="1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</row>
    <row r="234" ht="12.75" customHeight="1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</row>
    <row r="235" ht="12.75" customHeight="1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</row>
    <row r="236" ht="12.75" customHeight="1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</row>
    <row r="237" ht="12.75" customHeight="1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</row>
    <row r="238" ht="12.75" customHeight="1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 ht="12.75" customHeight="1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</row>
    <row r="240" ht="12.75" customHeight="1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</row>
    <row r="241" ht="12.75" customHeight="1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 ht="12.75" customHeight="1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 ht="12.75" customHeight="1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ht="12.75" customHeight="1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</row>
    <row r="245" ht="12.75" customHeight="1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</row>
    <row r="246" ht="12.75" customHeight="1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 ht="12.75" customHeight="1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 ht="12.75" customHeight="1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</row>
    <row r="249" ht="12.75" customHeight="1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 ht="12.75" customHeight="1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 ht="12.75" customHeight="1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 ht="12.75" customHeight="1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 ht="12.75" customHeight="1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 ht="12.75" customHeight="1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 ht="12.75" customHeight="1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</row>
    <row r="256" ht="12.75" customHeight="1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</row>
    <row r="257" ht="12.75" customHeight="1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</row>
    <row r="258" ht="12.75" customHeight="1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 ht="12.75" customHeight="1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</row>
    <row r="260" ht="12.75" customHeight="1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</row>
    <row r="261" ht="12.75" customHeight="1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 ht="12.75" customHeight="1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</row>
    <row r="263" ht="12.75" customHeight="1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</row>
    <row r="264" ht="12.75" customHeight="1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</row>
    <row r="265" ht="12.75" customHeight="1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</row>
    <row r="266" ht="12.75" customHeight="1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</row>
    <row r="267" ht="12.75" customHeight="1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</row>
    <row r="268" ht="12.75" customHeight="1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</row>
    <row r="269" ht="12.75" customHeight="1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</row>
    <row r="270" ht="12.75" customHeight="1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</row>
    <row r="271" ht="12.75" customHeight="1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</row>
    <row r="272" ht="12.75" customHeight="1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</row>
    <row r="273" ht="12.75" customHeight="1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</row>
    <row r="274" ht="12.75" customHeight="1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ht="12.75" customHeight="1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 ht="12.75" customHeight="1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 ht="12.75" customHeight="1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 ht="12.75" customHeight="1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 ht="12.75" customHeight="1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 ht="12.75" customHeight="1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</row>
    <row r="281" ht="12.75" customHeight="1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 ht="12.75" customHeight="1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 ht="12.75" customHeight="1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</row>
    <row r="284" ht="12.75" customHeight="1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 ht="12.75" customHeight="1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</row>
    <row r="286" ht="12.75" customHeight="1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 ht="12.75" customHeight="1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 ht="12.75" customHeight="1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 ht="12.75" customHeight="1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 ht="12.75" customHeight="1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 ht="12.75" customHeight="1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 ht="12.75" customHeight="1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 ht="12.75" customHeight="1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 ht="12.75" customHeight="1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 ht="12.75" customHeight="1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 ht="12.75" customHeight="1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 ht="12.75" customHeight="1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 ht="12.75" customHeight="1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 ht="12.75" customHeight="1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 ht="12.75" customHeight="1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 ht="12.75" customHeight="1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 ht="12.75" customHeight="1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 ht="12.75" customHeight="1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 ht="12.75" customHeight="1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 ht="12.75" customHeight="1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 ht="12.75" customHeight="1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ht="12.75" customHeight="1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 ht="12.75" customHeight="1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 ht="12.75" customHeight="1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 ht="12.75" customHeight="1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 ht="12.75" customHeight="1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 ht="12.75" customHeight="1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 ht="12.75" customHeight="1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 ht="12.75" customHeight="1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 ht="12.75" customHeight="1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 ht="12.75" customHeight="1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 ht="12.75" customHeight="1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 ht="12.75" customHeight="1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 ht="12.75" customHeight="1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 ht="12.75" customHeight="1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 ht="12.75" customHeight="1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 ht="12.75" customHeight="1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 ht="12.75" customHeight="1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 ht="12.75" customHeight="1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 ht="12.75" customHeight="1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 ht="12.75" customHeight="1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</row>
    <row r="327" ht="12.75" customHeight="1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 ht="12.75" customHeight="1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 ht="12.75" customHeight="1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 ht="12.75" customHeight="1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 ht="12.75" customHeight="1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 ht="12.75" customHeight="1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 ht="12.75" customHeight="1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 ht="12.75" customHeight="1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 ht="12.75" customHeight="1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 ht="12.75" customHeight="1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</row>
    <row r="337" ht="12.75" customHeight="1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</row>
    <row r="338" ht="12.75" customHeight="1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 ht="12.75" customHeight="1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 ht="12.75" customHeight="1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 ht="12.75" customHeight="1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 ht="12.75" customHeight="1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 ht="12.75" customHeight="1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 ht="12.75" customHeight="1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 ht="12.75" customHeight="1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 ht="12.75" customHeight="1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 ht="12.75" customHeight="1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 ht="12.75" customHeight="1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 ht="12.75" customHeight="1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 ht="12.75" customHeight="1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 ht="12.75" customHeight="1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 ht="12.75" customHeight="1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 ht="12.75" customHeight="1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 ht="12.75" customHeight="1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 ht="12.75" customHeight="1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 ht="12.75" customHeight="1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 ht="12.75" customHeight="1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 ht="12.75" customHeight="1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 ht="12.75" customHeight="1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 ht="12.75" customHeight="1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 ht="12.75" customHeight="1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 ht="12.75" customHeight="1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 ht="12.75" customHeight="1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 ht="12.75" customHeight="1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 ht="12.75" customHeight="1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 ht="12.75" customHeight="1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 ht="12.75" customHeight="1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 ht="12.75" customHeight="1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 ht="12.75" customHeight="1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 ht="12.75" customHeight="1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 ht="12.75" customHeight="1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 ht="12.75" customHeight="1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 ht="12.75" customHeight="1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</row>
    <row r="374" ht="12.75" customHeight="1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 ht="12.75" customHeight="1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 ht="12.75" customHeight="1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 ht="12.75" customHeight="1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 ht="12.75" customHeight="1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</row>
    <row r="379" ht="12.75" customHeight="1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</row>
    <row r="380" ht="12.75" customHeight="1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</row>
    <row r="381" ht="12.75" customHeight="1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</row>
    <row r="382" ht="12.75" customHeight="1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</row>
    <row r="383" ht="12.75" customHeight="1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</row>
    <row r="384" ht="12.75" customHeight="1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</row>
    <row r="385" ht="12.75" customHeight="1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</row>
    <row r="386" ht="12.75" customHeight="1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 ht="12.75" customHeight="1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</row>
    <row r="388" ht="12.75" customHeight="1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</row>
    <row r="389" ht="12.75" customHeight="1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</row>
    <row r="390" ht="12.75" customHeight="1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</row>
    <row r="391" ht="12.75" customHeight="1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</row>
    <row r="392" ht="12.75" customHeight="1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</row>
    <row r="393" ht="12.75" customHeight="1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</row>
    <row r="394" ht="12.75" customHeight="1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</row>
    <row r="395" ht="12.75" customHeight="1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</row>
    <row r="396" ht="12.75" customHeight="1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</row>
    <row r="397" ht="12.75" customHeight="1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</row>
    <row r="398" ht="12.75" customHeight="1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</row>
    <row r="399" ht="12.75" customHeight="1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</row>
    <row r="400" ht="12.75" customHeight="1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</row>
    <row r="401" ht="12.75" customHeight="1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</row>
    <row r="402" ht="12.75" customHeight="1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 ht="12.75" customHeight="1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</row>
    <row r="404" ht="12.75" customHeight="1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</row>
    <row r="405" ht="12.75" customHeight="1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 ht="12.75" customHeight="1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 ht="12.75" customHeight="1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 ht="12.75" customHeight="1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 ht="12.75" customHeight="1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 ht="12.75" customHeight="1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 ht="12.75" customHeight="1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 ht="12.75" customHeight="1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 ht="12.75" customHeight="1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 ht="12.75" customHeight="1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 ht="12.75" customHeight="1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 ht="12.75" customHeight="1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 ht="12.75" customHeight="1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 ht="12.75" customHeight="1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 ht="12.75" customHeight="1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 ht="12.75" customHeight="1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 ht="12.75" customHeight="1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 ht="12.75" customHeight="1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 ht="12.75" customHeight="1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 ht="12.75" customHeight="1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 ht="12.75" customHeight="1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 ht="12.75" customHeight="1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 ht="12.75" customHeight="1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 ht="12.75" customHeight="1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</row>
    <row r="429" ht="12.75" customHeight="1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</row>
    <row r="430" ht="12.75" customHeight="1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</row>
    <row r="431" ht="12.75" customHeight="1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</row>
    <row r="432" ht="12.75" customHeight="1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</row>
    <row r="433" ht="12.75" customHeight="1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</row>
    <row r="434" ht="12.75" customHeight="1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 ht="12.75" customHeight="1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</row>
    <row r="436" ht="12.75" customHeight="1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</row>
    <row r="437" ht="12.75" customHeight="1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</row>
    <row r="438" ht="12.75" customHeight="1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</row>
    <row r="439" ht="12.75" customHeight="1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</row>
    <row r="440" ht="12.75" customHeight="1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</row>
    <row r="441" ht="12.75" customHeight="1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</row>
    <row r="442" ht="12.75" customHeight="1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</row>
    <row r="443" ht="12.75" customHeight="1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</row>
    <row r="444" ht="12.75" customHeight="1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</row>
    <row r="445" ht="12.75" customHeight="1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</row>
    <row r="446" ht="12.75" customHeight="1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</row>
    <row r="447" ht="12.75" customHeight="1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</row>
    <row r="448" ht="12.75" customHeight="1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</row>
    <row r="449" ht="12.75" customHeight="1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</row>
    <row r="450" ht="12.75" customHeight="1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 ht="12.75" customHeight="1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</row>
    <row r="452" ht="12.75" customHeight="1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</row>
    <row r="453" ht="12.75" customHeight="1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</row>
    <row r="454" ht="12.75" customHeight="1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</row>
    <row r="455" ht="12.75" customHeight="1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</row>
    <row r="456" ht="12.75" customHeight="1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</row>
    <row r="457" ht="12.75" customHeight="1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</row>
    <row r="458" ht="12.75" customHeight="1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</row>
    <row r="459" ht="12.75" customHeight="1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</row>
    <row r="460" ht="12.75" customHeight="1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</row>
    <row r="461" ht="12.75" customHeight="1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</row>
    <row r="462" ht="12.75" customHeight="1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</row>
    <row r="463" ht="12.75" customHeight="1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</row>
    <row r="464" ht="12.75" customHeight="1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</row>
    <row r="465" ht="12.75" customHeight="1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</row>
    <row r="466" ht="12.75" customHeight="1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</row>
    <row r="467" ht="12.75" customHeight="1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</row>
    <row r="468" ht="12.75" customHeight="1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</row>
    <row r="469" ht="12.75" customHeight="1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</row>
    <row r="470" ht="12.75" customHeight="1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</row>
    <row r="471" ht="12.75" customHeight="1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</row>
    <row r="472" ht="12.75" customHeight="1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</row>
    <row r="473" ht="12.75" customHeight="1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</row>
    <row r="474" ht="12.75" customHeight="1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</row>
    <row r="475" ht="12.75" customHeight="1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</row>
    <row r="476" ht="12.75" customHeight="1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</row>
    <row r="477" ht="12.75" customHeight="1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</row>
    <row r="478" ht="12.75" customHeight="1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</row>
    <row r="479" ht="12.75" customHeight="1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</row>
    <row r="480" ht="12.75" customHeight="1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</row>
    <row r="481" ht="12.75" customHeight="1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 ht="12.75" customHeight="1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</row>
    <row r="483" ht="12.75" customHeight="1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</row>
    <row r="484" ht="12.75" customHeight="1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</row>
    <row r="485" ht="12.75" customHeight="1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</row>
    <row r="486" ht="12.75" customHeight="1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</row>
    <row r="487" ht="12.75" customHeight="1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</row>
    <row r="488" ht="12.75" customHeight="1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</row>
    <row r="489" ht="12.75" customHeight="1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</row>
    <row r="490" ht="12.75" customHeight="1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</row>
    <row r="491" ht="12.75" customHeight="1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</row>
    <row r="492" ht="12.75" customHeight="1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</row>
    <row r="493" ht="12.75" customHeight="1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</row>
    <row r="494" ht="12.75" customHeight="1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</row>
    <row r="495" ht="12.75" customHeight="1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</row>
    <row r="496" ht="12.75" customHeight="1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</row>
    <row r="497" ht="12.75" customHeight="1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 ht="12.75" customHeight="1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</row>
    <row r="499" ht="12.75" customHeight="1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</row>
    <row r="500" ht="12.75" customHeight="1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</row>
    <row r="501" ht="12.75" customHeight="1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</row>
    <row r="502" ht="12.75" customHeight="1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</row>
    <row r="503" ht="12.75" customHeight="1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</row>
    <row r="504" ht="12.75" customHeight="1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</row>
    <row r="505" ht="12.75" customHeight="1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</row>
    <row r="506" ht="12.75" customHeight="1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</row>
    <row r="507" ht="12.75" customHeight="1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</row>
    <row r="508" ht="12.75" customHeight="1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</row>
    <row r="509" ht="12.75" customHeight="1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</row>
    <row r="510" ht="12.75" customHeight="1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</row>
    <row r="511" ht="12.75" customHeight="1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</row>
    <row r="512" ht="12.75" customHeight="1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</row>
    <row r="513" ht="12.75" customHeight="1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 ht="12.75" customHeight="1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</row>
    <row r="515" ht="12.75" customHeight="1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</row>
    <row r="516" ht="12.75" customHeight="1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</row>
    <row r="517" ht="12.75" customHeight="1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</row>
    <row r="518" ht="12.75" customHeight="1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</row>
    <row r="519" ht="12.75" customHeight="1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</row>
    <row r="520" ht="12.75" customHeight="1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</row>
    <row r="521" ht="12.75" customHeight="1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</row>
    <row r="522" ht="12.75" customHeight="1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</row>
    <row r="523" ht="12.75" customHeight="1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</row>
    <row r="524" ht="12.75" customHeight="1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</row>
    <row r="525" ht="12.75" customHeight="1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</row>
    <row r="526" ht="12.75" customHeight="1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</row>
    <row r="527" ht="12.75" customHeight="1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</row>
    <row r="528" ht="12.75" customHeight="1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</row>
    <row r="529" ht="12.75" customHeight="1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</row>
    <row r="530" ht="12.75" customHeight="1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</row>
    <row r="531" ht="12.75" customHeight="1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</row>
    <row r="532" ht="12.75" customHeight="1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</row>
    <row r="533" ht="12.75" customHeight="1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</row>
    <row r="534" ht="12.75" customHeight="1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</row>
    <row r="535" ht="12.75" customHeight="1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</row>
    <row r="536" ht="12.75" customHeight="1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</row>
    <row r="537" ht="12.75" customHeight="1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</row>
    <row r="538" ht="12.75" customHeight="1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</row>
    <row r="539" ht="12.75" customHeight="1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</row>
    <row r="540" ht="12.75" customHeight="1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</row>
    <row r="541" ht="12.75" customHeight="1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</row>
    <row r="542" ht="12.75" customHeight="1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</row>
    <row r="543" ht="12.75" customHeight="1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</row>
    <row r="544" ht="12.75" customHeight="1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 ht="12.75" customHeight="1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</row>
    <row r="546" ht="12.75" customHeight="1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</row>
    <row r="547" ht="12.75" customHeight="1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</row>
    <row r="548" ht="12.75" customHeight="1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</row>
    <row r="549" ht="12.75" customHeight="1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</row>
    <row r="550" ht="12.75" customHeight="1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</row>
    <row r="551" ht="12.75" customHeight="1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</row>
    <row r="552" ht="12.75" customHeight="1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</row>
    <row r="553" ht="12.75" customHeight="1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</row>
    <row r="554" ht="12.75" customHeight="1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</row>
    <row r="555" ht="12.75" customHeight="1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</row>
    <row r="556" ht="12.75" customHeight="1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</row>
    <row r="557" ht="12.75" customHeight="1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</row>
    <row r="558" ht="12.75" customHeight="1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</row>
    <row r="559" ht="12.75" customHeight="1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</row>
    <row r="560" ht="12.75" customHeight="1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 ht="12.75" customHeight="1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</row>
    <row r="562" ht="12.75" customHeight="1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</row>
    <row r="563" ht="12.75" customHeight="1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</row>
    <row r="564" ht="12.75" customHeight="1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</row>
    <row r="565" ht="12.75" customHeight="1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</row>
    <row r="566" ht="12.75" customHeight="1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</row>
    <row r="567" ht="12.75" customHeight="1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</row>
    <row r="568" ht="12.75" customHeight="1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</row>
    <row r="569" ht="12.75" customHeight="1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</row>
    <row r="570" ht="12.75" customHeight="1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</row>
    <row r="571" ht="12.75" customHeight="1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</row>
    <row r="572" ht="12.75" customHeight="1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</row>
    <row r="573" ht="12.75" customHeight="1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</row>
    <row r="574" ht="12.75" customHeight="1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</row>
    <row r="575" ht="12.75" customHeight="1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</row>
    <row r="576" ht="12.75" customHeight="1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 ht="12.75" customHeight="1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</row>
    <row r="578" ht="12.75" customHeight="1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</row>
    <row r="579" ht="12.75" customHeight="1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</row>
    <row r="580" ht="12.75" customHeight="1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</row>
    <row r="581" ht="12.75" customHeight="1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</row>
    <row r="582" ht="12.75" customHeight="1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</row>
    <row r="583" ht="12.75" customHeight="1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</row>
    <row r="584" ht="12.75" customHeight="1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</row>
    <row r="585" ht="12.75" customHeight="1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</row>
    <row r="586" ht="12.75" customHeight="1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</row>
    <row r="587" ht="12.75" customHeight="1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</row>
    <row r="588" ht="12.75" customHeight="1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</row>
    <row r="589" ht="12.75" customHeight="1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</row>
    <row r="590" ht="12.75" customHeight="1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</row>
    <row r="591" ht="12.75" customHeight="1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</row>
    <row r="592" ht="12.75" customHeight="1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 ht="12.75" customHeight="1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</row>
    <row r="594" ht="12.75" customHeight="1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</row>
    <row r="595" ht="12.75" customHeight="1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</row>
    <row r="596" ht="12.75" customHeight="1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</row>
    <row r="597" ht="12.75" customHeight="1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</row>
    <row r="598" ht="12.75" customHeight="1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</row>
    <row r="599" ht="12.75" customHeight="1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</row>
    <row r="600" ht="12.75" customHeight="1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</row>
    <row r="601" ht="12.75" customHeight="1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</row>
    <row r="602" ht="12.75" customHeight="1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</row>
    <row r="603" ht="12.75" customHeight="1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</row>
    <row r="604" ht="12.75" customHeight="1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</row>
    <row r="605" ht="12.75" customHeight="1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</row>
    <row r="606" ht="12.75" customHeight="1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</row>
    <row r="607" ht="12.75" customHeight="1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</row>
    <row r="608" ht="12.75" customHeight="1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 ht="12.75" customHeight="1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</row>
    <row r="610" ht="12.75" customHeight="1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</row>
    <row r="611" ht="12.75" customHeight="1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</row>
    <row r="612" ht="12.75" customHeight="1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</row>
    <row r="613" ht="12.75" customHeight="1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</row>
    <row r="614" ht="12.75" customHeight="1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</row>
    <row r="615" ht="12.75" customHeight="1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</row>
    <row r="616" ht="12.75" customHeight="1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</row>
    <row r="617" ht="12.75" customHeight="1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</row>
    <row r="618" ht="12.75" customHeight="1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</row>
    <row r="619" ht="12.75" customHeight="1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</row>
    <row r="620" ht="12.75" customHeight="1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</row>
    <row r="621" ht="12.75" customHeight="1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</row>
    <row r="622" ht="12.75" customHeight="1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</row>
    <row r="623" ht="12.75" customHeight="1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</row>
    <row r="624" ht="12.75" customHeight="1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 ht="12.75" customHeight="1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</row>
    <row r="626" ht="12.75" customHeight="1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</row>
    <row r="627" ht="12.75" customHeight="1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</row>
    <row r="628" ht="12.75" customHeight="1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</row>
    <row r="629" ht="12.75" customHeight="1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</row>
    <row r="630" ht="12.75" customHeight="1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</row>
    <row r="631" ht="12.75" customHeight="1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</row>
    <row r="632" ht="12.75" customHeight="1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</row>
    <row r="633" ht="12.75" customHeight="1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</row>
    <row r="634" ht="12.75" customHeight="1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</row>
    <row r="635" ht="12.75" customHeight="1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</row>
    <row r="636" ht="12.75" customHeight="1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</row>
    <row r="637" ht="12.75" customHeight="1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</row>
    <row r="638" ht="12.75" customHeight="1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</row>
    <row r="639" ht="12.75" customHeight="1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</row>
    <row r="640" ht="12.75" customHeight="1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 ht="12.75" customHeight="1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</row>
    <row r="642" ht="12.75" customHeight="1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</row>
    <row r="643" ht="12.75" customHeight="1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</row>
    <row r="644" ht="12.75" customHeight="1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</row>
    <row r="645" ht="12.75" customHeight="1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</row>
    <row r="646" ht="12.75" customHeight="1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</row>
    <row r="647" ht="12.75" customHeight="1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</row>
    <row r="648" ht="12.75" customHeight="1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</row>
    <row r="649" ht="12.75" customHeight="1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</row>
    <row r="650" ht="12.75" customHeight="1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</row>
    <row r="651" ht="12.75" customHeight="1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</row>
    <row r="652" ht="12.75" customHeight="1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</row>
    <row r="653" ht="12.75" customHeight="1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</row>
    <row r="654" ht="12.75" customHeight="1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</row>
    <row r="655" ht="12.75" customHeight="1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</row>
    <row r="656" ht="12.75" customHeight="1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 ht="12.75" customHeight="1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</row>
    <row r="658" ht="12.75" customHeight="1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</row>
    <row r="659" ht="12.75" customHeight="1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</row>
    <row r="660" ht="12.75" customHeight="1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</row>
    <row r="661" ht="12.75" customHeight="1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</row>
    <row r="662" ht="12.75" customHeight="1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</row>
    <row r="663" ht="12.75" customHeight="1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</row>
    <row r="664" ht="12.75" customHeight="1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</row>
    <row r="665" ht="12.75" customHeight="1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</row>
    <row r="666" ht="12.75" customHeight="1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</row>
    <row r="667" ht="12.75" customHeight="1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</row>
    <row r="668" ht="12.75" customHeight="1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</row>
    <row r="669" ht="12.75" customHeight="1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</row>
    <row r="670" ht="12.75" customHeight="1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</row>
    <row r="671" ht="12.75" customHeight="1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</row>
    <row r="672" ht="12.75" customHeight="1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</row>
    <row r="673" ht="12.75" customHeight="1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</row>
    <row r="674" ht="12.75" customHeight="1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</row>
    <row r="675" ht="12.75" customHeight="1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</row>
    <row r="676" ht="12.75" customHeight="1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</row>
    <row r="677" ht="12.75" customHeight="1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</row>
    <row r="678" ht="12.75" customHeight="1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</row>
    <row r="679" ht="12.75" customHeight="1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</row>
    <row r="680" ht="12.75" customHeight="1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</row>
    <row r="681" ht="12.75" customHeight="1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</row>
    <row r="682" ht="12.75" customHeight="1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</row>
    <row r="683" ht="12.75" customHeight="1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</row>
    <row r="684" ht="12.75" customHeight="1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</row>
    <row r="685" ht="12.75" customHeight="1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</row>
    <row r="686" ht="12.75" customHeight="1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</row>
    <row r="687" ht="12.75" customHeight="1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</row>
    <row r="688" ht="12.75" customHeight="1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</row>
    <row r="689" ht="12.75" customHeight="1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</row>
    <row r="690" ht="12.75" customHeight="1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</row>
    <row r="691" ht="12.75" customHeight="1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</row>
    <row r="692" ht="12.75" customHeight="1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</row>
    <row r="693" ht="12.75" customHeight="1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</row>
    <row r="694" ht="12.75" customHeight="1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</row>
    <row r="695" ht="12.75" customHeight="1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</row>
    <row r="696" ht="12.75" customHeight="1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</row>
    <row r="697" ht="12.75" customHeight="1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</row>
    <row r="698" ht="12.75" customHeight="1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</row>
    <row r="699" ht="12.75" customHeight="1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</row>
    <row r="700" ht="12.75" customHeight="1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</row>
    <row r="701" ht="12.75" customHeight="1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</row>
    <row r="702" ht="12.75" customHeight="1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</row>
    <row r="703" ht="12.75" customHeight="1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</row>
    <row r="704" ht="12.75" customHeight="1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</row>
    <row r="705" ht="12.75" customHeight="1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</row>
    <row r="706" ht="12.75" customHeight="1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</row>
    <row r="707" ht="12.75" customHeight="1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</row>
    <row r="708" ht="12.75" customHeight="1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</row>
    <row r="709" ht="12.75" customHeight="1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</row>
    <row r="710" ht="12.75" customHeight="1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</row>
    <row r="711" ht="12.75" customHeight="1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</row>
    <row r="712" ht="12.75" customHeight="1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</row>
    <row r="713" ht="12.75" customHeight="1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</row>
    <row r="714" ht="12.75" customHeight="1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</row>
    <row r="715" ht="12.75" customHeight="1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</row>
    <row r="716" ht="12.75" customHeight="1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</row>
    <row r="717" ht="12.75" customHeight="1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</row>
    <row r="718" ht="12.75" customHeight="1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</row>
    <row r="719" ht="12.75" customHeight="1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</row>
    <row r="720" ht="12.75" customHeight="1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</row>
    <row r="721" ht="12.75" customHeight="1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</row>
    <row r="722" ht="12.75" customHeight="1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</row>
    <row r="723" ht="12.75" customHeight="1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</row>
    <row r="724" ht="12.75" customHeight="1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</row>
    <row r="725" ht="12.75" customHeight="1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</row>
    <row r="726" ht="12.75" customHeight="1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</row>
    <row r="727" ht="12.75" customHeight="1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</row>
    <row r="728" ht="12.75" customHeight="1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</row>
    <row r="729" ht="12.75" customHeight="1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</row>
    <row r="730" ht="12.75" customHeight="1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</row>
    <row r="731" ht="12.75" customHeight="1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</row>
    <row r="732" ht="12.75" customHeight="1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</row>
    <row r="733" ht="12.75" customHeight="1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</row>
    <row r="734" ht="12.75" customHeight="1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</row>
    <row r="735" ht="12.75" customHeight="1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</row>
    <row r="736" ht="12.75" customHeight="1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</row>
    <row r="737" ht="12.75" customHeight="1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</row>
    <row r="738" ht="12.75" customHeight="1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</row>
    <row r="739" ht="12.75" customHeight="1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</row>
    <row r="740" ht="12.75" customHeight="1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</row>
    <row r="741" ht="12.75" customHeight="1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</row>
    <row r="742" ht="12.75" customHeight="1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</row>
    <row r="743" ht="12.75" customHeight="1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</row>
    <row r="744" ht="12.75" customHeight="1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</row>
    <row r="745" ht="12.75" customHeight="1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</row>
    <row r="746" ht="12.75" customHeight="1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</row>
    <row r="747" ht="12.75" customHeight="1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</row>
    <row r="748" ht="12.75" customHeight="1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</row>
    <row r="749" ht="12.75" customHeight="1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</row>
    <row r="750" ht="12.75" customHeight="1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</row>
    <row r="751" ht="12.75" customHeight="1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</row>
    <row r="752" ht="12.75" customHeight="1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</row>
    <row r="753" ht="12.75" customHeight="1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</row>
    <row r="754" ht="12.75" customHeight="1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</row>
    <row r="755" ht="12.75" customHeight="1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</row>
    <row r="756" ht="12.75" customHeight="1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</row>
    <row r="757" ht="12.75" customHeight="1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</row>
    <row r="758" ht="12.75" customHeight="1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</row>
    <row r="759" ht="12.75" customHeight="1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</row>
    <row r="760" ht="12.75" customHeight="1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</row>
    <row r="761" ht="12.75" customHeight="1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</row>
    <row r="762" ht="12.75" customHeight="1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</row>
    <row r="763" ht="12.75" customHeight="1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</row>
    <row r="764" ht="12.75" customHeight="1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</row>
    <row r="765" ht="12.75" customHeight="1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</row>
    <row r="766" ht="12.75" customHeight="1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</row>
    <row r="767" ht="12.75" customHeight="1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</row>
    <row r="768" ht="12.75" customHeight="1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</row>
    <row r="769" ht="12.75" customHeight="1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</row>
    <row r="770" ht="12.75" customHeight="1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</row>
    <row r="771" ht="12.75" customHeight="1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</row>
    <row r="772" ht="12.75" customHeight="1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</row>
    <row r="773" ht="12.75" customHeight="1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</row>
    <row r="774" ht="12.75" customHeight="1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</row>
    <row r="775" ht="12.75" customHeight="1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</row>
    <row r="776" ht="12.75" customHeight="1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</row>
    <row r="777" ht="12.75" customHeight="1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</row>
    <row r="778" ht="12.75" customHeight="1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</row>
    <row r="779" ht="12.75" customHeight="1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</row>
    <row r="780" ht="12.75" customHeight="1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</row>
    <row r="781" ht="12.75" customHeight="1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</row>
    <row r="782" ht="12.75" customHeight="1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</row>
    <row r="783" ht="12.75" customHeight="1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</row>
    <row r="784" ht="12.75" customHeight="1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</row>
    <row r="785" ht="12.75" customHeight="1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</row>
    <row r="786" ht="12.75" customHeight="1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</row>
    <row r="787" ht="12.75" customHeight="1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</row>
    <row r="788" ht="12.75" customHeight="1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</row>
    <row r="789" ht="12.75" customHeight="1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</row>
    <row r="790" ht="12.75" customHeight="1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</row>
    <row r="791" ht="12.75" customHeight="1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</row>
    <row r="792" ht="12.75" customHeight="1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</row>
    <row r="793" ht="12.75" customHeight="1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</row>
    <row r="794" ht="12.75" customHeight="1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</row>
    <row r="795" ht="12.75" customHeight="1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</row>
    <row r="796" ht="12.75" customHeight="1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</row>
    <row r="797" ht="12.75" customHeight="1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</row>
    <row r="798" ht="12.75" customHeight="1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</row>
    <row r="799" ht="12.75" customHeight="1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</row>
    <row r="800" ht="12.75" customHeight="1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</row>
    <row r="801" ht="12.75" customHeight="1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</row>
    <row r="802" ht="12.75" customHeight="1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</row>
    <row r="803" ht="12.75" customHeight="1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</row>
    <row r="804" ht="12.75" customHeight="1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</row>
    <row r="805" ht="12.75" customHeight="1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</row>
    <row r="806" ht="12.75" customHeight="1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</row>
    <row r="807" ht="12.75" customHeight="1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</row>
    <row r="808" ht="12.75" customHeight="1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</row>
    <row r="809" ht="12.75" customHeight="1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</row>
    <row r="810" ht="12.75" customHeight="1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</row>
    <row r="811" ht="12.75" customHeight="1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</row>
    <row r="812" ht="12.75" customHeight="1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</row>
    <row r="813" ht="12.75" customHeight="1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</row>
    <row r="814" ht="12.75" customHeight="1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</row>
    <row r="815" ht="12.75" customHeight="1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</row>
    <row r="816" ht="12.75" customHeight="1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</row>
    <row r="817" ht="12.75" customHeight="1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</row>
    <row r="818" ht="12.75" customHeight="1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</row>
    <row r="819" ht="12.75" customHeight="1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</row>
    <row r="820" ht="12.75" customHeight="1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</row>
    <row r="821" ht="12.75" customHeight="1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</row>
    <row r="822" ht="12.75" customHeight="1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</row>
    <row r="823" ht="12.75" customHeight="1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</row>
    <row r="824" ht="12.75" customHeight="1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</row>
    <row r="825" ht="12.75" customHeight="1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</row>
    <row r="826" ht="12.75" customHeight="1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</row>
    <row r="827" ht="12.75" customHeight="1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</row>
    <row r="828" ht="12.75" customHeight="1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</row>
    <row r="829" ht="12.75" customHeight="1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</row>
    <row r="830" ht="12.75" customHeight="1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</row>
    <row r="831" ht="12.75" customHeight="1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</row>
    <row r="832" ht="12.75" customHeight="1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</row>
    <row r="833" ht="12.75" customHeight="1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</row>
    <row r="834" ht="12.75" customHeight="1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</row>
    <row r="835" ht="12.75" customHeight="1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</row>
    <row r="836" ht="12.75" customHeight="1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</row>
    <row r="837" ht="12.75" customHeight="1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</row>
    <row r="838" ht="12.75" customHeight="1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</row>
    <row r="839" ht="12.75" customHeight="1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</row>
    <row r="840" ht="12.75" customHeight="1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</row>
    <row r="841" ht="12.75" customHeight="1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</row>
    <row r="842" ht="12.75" customHeight="1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</row>
    <row r="843" ht="12.75" customHeight="1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</row>
    <row r="844" ht="12.75" customHeight="1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</row>
    <row r="845" ht="12.75" customHeight="1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</row>
    <row r="846" ht="12.75" customHeight="1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</row>
    <row r="847" ht="12.75" customHeight="1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</row>
    <row r="848" ht="12.75" customHeight="1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</row>
    <row r="849" ht="12.75" customHeight="1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</row>
    <row r="850" ht="12.75" customHeight="1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</row>
    <row r="851" ht="12.75" customHeight="1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</row>
    <row r="852" ht="12.75" customHeight="1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</row>
    <row r="853" ht="12.75" customHeight="1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</row>
    <row r="854" ht="12.75" customHeight="1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</row>
    <row r="855" ht="12.75" customHeight="1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</row>
    <row r="856" ht="12.75" customHeight="1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</row>
    <row r="857" ht="12.75" customHeight="1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</row>
    <row r="858" ht="12.75" customHeight="1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</row>
    <row r="859" ht="12.75" customHeight="1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</row>
    <row r="860" ht="12.75" customHeight="1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</row>
    <row r="861" ht="12.75" customHeight="1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</row>
    <row r="862" ht="12.75" customHeight="1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</row>
    <row r="863" ht="12.75" customHeight="1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</row>
    <row r="864" ht="12.75" customHeight="1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</row>
    <row r="865" ht="12.75" customHeight="1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</row>
    <row r="866" ht="12.75" customHeight="1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</row>
    <row r="867" ht="12.75" customHeight="1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</row>
    <row r="868" ht="12.75" customHeight="1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</row>
    <row r="869" ht="12.75" customHeight="1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</row>
    <row r="870" ht="12.75" customHeight="1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</row>
    <row r="871" ht="12.75" customHeight="1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</row>
    <row r="872" ht="12.75" customHeight="1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</row>
    <row r="873" ht="12.75" customHeight="1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</row>
    <row r="874" ht="12.75" customHeight="1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</row>
    <row r="875" ht="12.75" customHeight="1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</row>
    <row r="876" ht="12.75" customHeight="1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</row>
    <row r="877" ht="12.75" customHeight="1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</row>
    <row r="878" ht="12.75" customHeight="1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</row>
    <row r="879" ht="12.75" customHeight="1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</row>
    <row r="880" ht="12.75" customHeight="1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</row>
    <row r="881" ht="12.75" customHeight="1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</row>
    <row r="882" ht="12.75" customHeight="1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</row>
    <row r="883" ht="12.75" customHeight="1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</row>
    <row r="884" ht="12.75" customHeight="1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</row>
    <row r="885" ht="12.75" customHeight="1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</row>
    <row r="886" ht="12.75" customHeight="1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</row>
    <row r="887" ht="12.75" customHeight="1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</row>
    <row r="888" ht="12.75" customHeight="1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</row>
    <row r="889" ht="12.75" customHeight="1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</row>
    <row r="890" ht="12.75" customHeight="1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</row>
    <row r="891" ht="12.75" customHeight="1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</row>
    <row r="892" ht="12.75" customHeight="1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</row>
    <row r="893" ht="12.75" customHeight="1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</row>
    <row r="894" ht="12.75" customHeight="1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</row>
    <row r="895" ht="12.75" customHeight="1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</row>
    <row r="896" ht="12.75" customHeight="1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</row>
    <row r="897" ht="12.75" customHeight="1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</row>
    <row r="898" ht="12.75" customHeight="1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</row>
    <row r="899" ht="12.75" customHeight="1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</row>
    <row r="900" ht="12.75" customHeight="1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</row>
    <row r="901" ht="12.75" customHeight="1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</row>
    <row r="902" ht="12.75" customHeight="1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</row>
    <row r="903" ht="12.75" customHeight="1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</row>
    <row r="904" ht="12.75" customHeight="1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</row>
    <row r="905" ht="12.75" customHeight="1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</row>
    <row r="906" ht="12.75" customHeight="1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</row>
    <row r="907" ht="12.75" customHeight="1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</row>
    <row r="908" ht="12.75" customHeight="1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</row>
    <row r="909" ht="12.75" customHeight="1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</row>
    <row r="910" ht="12.75" customHeight="1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</row>
    <row r="911" ht="12.75" customHeight="1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</row>
    <row r="912" ht="12.75" customHeight="1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</row>
    <row r="913" ht="12.75" customHeight="1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</row>
    <row r="914" ht="12.75" customHeight="1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</row>
    <row r="915" ht="12.75" customHeight="1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</row>
    <row r="916" ht="12.75" customHeight="1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</row>
    <row r="917" ht="12.75" customHeight="1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</row>
    <row r="918" ht="12.75" customHeight="1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</row>
    <row r="919" ht="12.75" customHeight="1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</row>
    <row r="920" ht="12.75" customHeight="1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</row>
    <row r="921" ht="12.75" customHeight="1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</row>
    <row r="922" ht="12.75" customHeight="1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</row>
    <row r="923" ht="12.75" customHeight="1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</row>
    <row r="924" ht="12.75" customHeight="1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</row>
    <row r="925" ht="12.75" customHeight="1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</row>
    <row r="926" ht="12.75" customHeight="1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</row>
    <row r="927" ht="12.75" customHeight="1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</row>
    <row r="928" ht="12.75" customHeight="1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</row>
    <row r="929" ht="12.75" customHeight="1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</row>
    <row r="930" ht="12.75" customHeight="1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</row>
    <row r="931" ht="12.75" customHeight="1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</row>
    <row r="932" ht="12.75" customHeight="1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</row>
    <row r="933" ht="12.75" customHeight="1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</row>
    <row r="934" ht="12.75" customHeight="1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</row>
    <row r="935" ht="12.75" customHeight="1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</row>
    <row r="936" ht="12.75" customHeight="1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</row>
    <row r="937" ht="12.75" customHeight="1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</row>
    <row r="938" ht="12.75" customHeight="1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</row>
    <row r="939" ht="12.75" customHeight="1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</row>
    <row r="940" ht="12.75" customHeight="1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</row>
    <row r="941" ht="12.75" customHeight="1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</row>
    <row r="942" ht="12.75" customHeight="1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</row>
    <row r="943" ht="12.75" customHeight="1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</row>
    <row r="944" ht="12.75" customHeight="1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</row>
    <row r="945" ht="12.75" customHeight="1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</row>
    <row r="946" ht="12.75" customHeight="1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</row>
    <row r="947" ht="12.75" customHeight="1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</row>
    <row r="948" ht="12.75" customHeight="1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</row>
    <row r="949" ht="12.75" customHeight="1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</row>
    <row r="950" ht="12.75" customHeight="1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</row>
    <row r="951" ht="12.75" customHeight="1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</row>
    <row r="952" ht="12.75" customHeight="1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</row>
    <row r="953" ht="12.75" customHeight="1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</row>
    <row r="954" ht="12.75" customHeight="1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</row>
    <row r="955" ht="12.75" customHeight="1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</row>
    <row r="956" ht="12.75" customHeight="1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</row>
    <row r="957" ht="12.75" customHeight="1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</row>
    <row r="958" ht="12.75" customHeight="1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</row>
    <row r="959" ht="12.75" customHeight="1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</row>
    <row r="960" ht="12.75" customHeight="1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</row>
    <row r="961" ht="12.75" customHeight="1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</row>
    <row r="962" ht="12.75" customHeight="1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</row>
    <row r="963" ht="12.75" customHeight="1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</row>
    <row r="964" ht="12.75" customHeight="1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</row>
    <row r="965" ht="12.75" customHeight="1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</row>
    <row r="966" ht="12.75" customHeight="1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</row>
    <row r="967" ht="12.75" customHeight="1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</row>
    <row r="968" ht="12.75" customHeight="1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</row>
    <row r="969" ht="12.75" customHeight="1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</row>
    <row r="970" ht="12.75" customHeight="1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</row>
    <row r="971" ht="12.75" customHeight="1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</row>
    <row r="972" ht="12.75" customHeight="1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</row>
    <row r="973" ht="12.75" customHeight="1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</row>
    <row r="974" ht="12.75" customHeight="1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</row>
    <row r="975" ht="12.75" customHeight="1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</row>
    <row r="976" ht="12.75" customHeight="1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</row>
    <row r="977" ht="12.75" customHeight="1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</row>
    <row r="978" ht="12.75" customHeight="1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</row>
    <row r="979" ht="12.75" customHeight="1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</row>
    <row r="980" ht="12.75" customHeight="1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</row>
    <row r="981" ht="12.75" customHeight="1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</row>
    <row r="982" ht="12.75" customHeight="1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</row>
    <row r="983" ht="12.75" customHeight="1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</row>
    <row r="984" ht="12.75" customHeight="1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</row>
    <row r="985" ht="12.75" customHeight="1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</row>
    <row r="986" ht="12.75" customHeight="1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</row>
    <row r="987" ht="12.75" customHeight="1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</row>
    <row r="988" ht="12.75" customHeight="1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</row>
    <row r="989" ht="12.75" customHeight="1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</row>
    <row r="990" ht="12.75" customHeight="1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</row>
    <row r="991" ht="12.75" customHeight="1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</row>
    <row r="992" ht="12.75" customHeight="1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</row>
    <row r="993" ht="12.75" customHeight="1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</row>
    <row r="994" ht="12.75" customHeight="1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</row>
    <row r="995" ht="12.75" customHeight="1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</row>
    <row r="996" ht="12.75" customHeight="1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</row>
    <row r="997" ht="12.75" customHeight="1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</row>
    <row r="998" ht="12.75" customHeight="1">
      <c r="A998" s="103"/>
      <c r="B998" s="103"/>
      <c r="C998" s="103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</row>
    <row r="999" ht="12.75" customHeight="1">
      <c r="A999" s="103"/>
      <c r="B999" s="103"/>
      <c r="C999" s="103"/>
      <c r="D999" s="103"/>
      <c r="E999" s="103"/>
      <c r="F999" s="103"/>
      <c r="G999" s="103"/>
      <c r="H999" s="103"/>
      <c r="I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</row>
    <row r="1000" ht="12.75" customHeight="1">
      <c r="A1000" s="103"/>
      <c r="B1000" s="103"/>
      <c r="C1000" s="103"/>
      <c r="D1000" s="103"/>
      <c r="E1000" s="103"/>
      <c r="F1000" s="103"/>
      <c r="G1000" s="103"/>
      <c r="H1000" s="103"/>
      <c r="I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</row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5.71"/>
    <col customWidth="1" min="2" max="4" width="16.29"/>
    <col customWidth="1" min="5" max="9" width="16.43"/>
    <col customWidth="1" min="10" max="15" width="16.29"/>
    <col customWidth="1" min="16" max="16" width="16.0"/>
    <col customWidth="1" min="17" max="17" width="15.71"/>
    <col customWidth="1" min="18" max="18" width="16.43"/>
    <col customWidth="1" min="19" max="19" width="16.14"/>
    <col customWidth="1" min="20" max="20" width="16.29"/>
    <col customWidth="1" min="21" max="21" width="18.86"/>
    <col customWidth="1" min="22" max="22" width="19.86"/>
    <col customWidth="1" min="23" max="23" width="20.0"/>
    <col customWidth="1" min="24" max="24" width="32.43"/>
    <col customWidth="1" min="25" max="25" width="27.14"/>
    <col customWidth="1" min="26" max="27" width="15.57"/>
    <col customWidth="1" min="28" max="28" width="15.86"/>
    <col customWidth="1" min="29" max="29" width="22.0"/>
    <col customWidth="1" min="30" max="30" width="15.86"/>
    <col customWidth="1" min="31" max="31" width="14.43"/>
    <col customWidth="1" min="32" max="33" width="7.57"/>
  </cols>
  <sheetData>
    <row r="1" ht="22.5" customHeight="1">
      <c r="A1" s="106" t="s">
        <v>227</v>
      </c>
      <c r="B1" s="107" t="s">
        <v>228</v>
      </c>
      <c r="C1" s="107" t="s">
        <v>229</v>
      </c>
      <c r="D1" s="107" t="s">
        <v>230</v>
      </c>
      <c r="E1" s="107" t="s">
        <v>231</v>
      </c>
      <c r="F1" s="107" t="s">
        <v>232</v>
      </c>
      <c r="G1" s="107" t="s">
        <v>233</v>
      </c>
      <c r="H1" s="107" t="s">
        <v>234</v>
      </c>
      <c r="I1" s="107" t="s">
        <v>235</v>
      </c>
      <c r="J1" s="107" t="s">
        <v>235</v>
      </c>
      <c r="K1" s="107" t="s">
        <v>236</v>
      </c>
      <c r="L1" s="108" t="s">
        <v>237</v>
      </c>
      <c r="M1" s="107" t="s">
        <v>238</v>
      </c>
      <c r="N1" s="107" t="s">
        <v>238</v>
      </c>
      <c r="O1" s="107" t="s">
        <v>238</v>
      </c>
      <c r="P1" s="107" t="s">
        <v>238</v>
      </c>
      <c r="Q1" s="107" t="s">
        <v>238</v>
      </c>
      <c r="R1" s="109" t="s">
        <v>239</v>
      </c>
      <c r="S1" s="109" t="s">
        <v>239</v>
      </c>
      <c r="T1" s="109" t="s">
        <v>239</v>
      </c>
      <c r="U1" s="109" t="s">
        <v>239</v>
      </c>
      <c r="V1" s="109" t="s">
        <v>239</v>
      </c>
      <c r="W1" s="109" t="s">
        <v>239</v>
      </c>
      <c r="X1" s="109" t="s">
        <v>239</v>
      </c>
      <c r="Y1" s="109" t="s">
        <v>240</v>
      </c>
      <c r="Z1" s="5" t="s">
        <v>241</v>
      </c>
      <c r="AA1" s="5" t="s">
        <v>241</v>
      </c>
      <c r="AB1" s="110" t="s">
        <v>242</v>
      </c>
      <c r="AC1" s="5" t="s">
        <v>243</v>
      </c>
      <c r="AD1" s="5" t="s">
        <v>241</v>
      </c>
      <c r="AE1" s="5" t="s">
        <v>244</v>
      </c>
      <c r="AF1" s="111"/>
      <c r="AG1" s="111"/>
    </row>
    <row r="2" ht="22.5" customHeight="1">
      <c r="A2" s="106" t="s">
        <v>245</v>
      </c>
      <c r="B2" s="107" t="s">
        <v>246</v>
      </c>
      <c r="C2" s="107" t="s">
        <v>247</v>
      </c>
      <c r="D2" s="107" t="s">
        <v>248</v>
      </c>
      <c r="E2" s="112" t="s">
        <v>249</v>
      </c>
      <c r="F2" s="112">
        <v>26650.0</v>
      </c>
      <c r="G2" s="112" t="s">
        <v>250</v>
      </c>
      <c r="H2" s="112" t="s">
        <v>251</v>
      </c>
      <c r="I2" s="113" t="s">
        <v>252</v>
      </c>
      <c r="J2" s="107" t="s">
        <v>253</v>
      </c>
      <c r="K2" s="107" t="s">
        <v>254</v>
      </c>
      <c r="L2" s="107" t="s">
        <v>255</v>
      </c>
      <c r="M2" s="107" t="s">
        <v>256</v>
      </c>
      <c r="N2" s="107" t="s">
        <v>257</v>
      </c>
      <c r="O2" s="107" t="s">
        <v>258</v>
      </c>
      <c r="P2" s="109" t="s">
        <v>259</v>
      </c>
      <c r="Q2" s="109" t="s">
        <v>260</v>
      </c>
      <c r="R2" s="109" t="s">
        <v>261</v>
      </c>
      <c r="S2" s="109" t="s">
        <v>262</v>
      </c>
      <c r="T2" s="114" t="s">
        <v>263</v>
      </c>
      <c r="U2" s="109" t="s">
        <v>264</v>
      </c>
      <c r="V2" s="109" t="s">
        <v>265</v>
      </c>
      <c r="W2" s="109" t="s">
        <v>266</v>
      </c>
      <c r="X2" s="115" t="s">
        <v>267</v>
      </c>
      <c r="Y2" s="109" t="s">
        <v>268</v>
      </c>
      <c r="Z2" s="116" t="s">
        <v>269</v>
      </c>
      <c r="AA2" s="117" t="s">
        <v>270</v>
      </c>
      <c r="AB2" s="117" t="s">
        <v>271</v>
      </c>
      <c r="AC2" s="5" t="s">
        <v>272</v>
      </c>
      <c r="AD2" s="5" t="s">
        <v>273</v>
      </c>
      <c r="AE2" s="118" t="s">
        <v>274</v>
      </c>
      <c r="AF2" s="111"/>
      <c r="AG2" s="111"/>
    </row>
    <row r="3" ht="90.0" customHeight="1">
      <c r="A3" s="106" t="s">
        <v>275</v>
      </c>
      <c r="B3" s="111"/>
      <c r="C3" s="111"/>
      <c r="D3" s="111"/>
      <c r="E3" s="107"/>
      <c r="F3" s="107"/>
      <c r="G3" s="107"/>
      <c r="H3" s="107"/>
      <c r="I3" s="111"/>
      <c r="J3" s="107"/>
      <c r="K3" s="107"/>
      <c r="L3" s="111"/>
      <c r="M3" s="111"/>
      <c r="N3" s="107"/>
      <c r="O3" s="107"/>
      <c r="P3" s="109"/>
      <c r="Q3" s="107"/>
      <c r="R3" s="109"/>
      <c r="S3" s="109"/>
      <c r="T3" s="109"/>
      <c r="U3" s="109"/>
      <c r="V3" s="109"/>
      <c r="W3" s="109"/>
      <c r="X3" s="109"/>
      <c r="Y3" s="109"/>
      <c r="Z3" s="107"/>
      <c r="AA3" s="5"/>
      <c r="AB3" s="107"/>
      <c r="AC3" s="111"/>
      <c r="AD3" s="107"/>
      <c r="AE3" s="111"/>
      <c r="AF3" s="111"/>
      <c r="AG3" s="111"/>
    </row>
    <row r="4" ht="21.75" customHeight="1">
      <c r="A4" s="106" t="s">
        <v>276</v>
      </c>
      <c r="B4" s="107" t="s">
        <v>277</v>
      </c>
      <c r="C4" s="107" t="s">
        <v>277</v>
      </c>
      <c r="D4" s="107" t="s">
        <v>277</v>
      </c>
      <c r="E4" s="107" t="s">
        <v>277</v>
      </c>
      <c r="F4" s="107" t="s">
        <v>277</v>
      </c>
      <c r="G4" s="107" t="s">
        <v>277</v>
      </c>
      <c r="H4" s="107" t="s">
        <v>277</v>
      </c>
      <c r="I4" s="111"/>
      <c r="J4" s="107"/>
      <c r="K4" s="107"/>
      <c r="L4" s="107" t="s">
        <v>277</v>
      </c>
      <c r="M4" s="107" t="s">
        <v>278</v>
      </c>
      <c r="N4" s="107"/>
      <c r="O4" s="107"/>
      <c r="P4" s="109"/>
      <c r="Q4" s="109"/>
      <c r="R4" s="109" t="s">
        <v>277</v>
      </c>
      <c r="S4" s="109" t="s">
        <v>277</v>
      </c>
      <c r="T4" s="109" t="s">
        <v>277</v>
      </c>
      <c r="U4" s="109" t="s">
        <v>277</v>
      </c>
      <c r="V4" s="109" t="s">
        <v>277</v>
      </c>
      <c r="W4" s="109"/>
      <c r="X4" s="109" t="s">
        <v>277</v>
      </c>
      <c r="Y4" s="109" t="s">
        <v>277</v>
      </c>
      <c r="Z4" s="5" t="s">
        <v>279</v>
      </c>
      <c r="AA4" s="5" t="s">
        <v>280</v>
      </c>
      <c r="AB4" s="119" t="s">
        <v>281</v>
      </c>
      <c r="AC4" s="5" t="s">
        <v>280</v>
      </c>
      <c r="AD4" s="5" t="s">
        <v>280</v>
      </c>
      <c r="AE4" s="5" t="s">
        <v>280</v>
      </c>
      <c r="AF4" s="111"/>
      <c r="AG4" s="111"/>
    </row>
    <row r="5" ht="21.75" customHeight="1">
      <c r="A5" s="106" t="s">
        <v>282</v>
      </c>
      <c r="B5" s="120">
        <v>24.0</v>
      </c>
      <c r="C5" s="120">
        <v>18.5</v>
      </c>
      <c r="D5" s="120">
        <v>16.0</v>
      </c>
      <c r="E5" s="107">
        <v>16.99</v>
      </c>
      <c r="F5" s="107"/>
      <c r="G5" s="107"/>
      <c r="H5" s="107"/>
      <c r="I5" s="107"/>
      <c r="J5" s="107">
        <v>6.95</v>
      </c>
      <c r="K5" s="107">
        <v>9.25</v>
      </c>
      <c r="L5" s="107">
        <v>16.5</v>
      </c>
      <c r="M5" s="107" t="s">
        <v>283</v>
      </c>
      <c r="N5" s="107"/>
      <c r="O5" s="107"/>
      <c r="P5" s="109"/>
      <c r="Q5" s="109" t="s">
        <v>284</v>
      </c>
      <c r="R5" s="109"/>
      <c r="S5" s="109"/>
      <c r="T5" s="109"/>
      <c r="U5" s="109"/>
      <c r="V5" s="109"/>
      <c r="W5" s="109"/>
      <c r="X5" s="109"/>
      <c r="Y5" s="109"/>
      <c r="Z5" s="5"/>
      <c r="AA5" s="5">
        <v>4.98</v>
      </c>
      <c r="AB5" s="121">
        <v>7.0</v>
      </c>
      <c r="AC5" s="5"/>
      <c r="AD5" s="5">
        <v>4.86</v>
      </c>
      <c r="AE5" s="5"/>
      <c r="AF5" s="111"/>
      <c r="AG5" s="111"/>
    </row>
    <row r="6" ht="21.75" customHeight="1">
      <c r="A6" s="106" t="s">
        <v>285</v>
      </c>
      <c r="B6" s="107">
        <v>15.0</v>
      </c>
      <c r="C6" s="107">
        <v>12.0</v>
      </c>
      <c r="D6" s="107">
        <v>10.0</v>
      </c>
      <c r="E6" s="107">
        <v>8.0</v>
      </c>
      <c r="F6" s="107">
        <v>3.0</v>
      </c>
      <c r="G6" s="107">
        <v>2.5</v>
      </c>
      <c r="H6" s="107">
        <v>2.0</v>
      </c>
      <c r="I6" s="107">
        <v>4.5</v>
      </c>
      <c r="J6" s="107">
        <v>1.1</v>
      </c>
      <c r="K6" s="107">
        <v>2.5</v>
      </c>
      <c r="L6" s="107">
        <v>10.0</v>
      </c>
      <c r="M6" s="107">
        <v>2.9</v>
      </c>
      <c r="N6" s="107">
        <v>2.1</v>
      </c>
      <c r="O6" s="107">
        <v>2.15</v>
      </c>
      <c r="P6" s="109">
        <v>1.95</v>
      </c>
      <c r="Q6" s="109">
        <v>2.85</v>
      </c>
      <c r="R6" s="109">
        <v>1.4</v>
      </c>
      <c r="S6" s="109">
        <v>1.6</v>
      </c>
      <c r="T6" s="109">
        <v>2.2</v>
      </c>
      <c r="U6" s="109">
        <v>3.0</v>
      </c>
      <c r="V6" s="109">
        <v>3.2</v>
      </c>
      <c r="W6" s="109">
        <v>10.0</v>
      </c>
      <c r="X6" s="109">
        <v>20.0</v>
      </c>
      <c r="Y6" s="109">
        <v>5.0</v>
      </c>
      <c r="Z6" s="5">
        <v>4.0</v>
      </c>
      <c r="AA6" s="5">
        <v>3.04</v>
      </c>
      <c r="AB6" s="110">
        <v>5.2</v>
      </c>
      <c r="AC6" s="5">
        <v>2.5</v>
      </c>
      <c r="AD6" s="5">
        <v>2.5</v>
      </c>
      <c r="AE6" s="5">
        <v>2.5</v>
      </c>
      <c r="AF6" s="111"/>
      <c r="AG6" s="111"/>
    </row>
    <row r="7" ht="21.75" customHeight="1">
      <c r="A7" s="106" t="s">
        <v>286</v>
      </c>
      <c r="B7" s="107">
        <v>3.65</v>
      </c>
      <c r="C7" s="107">
        <v>3.65</v>
      </c>
      <c r="D7" s="107">
        <v>3.65</v>
      </c>
      <c r="E7" s="107">
        <v>3.65</v>
      </c>
      <c r="F7" s="107">
        <v>3.65</v>
      </c>
      <c r="G7" s="107">
        <v>3.65</v>
      </c>
      <c r="H7" s="107">
        <v>3.65</v>
      </c>
      <c r="I7" s="107"/>
      <c r="J7" s="107"/>
      <c r="K7" s="107"/>
      <c r="L7" s="107">
        <v>3.7</v>
      </c>
      <c r="M7" s="107"/>
      <c r="N7" s="107"/>
      <c r="O7" s="107"/>
      <c r="P7" s="109"/>
      <c r="Q7" s="109"/>
      <c r="R7" s="109">
        <v>3.65</v>
      </c>
      <c r="S7" s="109">
        <v>3.65</v>
      </c>
      <c r="T7" s="109">
        <v>4.2</v>
      </c>
      <c r="U7" s="109">
        <v>3.65</v>
      </c>
      <c r="V7" s="109">
        <v>3.65</v>
      </c>
      <c r="W7" s="109">
        <v>54.6</v>
      </c>
      <c r="X7" s="109"/>
      <c r="Y7" s="109"/>
      <c r="Z7" s="5">
        <v>4.2</v>
      </c>
      <c r="AA7" s="5"/>
      <c r="AB7" s="5"/>
      <c r="AC7" s="5">
        <v>4.2</v>
      </c>
      <c r="AD7" s="111"/>
      <c r="AE7" s="5">
        <v>4.2</v>
      </c>
      <c r="AF7" s="111"/>
      <c r="AG7" s="111"/>
    </row>
    <row r="8" ht="21.75" customHeight="1">
      <c r="A8" s="106" t="s">
        <v>287</v>
      </c>
      <c r="B8" s="107">
        <v>3.2</v>
      </c>
      <c r="C8" s="107">
        <v>3.2</v>
      </c>
      <c r="D8" s="107">
        <v>3.2</v>
      </c>
      <c r="E8" s="107">
        <v>3.2</v>
      </c>
      <c r="F8" s="107">
        <v>3.2</v>
      </c>
      <c r="G8" s="107">
        <v>3.2</v>
      </c>
      <c r="H8" s="107">
        <v>3.2</v>
      </c>
      <c r="I8" s="107">
        <v>3.3</v>
      </c>
      <c r="J8" s="107">
        <v>3.3</v>
      </c>
      <c r="K8" s="107">
        <v>3.3</v>
      </c>
      <c r="L8" s="107">
        <v>3.2</v>
      </c>
      <c r="M8" s="107">
        <v>3.6</v>
      </c>
      <c r="N8" s="107">
        <v>3.6</v>
      </c>
      <c r="O8" s="107">
        <v>3.6</v>
      </c>
      <c r="P8" s="109">
        <v>3.7</v>
      </c>
      <c r="Q8" s="107">
        <v>3.7</v>
      </c>
      <c r="R8" s="109">
        <v>3.3</v>
      </c>
      <c r="S8" s="109">
        <v>3.3</v>
      </c>
      <c r="T8" s="109">
        <v>3.6</v>
      </c>
      <c r="U8" s="109">
        <v>3.3</v>
      </c>
      <c r="V8" s="109">
        <v>3.3</v>
      </c>
      <c r="W8" s="109">
        <v>48.0</v>
      </c>
      <c r="X8" s="109">
        <v>48.0</v>
      </c>
      <c r="Y8" s="109">
        <v>3.2</v>
      </c>
      <c r="Z8" s="5">
        <v>3.6</v>
      </c>
      <c r="AA8" s="5">
        <v>3.61</v>
      </c>
      <c r="AB8" s="110">
        <v>3.7</v>
      </c>
      <c r="AC8" s="5">
        <v>3.6</v>
      </c>
      <c r="AD8" s="5">
        <v>3.6</v>
      </c>
      <c r="AE8" s="5">
        <v>3.6</v>
      </c>
      <c r="AF8" s="111"/>
      <c r="AG8" s="111"/>
    </row>
    <row r="9" ht="21.75" customHeight="1">
      <c r="A9" s="106" t="s">
        <v>288</v>
      </c>
      <c r="B9" s="107">
        <v>150.0</v>
      </c>
      <c r="C9" s="107">
        <v>120.0</v>
      </c>
      <c r="D9" s="107">
        <v>100.0</v>
      </c>
      <c r="E9" s="107">
        <v>160.0</v>
      </c>
      <c r="F9" s="107">
        <v>6.0</v>
      </c>
      <c r="G9" s="107">
        <v>10.0</v>
      </c>
      <c r="H9" s="107">
        <v>3.0</v>
      </c>
      <c r="I9" s="107"/>
      <c r="J9" s="107">
        <v>30.0</v>
      </c>
      <c r="K9" s="107">
        <v>50.0</v>
      </c>
      <c r="L9" s="107">
        <v>300.0</v>
      </c>
      <c r="M9" s="107">
        <v>10.0</v>
      </c>
      <c r="N9" s="107"/>
      <c r="O9" s="107"/>
      <c r="P9" s="109"/>
      <c r="Q9" s="109"/>
      <c r="R9" s="109">
        <v>4.2</v>
      </c>
      <c r="S9" s="109">
        <v>4.8</v>
      </c>
      <c r="T9" s="109" t="s">
        <v>289</v>
      </c>
      <c r="U9" s="109">
        <v>9.0</v>
      </c>
      <c r="V9" s="109">
        <v>9.6</v>
      </c>
      <c r="W9" s="109">
        <v>20.0</v>
      </c>
      <c r="X9" s="109"/>
      <c r="Y9" s="109"/>
      <c r="Z9" s="5">
        <v>4.0</v>
      </c>
      <c r="AA9" s="5">
        <v>15.0</v>
      </c>
      <c r="AB9" s="5">
        <v>15.0</v>
      </c>
      <c r="AC9" s="5">
        <v>20.0</v>
      </c>
      <c r="AD9" s="5">
        <v>20.0</v>
      </c>
      <c r="AE9" s="5">
        <v>20.0</v>
      </c>
      <c r="AF9" s="111"/>
      <c r="AG9" s="111"/>
    </row>
    <row r="10" ht="21.75" customHeight="1">
      <c r="A10" s="106" t="s">
        <v>290</v>
      </c>
      <c r="B10" s="122">
        <f t="shared" ref="B10:AE10" si="1">(B6*B8)/B16</f>
        <v>100</v>
      </c>
      <c r="C10" s="122">
        <f t="shared" si="1"/>
        <v>96</v>
      </c>
      <c r="D10" s="122">
        <f t="shared" si="1"/>
        <v>96.96969697</v>
      </c>
      <c r="E10" s="122">
        <f t="shared" si="1"/>
        <v>85.33333333</v>
      </c>
      <c r="F10" s="122">
        <f t="shared" si="1"/>
        <v>115.6626506</v>
      </c>
      <c r="G10" s="122">
        <f t="shared" si="1"/>
        <v>94.11764706</v>
      </c>
      <c r="H10" s="122">
        <f t="shared" si="1"/>
        <v>110.3448276</v>
      </c>
      <c r="I10" s="122">
        <f t="shared" si="1"/>
        <v>72.43902439</v>
      </c>
      <c r="J10" s="122">
        <f t="shared" si="1"/>
        <v>93.07692308</v>
      </c>
      <c r="K10" s="122">
        <f t="shared" si="1"/>
        <v>108.5526316</v>
      </c>
      <c r="L10" s="122">
        <f t="shared" si="1"/>
        <v>108.4745763</v>
      </c>
      <c r="M10" s="123">
        <f t="shared" si="1"/>
        <v>226.9565217</v>
      </c>
      <c r="N10" s="122">
        <f t="shared" si="1"/>
        <v>171.8181818</v>
      </c>
      <c r="O10" s="122">
        <f t="shared" si="1"/>
        <v>179.5823666</v>
      </c>
      <c r="P10" s="122">
        <f t="shared" si="1"/>
        <v>151.8947368</v>
      </c>
      <c r="Q10" s="123">
        <f t="shared" si="1"/>
        <v>215.2040816</v>
      </c>
      <c r="R10" s="122">
        <f t="shared" si="1"/>
        <v>115.5</v>
      </c>
      <c r="S10" s="122">
        <f t="shared" si="1"/>
        <v>132</v>
      </c>
      <c r="T10" s="122">
        <f t="shared" si="1"/>
        <v>176</v>
      </c>
      <c r="U10" s="122">
        <f t="shared" si="1"/>
        <v>104.2105263</v>
      </c>
      <c r="V10" s="122">
        <f t="shared" si="1"/>
        <v>117.3333333</v>
      </c>
      <c r="W10" s="122">
        <f t="shared" si="1"/>
        <v>129.7297297</v>
      </c>
      <c r="X10" s="122">
        <f t="shared" si="1"/>
        <v>107.1428571</v>
      </c>
      <c r="Y10" s="122">
        <f t="shared" si="1"/>
        <v>115.942029</v>
      </c>
      <c r="Z10" s="122">
        <f t="shared" si="1"/>
        <v>160</v>
      </c>
      <c r="AA10" s="123">
        <f t="shared" si="1"/>
        <v>240.6666667</v>
      </c>
      <c r="AB10" s="123">
        <f t="shared" si="1"/>
        <v>209.1304348</v>
      </c>
      <c r="AC10" s="123">
        <f t="shared" si="1"/>
        <v>204.5454545</v>
      </c>
      <c r="AD10" s="123">
        <f t="shared" si="1"/>
        <v>200</v>
      </c>
      <c r="AE10" s="122">
        <f t="shared" si="1"/>
        <v>187.5</v>
      </c>
      <c r="AF10" s="111"/>
      <c r="AG10" s="111"/>
    </row>
    <row r="11" ht="21.75" customHeight="1">
      <c r="A11" s="106" t="s">
        <v>291</v>
      </c>
      <c r="B11" s="107">
        <v>8.0</v>
      </c>
      <c r="C11" s="107">
        <v>6.0</v>
      </c>
      <c r="D11" s="107">
        <v>4.0</v>
      </c>
      <c r="E11" s="107">
        <v>5.0</v>
      </c>
      <c r="F11" s="107">
        <v>40.0</v>
      </c>
      <c r="G11" s="107">
        <v>15.0</v>
      </c>
      <c r="H11" s="107">
        <v>80.0</v>
      </c>
      <c r="I11" s="107"/>
      <c r="J11" s="107">
        <v>12.0</v>
      </c>
      <c r="K11" s="107">
        <v>10.0</v>
      </c>
      <c r="L11" s="107">
        <v>15.0</v>
      </c>
      <c r="M11" s="107"/>
      <c r="N11" s="107"/>
      <c r="O11" s="107"/>
      <c r="P11" s="109"/>
      <c r="Q11" s="109"/>
      <c r="R11" s="109">
        <v>60.0</v>
      </c>
      <c r="S11" s="109">
        <v>60.0</v>
      </c>
      <c r="T11" s="109"/>
      <c r="U11" s="109">
        <v>30.0</v>
      </c>
      <c r="V11" s="109">
        <v>30.0</v>
      </c>
      <c r="W11" s="109">
        <v>250.0</v>
      </c>
      <c r="X11" s="109"/>
      <c r="Y11" s="109">
        <v>30.0</v>
      </c>
      <c r="Z11" s="5">
        <v>50.0</v>
      </c>
      <c r="AA11" s="5">
        <v>19.0</v>
      </c>
      <c r="AB11" s="5">
        <v>25.0</v>
      </c>
      <c r="AC11" s="5">
        <v>25.0</v>
      </c>
      <c r="AD11" s="5">
        <v>30.0</v>
      </c>
      <c r="AE11" s="5">
        <v>20.0</v>
      </c>
      <c r="AF11" s="111"/>
      <c r="AG11" s="111"/>
    </row>
    <row r="12" ht="21.75" customHeight="1">
      <c r="A12" s="106" t="s">
        <v>292</v>
      </c>
      <c r="B12" s="107">
        <v>0.04</v>
      </c>
      <c r="C12" s="107">
        <v>0.038</v>
      </c>
      <c r="D12" s="107">
        <v>0.038</v>
      </c>
      <c r="E12" s="107">
        <v>0.038</v>
      </c>
      <c r="F12" s="107">
        <v>0.026</v>
      </c>
      <c r="G12" s="107">
        <v>0.026</v>
      </c>
      <c r="H12" s="107">
        <v>0.022</v>
      </c>
      <c r="I12" s="107">
        <v>0.032</v>
      </c>
      <c r="J12" s="107">
        <v>0.018</v>
      </c>
      <c r="K12" s="107">
        <v>0.026</v>
      </c>
      <c r="L12" s="107"/>
      <c r="M12" s="107">
        <v>0.0185</v>
      </c>
      <c r="N12" s="107">
        <v>0.0185</v>
      </c>
      <c r="O12" s="107">
        <v>0.0185</v>
      </c>
      <c r="P12" s="107">
        <v>0.0185</v>
      </c>
      <c r="Q12" s="107">
        <v>0.0186</v>
      </c>
      <c r="R12" s="109">
        <v>0.01815</v>
      </c>
      <c r="S12" s="109">
        <v>0.01815</v>
      </c>
      <c r="T12" s="109">
        <v>0.018</v>
      </c>
      <c r="U12" s="109">
        <v>0.02615</v>
      </c>
      <c r="V12" s="109">
        <v>0.02615</v>
      </c>
      <c r="W12" s="109"/>
      <c r="X12" s="109"/>
      <c r="Y12" s="109">
        <v>0.03235</v>
      </c>
      <c r="Z12" s="5">
        <f>26/1000</f>
        <v>0.026</v>
      </c>
      <c r="AA12" s="5">
        <v>0.018</v>
      </c>
      <c r="AB12" s="5">
        <v>0.026</v>
      </c>
      <c r="AC12" s="5">
        <v>0.018</v>
      </c>
      <c r="AD12" s="5">
        <v>0.018</v>
      </c>
      <c r="AE12" s="5">
        <v>0.018</v>
      </c>
      <c r="AF12" s="111"/>
      <c r="AG12" s="111"/>
    </row>
    <row r="13" ht="21.75" customHeight="1">
      <c r="A13" s="106" t="s">
        <v>293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>
        <f>23/1000</f>
        <v>0.023</v>
      </c>
      <c r="M13" s="107"/>
      <c r="N13" s="107"/>
      <c r="O13" s="107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11"/>
      <c r="AA13" s="5"/>
      <c r="AB13" s="5"/>
      <c r="AC13" s="5"/>
      <c r="AD13" s="5"/>
      <c r="AE13" s="5"/>
      <c r="AF13" s="111"/>
      <c r="AG13" s="111"/>
    </row>
    <row r="14" ht="21.75" customHeight="1">
      <c r="A14" s="106" t="s">
        <v>294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>
        <v>0.065</v>
      </c>
      <c r="M14" s="107"/>
      <c r="N14" s="107"/>
      <c r="O14" s="107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11"/>
      <c r="AA14" s="5"/>
      <c r="AB14" s="5"/>
      <c r="AC14" s="5"/>
      <c r="AD14" s="5"/>
      <c r="AE14" s="5"/>
      <c r="AF14" s="111"/>
      <c r="AG14" s="111"/>
    </row>
    <row r="15" ht="21.75" customHeight="1">
      <c r="A15" s="106" t="s">
        <v>295</v>
      </c>
      <c r="B15" s="107">
        <v>0.152</v>
      </c>
      <c r="C15" s="107">
        <v>0.142</v>
      </c>
      <c r="D15" s="107">
        <v>0.132</v>
      </c>
      <c r="E15" s="107">
        <v>0.122</v>
      </c>
      <c r="F15" s="107">
        <v>0.065</v>
      </c>
      <c r="G15" s="107">
        <v>0.065</v>
      </c>
      <c r="H15" s="107">
        <v>0.065</v>
      </c>
      <c r="I15" s="107">
        <v>0.113</v>
      </c>
      <c r="J15" s="107">
        <v>0.065</v>
      </c>
      <c r="K15" s="107">
        <v>0.065</v>
      </c>
      <c r="L15" s="107">
        <v>0.105</v>
      </c>
      <c r="M15" s="107">
        <v>0.0653</v>
      </c>
      <c r="N15" s="107">
        <v>0.0651</v>
      </c>
      <c r="O15" s="107">
        <v>0.0651</v>
      </c>
      <c r="P15" s="109">
        <v>0.0651</v>
      </c>
      <c r="Q15" s="109">
        <v>0.0653</v>
      </c>
      <c r="R15" s="109">
        <v>0.0652</v>
      </c>
      <c r="S15" s="109">
        <v>0.0652</v>
      </c>
      <c r="T15" s="109">
        <v>0.0655</v>
      </c>
      <c r="U15" s="109">
        <v>0.0655</v>
      </c>
      <c r="V15" s="109">
        <v>0.0655</v>
      </c>
      <c r="W15" s="109" t="s">
        <v>296</v>
      </c>
      <c r="X15" s="109" t="s">
        <v>297</v>
      </c>
      <c r="Y15" s="109">
        <v>0.0684</v>
      </c>
      <c r="Z15" s="111">
        <f>65/1000</f>
        <v>0.065</v>
      </c>
      <c r="AA15" s="5">
        <v>0.065</v>
      </c>
      <c r="AB15" s="5">
        <v>0.065</v>
      </c>
      <c r="AC15" s="5">
        <v>0.065</v>
      </c>
      <c r="AD15" s="5">
        <v>0.065</v>
      </c>
      <c r="AE15" s="5">
        <v>0.065</v>
      </c>
      <c r="AF15" s="111"/>
      <c r="AG15" s="111"/>
    </row>
    <row r="16" ht="21.75" customHeight="1">
      <c r="A16" s="106" t="s">
        <v>298</v>
      </c>
      <c r="B16" s="107">
        <v>0.48</v>
      </c>
      <c r="C16" s="107">
        <v>0.4</v>
      </c>
      <c r="D16" s="107">
        <v>0.33</v>
      </c>
      <c r="E16" s="107">
        <v>0.3</v>
      </c>
      <c r="F16" s="107">
        <v>0.083</v>
      </c>
      <c r="G16" s="107">
        <v>0.085</v>
      </c>
      <c r="H16" s="107">
        <v>0.058</v>
      </c>
      <c r="I16" s="107">
        <v>0.205</v>
      </c>
      <c r="J16" s="107">
        <v>0.039</v>
      </c>
      <c r="K16" s="107">
        <v>0.076</v>
      </c>
      <c r="L16" s="107">
        <v>0.295</v>
      </c>
      <c r="M16" s="107">
        <v>0.046</v>
      </c>
      <c r="N16" s="107">
        <v>0.044</v>
      </c>
      <c r="O16" s="107">
        <v>0.0431</v>
      </c>
      <c r="P16" s="109">
        <v>0.0475</v>
      </c>
      <c r="Q16" s="109">
        <v>0.049</v>
      </c>
      <c r="R16" s="109">
        <v>0.04</v>
      </c>
      <c r="S16" s="109">
        <v>0.04</v>
      </c>
      <c r="T16" s="109">
        <v>0.045</v>
      </c>
      <c r="U16" s="109">
        <v>0.095</v>
      </c>
      <c r="V16" s="109">
        <v>0.09</v>
      </c>
      <c r="W16" s="109">
        <v>3.7</v>
      </c>
      <c r="X16" s="109">
        <v>8.96</v>
      </c>
      <c r="Y16" s="109">
        <v>0.138</v>
      </c>
      <c r="Z16" s="5">
        <v>0.09</v>
      </c>
      <c r="AA16" s="5">
        <f>45.6/1000</f>
        <v>0.0456</v>
      </c>
      <c r="AB16" s="5">
        <f>92/1000</f>
        <v>0.092</v>
      </c>
      <c r="AC16" s="5">
        <v>0.044</v>
      </c>
      <c r="AD16" s="111">
        <f>0.045</f>
        <v>0.045</v>
      </c>
      <c r="AE16" s="5">
        <v>0.048</v>
      </c>
      <c r="AF16" s="111"/>
      <c r="AG16" s="111"/>
    </row>
    <row r="17" ht="41.25" customHeight="1">
      <c r="A17" s="111" t="s">
        <v>299</v>
      </c>
      <c r="B17" s="124" t="s">
        <v>300</v>
      </c>
      <c r="C17" s="125" t="s">
        <v>301</v>
      </c>
      <c r="D17" s="125" t="s">
        <v>302</v>
      </c>
      <c r="E17" s="125" t="s">
        <v>303</v>
      </c>
      <c r="F17" s="125" t="s">
        <v>304</v>
      </c>
      <c r="G17" s="125" t="s">
        <v>305</v>
      </c>
      <c r="H17" s="125" t="s">
        <v>306</v>
      </c>
      <c r="I17" s="126" t="s">
        <v>307</v>
      </c>
      <c r="J17" s="125" t="s">
        <v>308</v>
      </c>
      <c r="K17" s="125" t="s">
        <v>309</v>
      </c>
      <c r="L17" s="125" t="s">
        <v>310</v>
      </c>
      <c r="M17" s="125" t="s">
        <v>311</v>
      </c>
      <c r="N17" s="125" t="s">
        <v>312</v>
      </c>
      <c r="O17" s="125" t="s">
        <v>313</v>
      </c>
      <c r="P17" s="111"/>
      <c r="Q17" s="127" t="s">
        <v>314</v>
      </c>
      <c r="R17" s="127" t="s">
        <v>315</v>
      </c>
      <c r="S17" s="127" t="s">
        <v>316</v>
      </c>
      <c r="T17" s="127" t="s">
        <v>317</v>
      </c>
      <c r="U17" s="127" t="s">
        <v>318</v>
      </c>
      <c r="V17" s="127" t="s">
        <v>319</v>
      </c>
      <c r="W17" s="128" t="s">
        <v>320</v>
      </c>
      <c r="X17" s="128" t="s">
        <v>321</v>
      </c>
      <c r="Y17" s="127" t="s">
        <v>322</v>
      </c>
      <c r="Z17" s="127" t="s">
        <v>323</v>
      </c>
      <c r="AA17" s="127" t="s">
        <v>324</v>
      </c>
      <c r="AB17" s="127" t="s">
        <v>325</v>
      </c>
      <c r="AC17" s="127" t="s">
        <v>326</v>
      </c>
      <c r="AD17" s="127" t="s">
        <v>327</v>
      </c>
      <c r="AE17" s="127" t="s">
        <v>328</v>
      </c>
      <c r="AF17" s="111"/>
      <c r="AG17" s="111"/>
    </row>
    <row r="18">
      <c r="A18" s="111" t="s">
        <v>329</v>
      </c>
      <c r="B18" s="124" t="s">
        <v>330</v>
      </c>
      <c r="C18" s="125" t="s">
        <v>331</v>
      </c>
      <c r="D18" s="125" t="s">
        <v>332</v>
      </c>
      <c r="E18" s="129" t="s">
        <v>333</v>
      </c>
      <c r="F18" s="111"/>
      <c r="G18" s="111"/>
      <c r="H18" s="111"/>
      <c r="I18" s="111"/>
      <c r="J18" s="129" t="s">
        <v>334</v>
      </c>
      <c r="K18" s="129" t="s">
        <v>335</v>
      </c>
      <c r="L18" s="111"/>
      <c r="M18" s="125" t="s">
        <v>336</v>
      </c>
      <c r="N18" s="125" t="s">
        <v>337</v>
      </c>
      <c r="O18" s="125" t="s">
        <v>338</v>
      </c>
      <c r="P18" s="127" t="s">
        <v>339</v>
      </c>
      <c r="Q18" s="130" t="s">
        <v>340</v>
      </c>
      <c r="R18" s="111"/>
      <c r="S18" s="130" t="s">
        <v>341</v>
      </c>
      <c r="T18" s="111"/>
      <c r="U18" s="111"/>
      <c r="V18" s="111"/>
      <c r="W18" s="111"/>
      <c r="X18" s="5" t="s">
        <v>342</v>
      </c>
      <c r="Y18" s="111"/>
      <c r="Z18" s="130" t="s">
        <v>343</v>
      </c>
      <c r="AA18" s="131" t="s">
        <v>344</v>
      </c>
      <c r="AB18" s="111"/>
      <c r="AC18" s="111"/>
      <c r="AD18" s="111"/>
      <c r="AE18" s="130" t="s">
        <v>345</v>
      </c>
      <c r="AF18" s="111"/>
      <c r="AG18" s="111"/>
    </row>
    <row r="19">
      <c r="A19" s="111"/>
      <c r="B19" s="107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29" t="s">
        <v>346</v>
      </c>
      <c r="N19" s="129" t="s">
        <v>347</v>
      </c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</row>
    <row r="20">
      <c r="A20" s="111"/>
      <c r="B20" s="107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29" t="s">
        <v>348</v>
      </c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</row>
    <row r="21" ht="15.75" customHeight="1">
      <c r="A21" s="111"/>
      <c r="B21" s="107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</row>
    <row r="22" ht="15.75" customHeight="1">
      <c r="A22" s="111"/>
      <c r="B22" s="107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</row>
    <row r="23" ht="15.75" customHeight="1">
      <c r="A23" s="111"/>
      <c r="B23" s="107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07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</row>
    <row r="24" ht="15.75" customHeight="1">
      <c r="A24" s="111"/>
      <c r="B24" s="107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</row>
    <row r="25" ht="15.75" customHeight="1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</row>
    <row r="26" ht="15.75" customHeight="1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</row>
    <row r="27" ht="15.75" customHeight="1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</row>
    <row r="28" ht="15.75" customHeight="1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</row>
    <row r="29" ht="15.75" customHeight="1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</row>
    <row r="30" ht="15.75" customHeight="1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</row>
    <row r="31" ht="15.75" customHeight="1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</row>
    <row r="32" ht="15.75" customHeight="1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</row>
    <row r="33" ht="15.75" customHeight="1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</row>
    <row r="34" ht="15.75" customHeight="1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</row>
    <row r="35" ht="15.75" customHeight="1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</row>
    <row r="36" ht="15.75" customHeight="1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</row>
    <row r="37" ht="15.75" customHeight="1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</row>
    <row r="38" ht="15.75" customHeight="1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</row>
    <row r="39" ht="15.75" customHeight="1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</row>
    <row r="40" ht="15.75" customHeight="1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</row>
    <row r="41" ht="15.75" customHeight="1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</row>
    <row r="42" ht="15.75" customHeight="1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</row>
    <row r="43" ht="15.75" customHeight="1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</row>
    <row r="44" ht="15.75" customHeight="1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</row>
    <row r="45" ht="15.75" customHeight="1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</row>
    <row r="46" ht="15.75" customHeight="1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</row>
    <row r="47" ht="15.75" customHeight="1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</row>
    <row r="48" ht="15.75" customHeight="1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</row>
    <row r="49" ht="15.75" customHeight="1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</row>
    <row r="50" ht="15.75" customHeight="1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</row>
    <row r="51" ht="15.75" customHeight="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</row>
    <row r="52" ht="15.75" customHeight="1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</row>
    <row r="53" ht="15.75" customHeight="1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</row>
    <row r="54" ht="15.75" customHeight="1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</row>
    <row r="55" ht="15.75" customHeight="1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</row>
    <row r="56" ht="15.75" customHeight="1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</row>
    <row r="57" ht="15.75" customHeight="1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</row>
    <row r="58" ht="15.75" customHeight="1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</row>
    <row r="59" ht="15.75" customHeight="1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</row>
    <row r="60" ht="15.75" customHeight="1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</row>
    <row r="61" ht="15.75" customHeight="1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</row>
    <row r="62" ht="15.75" customHeight="1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</row>
    <row r="63" ht="15.75" customHeight="1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</row>
    <row r="64" ht="15.75" customHeight="1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</row>
    <row r="65" ht="15.75" customHeight="1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</row>
    <row r="66" ht="15.75" customHeight="1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</row>
    <row r="67" ht="15.75" customHeight="1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</row>
    <row r="68" ht="15.75" customHeight="1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</row>
    <row r="69" ht="15.75" customHeight="1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</row>
    <row r="70" ht="15.75" customHeight="1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</row>
    <row r="71" ht="15.75" customHeight="1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</row>
    <row r="72" ht="15.75" customHeight="1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</row>
    <row r="73" ht="15.75" customHeight="1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</row>
    <row r="74" ht="15.75" customHeight="1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</row>
    <row r="75" ht="15.75" customHeight="1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</row>
    <row r="76" ht="15.75" customHeight="1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</row>
    <row r="77" ht="15.75" customHeight="1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</row>
    <row r="78" ht="15.75" customHeight="1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</row>
    <row r="79" ht="15.75" customHeight="1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</row>
    <row r="80" ht="15.75" customHeight="1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</row>
    <row r="81" ht="15.75" customHeight="1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</row>
    <row r="82" ht="15.75" customHeight="1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</row>
    <row r="83" ht="15.75" customHeight="1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</row>
    <row r="84" ht="15.75" customHeight="1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</row>
    <row r="85" ht="15.75" customHeight="1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</row>
    <row r="86" ht="15.75" customHeight="1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</row>
    <row r="87" ht="15.75" customHeight="1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</row>
    <row r="88" ht="15.75" customHeight="1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</row>
    <row r="89" ht="15.75" customHeight="1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</row>
    <row r="90" ht="15.75" customHeight="1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</row>
    <row r="91" ht="15.75" customHeight="1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</row>
    <row r="92" ht="15.75" customHeight="1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</row>
    <row r="93" ht="15.75" customHeight="1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</row>
    <row r="94" ht="15.75" customHeight="1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</row>
    <row r="95" ht="15.75" customHeight="1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</row>
    <row r="96" ht="15.75" customHeight="1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</row>
    <row r="97" ht="15.75" customHeight="1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</row>
    <row r="98" ht="15.75" customHeight="1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</row>
    <row r="99" ht="15.75" customHeight="1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</row>
    <row r="100" ht="15.75" customHeight="1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</row>
    <row r="101" ht="15.75" customHeight="1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</row>
    <row r="102" ht="15.75" customHeight="1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</row>
    <row r="103" ht="15.75" customHeight="1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</row>
    <row r="104" ht="15.75" customHeight="1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</row>
    <row r="105" ht="15.75" customHeight="1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</row>
    <row r="106" ht="15.75" customHeight="1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</row>
    <row r="107" ht="15.75" customHeight="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</row>
    <row r="108" ht="15.75" customHeight="1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</row>
    <row r="109" ht="15.75" customHeight="1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</row>
    <row r="110" ht="15.75" customHeight="1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</row>
    <row r="111" ht="15.75" customHeight="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</row>
    <row r="112" ht="15.75" customHeight="1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</row>
    <row r="113" ht="15.75" customHeight="1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</row>
    <row r="114" ht="15.75" customHeight="1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</row>
    <row r="115" ht="15.75" customHeight="1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</row>
    <row r="116" ht="15.75" customHeight="1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</row>
    <row r="117" ht="15.75" customHeight="1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</row>
    <row r="118" ht="15.75" customHeight="1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</row>
    <row r="119" ht="15.75" customHeight="1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</row>
    <row r="120" ht="15.75" customHeight="1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</row>
    <row r="121" ht="15.75" customHeight="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</row>
    <row r="122" ht="15.75" customHeight="1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</row>
    <row r="123" ht="15.75" customHeight="1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</row>
    <row r="124" ht="15.75" customHeight="1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</row>
    <row r="125" ht="15.75" customHeight="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</row>
    <row r="126" ht="15.75" customHeight="1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</row>
    <row r="127" ht="15.75" customHeight="1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</row>
    <row r="128" ht="15.75" customHeight="1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</row>
    <row r="129" ht="15.75" customHeight="1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</row>
    <row r="130" ht="15.75" customHeight="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</row>
    <row r="131" ht="15.75" customHeight="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</row>
    <row r="132" ht="15.75" customHeight="1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</row>
    <row r="133" ht="15.75" customHeight="1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</row>
    <row r="134" ht="15.75" customHeight="1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</row>
    <row r="135" ht="15.75" customHeight="1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</row>
    <row r="136" ht="15.75" customHeight="1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</row>
    <row r="137" ht="15.75" customHeight="1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</row>
    <row r="138" ht="15.75" customHeight="1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</row>
    <row r="139" ht="15.75" customHeight="1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</row>
    <row r="140" ht="15.75" customHeight="1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</row>
    <row r="141" ht="15.75" customHeight="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</row>
    <row r="142" ht="15.75" customHeight="1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</row>
    <row r="143" ht="15.75" customHeight="1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</row>
    <row r="144" ht="15.75" customHeight="1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</row>
    <row r="145" ht="15.75" customHeight="1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</row>
    <row r="146" ht="15.75" customHeight="1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</row>
    <row r="147" ht="15.75" customHeight="1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</row>
    <row r="148" ht="15.75" customHeight="1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</row>
    <row r="149" ht="15.75" customHeight="1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</row>
    <row r="150" ht="15.75" customHeight="1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</row>
    <row r="151" ht="15.75" customHeight="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</row>
    <row r="152" ht="15.75" customHeight="1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</row>
    <row r="153" ht="15.75" customHeight="1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</row>
    <row r="154" ht="15.75" customHeight="1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</row>
    <row r="155" ht="15.75" customHeight="1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</row>
    <row r="156" ht="15.75" customHeight="1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</row>
    <row r="157" ht="15.75" customHeight="1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</row>
    <row r="158" ht="15.75" customHeight="1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</row>
    <row r="159" ht="15.75" customHeight="1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1"/>
    </row>
    <row r="160" ht="15.75" customHeight="1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</row>
    <row r="161" ht="15.75" customHeight="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</row>
    <row r="162" ht="15.75" customHeight="1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</row>
    <row r="163" ht="15.75" customHeight="1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</row>
    <row r="164" ht="15.75" customHeight="1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</row>
    <row r="165" ht="15.75" customHeight="1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</row>
    <row r="166" ht="15.75" customHeight="1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</row>
    <row r="167" ht="15.75" customHeight="1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</row>
    <row r="168" ht="15.75" customHeight="1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</row>
    <row r="169" ht="15.75" customHeight="1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</row>
    <row r="170" ht="15.75" customHeight="1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</row>
    <row r="171" ht="15.75" customHeight="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</row>
    <row r="172" ht="15.75" customHeight="1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</row>
    <row r="173" ht="15.75" customHeight="1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</row>
    <row r="174" ht="15.75" customHeight="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</row>
    <row r="175" ht="15.75" customHeight="1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</row>
    <row r="176" ht="15.75" customHeight="1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</row>
    <row r="177" ht="15.75" customHeight="1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</row>
    <row r="178" ht="15.75" customHeight="1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</row>
    <row r="179" ht="15.75" customHeight="1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</row>
    <row r="180" ht="15.75" customHeight="1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</row>
    <row r="181" ht="15.75" customHeight="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</row>
    <row r="182" ht="15.75" customHeight="1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</row>
    <row r="183" ht="15.75" customHeight="1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</row>
    <row r="184" ht="15.75" customHeight="1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</row>
    <row r="185" ht="15.75" customHeight="1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</row>
    <row r="186" ht="15.75" customHeight="1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</row>
    <row r="187" ht="15.75" customHeight="1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/>
    </row>
    <row r="188" ht="15.75" customHeight="1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</row>
    <row r="189" ht="15.75" customHeight="1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1"/>
    </row>
    <row r="190" ht="15.75" customHeight="1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</row>
    <row r="191" ht="15.75" customHeight="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  <c r="AF191" s="111"/>
      <c r="AG191" s="111"/>
    </row>
    <row r="192" ht="15.75" customHeight="1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11"/>
      <c r="AE192" s="111"/>
      <c r="AF192" s="111"/>
      <c r="AG192" s="111"/>
    </row>
    <row r="193" ht="15.75" customHeight="1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</row>
    <row r="194" ht="15.75" customHeight="1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</row>
    <row r="195" ht="15.75" customHeight="1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</row>
    <row r="196" ht="15.75" customHeight="1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</row>
    <row r="197" ht="15.75" customHeight="1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</row>
    <row r="198" ht="15.75" customHeight="1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</row>
    <row r="199" ht="15.75" customHeight="1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</row>
    <row r="200" ht="15.75" customHeight="1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</row>
    <row r="201" ht="15.75" customHeight="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</row>
    <row r="202" ht="15.75" customHeight="1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</row>
    <row r="203" ht="15.75" customHeight="1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</row>
    <row r="204" ht="15.75" customHeight="1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</row>
    <row r="205" ht="15.75" customHeight="1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</row>
    <row r="206" ht="15.75" customHeight="1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</row>
    <row r="207" ht="15.75" customHeight="1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</row>
    <row r="208" ht="15.75" customHeight="1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</row>
    <row r="209" ht="15.75" customHeight="1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</row>
    <row r="210" ht="15.75" customHeight="1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</row>
    <row r="211" ht="15.75" customHeight="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</row>
    <row r="212" ht="15.75" customHeight="1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</row>
    <row r="213" ht="15.75" customHeight="1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</row>
    <row r="214" ht="15.75" customHeight="1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  <c r="AF214" s="111"/>
      <c r="AG214" s="111"/>
    </row>
    <row r="215" ht="15.75" customHeight="1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</row>
    <row r="216" ht="15.75" customHeight="1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</row>
    <row r="217" ht="15.75" customHeight="1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</row>
    <row r="218" ht="15.75" customHeight="1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</row>
    <row r="219" ht="15.75" customHeight="1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</row>
    <row r="220" ht="15.75" customHeight="1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</row>
    <row r="221" ht="15.75" customHeight="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</row>
    <row r="222" ht="15.75" customHeight="1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</row>
    <row r="223" ht="15.75" customHeight="1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</row>
    <row r="224" ht="15.75" customHeight="1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</row>
    <row r="225" ht="15.75" customHeight="1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</row>
    <row r="226" ht="15.75" customHeight="1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</row>
    <row r="227" ht="15.75" customHeight="1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  <c r="AF227" s="111"/>
      <c r="AG227" s="111"/>
    </row>
    <row r="228" ht="15.75" customHeight="1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  <c r="AF228" s="111"/>
      <c r="AG228" s="111"/>
    </row>
    <row r="229" ht="15.75" customHeight="1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111"/>
      <c r="AG229" s="111"/>
    </row>
    <row r="230" ht="15.75" customHeight="1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  <c r="AF230" s="111"/>
      <c r="AG230" s="111"/>
    </row>
    <row r="231" ht="15.75" customHeight="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</row>
    <row r="232" ht="15.75" customHeight="1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  <c r="AF232" s="111"/>
      <c r="AG232" s="111"/>
    </row>
    <row r="233" ht="15.75" customHeight="1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  <c r="AF233" s="111"/>
      <c r="AG233" s="111"/>
    </row>
    <row r="234" ht="15.75" customHeight="1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  <c r="AF234" s="111"/>
      <c r="AG234" s="111"/>
    </row>
    <row r="235" ht="15.75" customHeight="1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</row>
    <row r="236" ht="15.75" customHeight="1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  <c r="AF236" s="111"/>
      <c r="AG236" s="111"/>
    </row>
    <row r="237" ht="15.75" customHeight="1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</row>
    <row r="238" ht="15.75" customHeight="1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</row>
    <row r="239" ht="15.75" customHeight="1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  <c r="AF239" s="111"/>
      <c r="AG239" s="111"/>
    </row>
    <row r="240" ht="15.75" customHeight="1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  <c r="AF240" s="111"/>
      <c r="AG240" s="111"/>
    </row>
    <row r="241" ht="15.75" customHeight="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  <c r="AF241" s="111"/>
      <c r="AG241" s="111"/>
    </row>
    <row r="242" ht="15.75" customHeight="1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  <c r="AF242" s="111"/>
      <c r="AG242" s="111"/>
    </row>
    <row r="243" ht="15.75" customHeight="1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  <c r="AF243" s="111"/>
      <c r="AG243" s="111"/>
    </row>
    <row r="244" ht="15.75" customHeight="1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  <c r="AF244" s="111"/>
      <c r="AG244" s="111"/>
    </row>
    <row r="245" ht="15.75" customHeight="1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  <c r="AF245" s="111"/>
      <c r="AG245" s="111"/>
    </row>
    <row r="246" ht="15.75" customHeight="1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  <c r="AF246" s="111"/>
      <c r="AG246" s="111"/>
    </row>
    <row r="247" ht="15.75" customHeight="1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  <c r="AF247" s="111"/>
      <c r="AG247" s="111"/>
    </row>
    <row r="248" ht="15.75" customHeight="1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  <c r="AF248" s="111"/>
      <c r="AG248" s="111"/>
    </row>
    <row r="249" ht="15.75" customHeight="1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</row>
    <row r="250" ht="15.75" customHeight="1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  <c r="AF250" s="111"/>
      <c r="AG250" s="111"/>
    </row>
    <row r="251" ht="15.75" customHeight="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/>
    </row>
    <row r="252" ht="15.75" customHeight="1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  <c r="AF252" s="111"/>
      <c r="AG252" s="111"/>
    </row>
    <row r="253" ht="15.75" customHeight="1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</row>
    <row r="254" ht="15.75" customHeight="1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</row>
    <row r="255" ht="15.75" customHeight="1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</row>
    <row r="256" ht="15.75" customHeight="1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  <c r="AF256" s="111"/>
      <c r="AG256" s="111"/>
    </row>
    <row r="257" ht="15.75" customHeight="1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  <c r="AF257" s="111"/>
      <c r="AG257" s="111"/>
    </row>
    <row r="258" ht="15.75" customHeight="1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</row>
    <row r="259" ht="15.75" customHeight="1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</row>
    <row r="260" ht="15.75" customHeight="1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</row>
    <row r="261" ht="15.75" customHeight="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/>
    </row>
    <row r="262" ht="15.75" customHeight="1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  <c r="AF262" s="111"/>
      <c r="AG262" s="111"/>
    </row>
    <row r="263" ht="15.75" customHeight="1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  <c r="AF263" s="111"/>
      <c r="AG263" s="111"/>
    </row>
    <row r="264" ht="15.75" customHeight="1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  <c r="AF264" s="111"/>
      <c r="AG264" s="111"/>
    </row>
    <row r="265" ht="15.75" customHeight="1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/>
    </row>
    <row r="266" ht="15.75" customHeight="1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  <c r="AF266" s="111"/>
      <c r="AG266" s="111"/>
    </row>
    <row r="267" ht="15.75" customHeight="1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  <c r="AF267" s="111"/>
      <c r="AG267" s="111"/>
    </row>
    <row r="268" ht="15.75" customHeight="1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  <c r="AF268" s="111"/>
      <c r="AG268" s="111"/>
    </row>
    <row r="269" ht="15.75" customHeight="1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  <c r="AF269" s="111"/>
      <c r="AG269" s="111"/>
    </row>
    <row r="270" ht="15.75" customHeight="1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  <c r="AF270" s="111"/>
      <c r="AG270" s="111"/>
    </row>
    <row r="271" ht="15.75" customHeight="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  <c r="AF271" s="111"/>
      <c r="AG271" s="111"/>
    </row>
    <row r="272" ht="15.75" customHeight="1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  <c r="AF272" s="111"/>
      <c r="AG272" s="111"/>
    </row>
    <row r="273" ht="15.75" customHeight="1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</row>
    <row r="274" ht="15.75" customHeight="1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  <c r="AF274" s="111"/>
      <c r="AG274" s="111"/>
    </row>
    <row r="275" ht="15.75" customHeight="1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  <c r="AF275" s="111"/>
      <c r="AG275" s="111"/>
    </row>
    <row r="276" ht="15.75" customHeight="1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  <c r="AF276" s="111"/>
      <c r="AG276" s="111"/>
    </row>
    <row r="277" ht="15.75" customHeight="1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  <c r="AF277" s="111"/>
      <c r="AG277" s="111"/>
    </row>
    <row r="278" ht="15.75" customHeight="1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  <c r="AF278" s="111"/>
      <c r="AG278" s="111"/>
    </row>
    <row r="279" ht="15.75" customHeight="1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  <c r="AF279" s="111"/>
      <c r="AG279" s="111"/>
    </row>
    <row r="280" ht="15.75" customHeight="1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  <c r="AE280" s="111"/>
      <c r="AF280" s="111"/>
      <c r="AG280" s="111"/>
    </row>
    <row r="281" ht="15.75" customHeight="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  <c r="AE281" s="111"/>
      <c r="AF281" s="111"/>
      <c r="AG281" s="111"/>
    </row>
    <row r="282" ht="15.75" customHeight="1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  <c r="AE282" s="111"/>
      <c r="AF282" s="111"/>
      <c r="AG282" s="111"/>
    </row>
    <row r="283" ht="15.75" customHeight="1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  <c r="AE283" s="111"/>
      <c r="AF283" s="111"/>
      <c r="AG283" s="111"/>
    </row>
    <row r="284" ht="15.75" customHeight="1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  <c r="AE284" s="111"/>
      <c r="AF284" s="111"/>
      <c r="AG284" s="111"/>
    </row>
    <row r="285" ht="15.75" customHeight="1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  <c r="AF285" s="111"/>
      <c r="AG285" s="111"/>
    </row>
    <row r="286" ht="15.75" customHeight="1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  <c r="AF286" s="111"/>
      <c r="AG286" s="111"/>
    </row>
    <row r="287" ht="15.75" customHeight="1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  <c r="AF287" s="111"/>
      <c r="AG287" s="111"/>
    </row>
    <row r="288" ht="15.75" customHeight="1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  <c r="AF288" s="111"/>
      <c r="AG288" s="111"/>
    </row>
    <row r="289" ht="15.75" customHeight="1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  <c r="AF289" s="111"/>
      <c r="AG289" s="111"/>
    </row>
    <row r="290" ht="15.75" customHeight="1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  <c r="AF290" s="111"/>
      <c r="AG290" s="111"/>
    </row>
    <row r="291" ht="15.75" customHeight="1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  <c r="AF291" s="111"/>
      <c r="AG291" s="111"/>
    </row>
    <row r="292" ht="15.75" customHeight="1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  <c r="AF292" s="111"/>
      <c r="AG292" s="111"/>
    </row>
    <row r="293" ht="15.75" customHeight="1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  <c r="AE293" s="111"/>
      <c r="AF293" s="111"/>
      <c r="AG293" s="111"/>
    </row>
    <row r="294" ht="15.75" customHeight="1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  <c r="AC294" s="111"/>
      <c r="AD294" s="111"/>
      <c r="AE294" s="111"/>
      <c r="AF294" s="111"/>
      <c r="AG294" s="111"/>
    </row>
    <row r="295" ht="15.75" customHeight="1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  <c r="AD295" s="111"/>
      <c r="AE295" s="111"/>
      <c r="AF295" s="111"/>
      <c r="AG295" s="111"/>
    </row>
    <row r="296" ht="15.75" customHeight="1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  <c r="AC296" s="111"/>
      <c r="AD296" s="111"/>
      <c r="AE296" s="111"/>
      <c r="AF296" s="111"/>
      <c r="AG296" s="111"/>
    </row>
    <row r="297" ht="15.75" customHeight="1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  <c r="AC297" s="111"/>
      <c r="AD297" s="111"/>
      <c r="AE297" s="111"/>
      <c r="AF297" s="111"/>
      <c r="AG297" s="111"/>
    </row>
    <row r="298" ht="15.75" customHeight="1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  <c r="AC298" s="111"/>
      <c r="AD298" s="111"/>
      <c r="AE298" s="111"/>
      <c r="AF298" s="111"/>
      <c r="AG298" s="111"/>
    </row>
    <row r="299" ht="15.75" customHeight="1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  <c r="AC299" s="111"/>
      <c r="AD299" s="111"/>
      <c r="AE299" s="111"/>
      <c r="AF299" s="111"/>
      <c r="AG299" s="111"/>
    </row>
    <row r="300" ht="15.75" customHeight="1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  <c r="AC300" s="111"/>
      <c r="AD300" s="111"/>
      <c r="AE300" s="111"/>
      <c r="AF300" s="111"/>
      <c r="AG300" s="111"/>
    </row>
    <row r="301" ht="15.75" customHeight="1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  <c r="AC301" s="111"/>
      <c r="AD301" s="111"/>
      <c r="AE301" s="111"/>
      <c r="AF301" s="111"/>
      <c r="AG301" s="111"/>
    </row>
    <row r="302" ht="15.75" customHeight="1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</row>
    <row r="303" ht="15.75" customHeight="1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  <c r="AC303" s="111"/>
      <c r="AD303" s="111"/>
      <c r="AE303" s="111"/>
      <c r="AF303" s="111"/>
      <c r="AG303" s="111"/>
    </row>
    <row r="304" ht="15.75" customHeight="1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  <c r="AC304" s="111"/>
      <c r="AD304" s="111"/>
      <c r="AE304" s="111"/>
      <c r="AF304" s="111"/>
      <c r="AG304" s="111"/>
    </row>
    <row r="305" ht="15.75" customHeight="1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  <c r="AC305" s="111"/>
      <c r="AD305" s="111"/>
      <c r="AE305" s="111"/>
      <c r="AF305" s="111"/>
      <c r="AG305" s="111"/>
    </row>
    <row r="306" ht="15.75" customHeight="1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  <c r="AC306" s="111"/>
      <c r="AD306" s="111"/>
      <c r="AE306" s="111"/>
      <c r="AF306" s="111"/>
      <c r="AG306" s="111"/>
    </row>
    <row r="307" ht="15.75" customHeight="1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  <c r="AD307" s="111"/>
      <c r="AE307" s="111"/>
      <c r="AF307" s="111"/>
      <c r="AG307" s="111"/>
    </row>
    <row r="308" ht="15.75" customHeight="1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  <c r="AD308" s="111"/>
      <c r="AE308" s="111"/>
      <c r="AF308" s="111"/>
      <c r="AG308" s="111"/>
    </row>
    <row r="309" ht="15.75" customHeight="1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  <c r="AD309" s="111"/>
      <c r="AE309" s="111"/>
      <c r="AF309" s="111"/>
      <c r="AG309" s="111"/>
    </row>
    <row r="310" ht="15.75" customHeight="1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  <c r="AD310" s="111"/>
      <c r="AE310" s="111"/>
      <c r="AF310" s="111"/>
      <c r="AG310" s="111"/>
    </row>
    <row r="311" ht="15.75" customHeight="1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  <c r="AD311" s="111"/>
      <c r="AE311" s="111"/>
      <c r="AF311" s="111"/>
      <c r="AG311" s="111"/>
    </row>
    <row r="312" ht="15.75" customHeight="1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  <c r="AE312" s="111"/>
      <c r="AF312" s="111"/>
      <c r="AG312" s="111"/>
    </row>
    <row r="313" ht="15.75" customHeight="1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  <c r="AD313" s="111"/>
      <c r="AE313" s="111"/>
      <c r="AF313" s="111"/>
      <c r="AG313" s="111"/>
    </row>
    <row r="314" ht="15.75" customHeight="1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  <c r="AD314" s="111"/>
      <c r="AE314" s="111"/>
      <c r="AF314" s="111"/>
      <c r="AG314" s="111"/>
    </row>
    <row r="315" ht="15.75" customHeight="1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  <c r="AD315" s="111"/>
      <c r="AE315" s="111"/>
      <c r="AF315" s="111"/>
      <c r="AG315" s="111"/>
    </row>
    <row r="316" ht="15.75" customHeight="1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  <c r="AD316" s="111"/>
      <c r="AE316" s="111"/>
      <c r="AF316" s="111"/>
      <c r="AG316" s="111"/>
    </row>
    <row r="317" ht="15.75" customHeight="1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  <c r="AD317" s="111"/>
      <c r="AE317" s="111"/>
      <c r="AF317" s="111"/>
      <c r="AG317" s="111"/>
    </row>
    <row r="318" ht="15.75" customHeight="1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  <c r="AD318" s="111"/>
      <c r="AE318" s="111"/>
      <c r="AF318" s="111"/>
      <c r="AG318" s="111"/>
    </row>
    <row r="319" ht="15.75" customHeight="1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  <c r="AD319" s="111"/>
      <c r="AE319" s="111"/>
      <c r="AF319" s="111"/>
      <c r="AG319" s="111"/>
    </row>
    <row r="320" ht="15.75" customHeight="1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</row>
    <row r="321" ht="15.75" customHeight="1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  <c r="AE321" s="111"/>
      <c r="AF321" s="111"/>
      <c r="AG321" s="111"/>
    </row>
    <row r="322" ht="15.75" customHeight="1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  <c r="AD322" s="111"/>
      <c r="AE322" s="111"/>
      <c r="AF322" s="111"/>
      <c r="AG322" s="111"/>
    </row>
    <row r="323" ht="15.75" customHeight="1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</row>
    <row r="324" ht="15.75" customHeight="1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  <c r="AF324" s="111"/>
      <c r="AG324" s="111"/>
    </row>
    <row r="325" ht="15.75" customHeight="1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  <c r="AE325" s="111"/>
      <c r="AF325" s="111"/>
      <c r="AG325" s="111"/>
    </row>
    <row r="326" ht="15.75" customHeight="1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  <c r="AD326" s="111"/>
      <c r="AE326" s="111"/>
      <c r="AF326" s="111"/>
      <c r="AG326" s="111"/>
    </row>
    <row r="327" ht="15.75" customHeight="1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  <c r="AD327" s="111"/>
      <c r="AE327" s="111"/>
      <c r="AF327" s="111"/>
      <c r="AG327" s="111"/>
    </row>
    <row r="328" ht="15.75" customHeight="1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  <c r="AE328" s="111"/>
      <c r="AF328" s="111"/>
      <c r="AG328" s="111"/>
    </row>
    <row r="329" ht="15.75" customHeight="1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  <c r="AD329" s="111"/>
      <c r="AE329" s="111"/>
      <c r="AF329" s="111"/>
      <c r="AG329" s="111"/>
    </row>
    <row r="330" ht="15.75" customHeight="1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  <c r="AD330" s="111"/>
      <c r="AE330" s="111"/>
      <c r="AF330" s="111"/>
      <c r="AG330" s="111"/>
    </row>
    <row r="331" ht="15.75" customHeight="1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  <c r="AD331" s="111"/>
      <c r="AE331" s="111"/>
      <c r="AF331" s="111"/>
      <c r="AG331" s="111"/>
    </row>
    <row r="332" ht="15.75" customHeight="1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1"/>
      <c r="AE332" s="111"/>
      <c r="AF332" s="111"/>
      <c r="AG332" s="111"/>
    </row>
    <row r="333" ht="15.75" customHeight="1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  <c r="AD333" s="111"/>
      <c r="AE333" s="111"/>
      <c r="AF333" s="111"/>
      <c r="AG333" s="111"/>
    </row>
    <row r="334" ht="15.75" customHeight="1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  <c r="AD334" s="111"/>
      <c r="AE334" s="111"/>
      <c r="AF334" s="111"/>
      <c r="AG334" s="111"/>
    </row>
    <row r="335" ht="15.75" customHeight="1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  <c r="AD335" s="111"/>
      <c r="AE335" s="111"/>
      <c r="AF335" s="111"/>
      <c r="AG335" s="111"/>
    </row>
    <row r="336" ht="15.75" customHeight="1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  <c r="AD336" s="111"/>
      <c r="AE336" s="111"/>
      <c r="AF336" s="111"/>
      <c r="AG336" s="111"/>
    </row>
    <row r="337" ht="15.75" customHeight="1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  <c r="AD337" s="111"/>
      <c r="AE337" s="111"/>
      <c r="AF337" s="111"/>
      <c r="AG337" s="111"/>
    </row>
    <row r="338" ht="15.75" customHeight="1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  <c r="AD338" s="111"/>
      <c r="AE338" s="111"/>
      <c r="AF338" s="111"/>
      <c r="AG338" s="111"/>
    </row>
    <row r="339" ht="15.75" customHeight="1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  <c r="AD339" s="111"/>
      <c r="AE339" s="111"/>
      <c r="AF339" s="111"/>
      <c r="AG339" s="111"/>
    </row>
    <row r="340" ht="15.75" customHeight="1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  <c r="AD340" s="111"/>
      <c r="AE340" s="111"/>
      <c r="AF340" s="111"/>
      <c r="AG340" s="111"/>
    </row>
    <row r="341" ht="15.75" customHeight="1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  <c r="AD341" s="111"/>
      <c r="AE341" s="111"/>
      <c r="AF341" s="111"/>
      <c r="AG341" s="111"/>
    </row>
    <row r="342" ht="15.75" customHeight="1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  <c r="AE342" s="111"/>
      <c r="AF342" s="111"/>
      <c r="AG342" s="111"/>
    </row>
    <row r="343" ht="15.75" customHeight="1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  <c r="AE343" s="111"/>
      <c r="AF343" s="111"/>
      <c r="AG343" s="111"/>
    </row>
    <row r="344" ht="15.75" customHeight="1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  <c r="AD344" s="111"/>
      <c r="AE344" s="111"/>
      <c r="AF344" s="111"/>
      <c r="AG344" s="111"/>
    </row>
    <row r="345" ht="15.75" customHeight="1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  <c r="AE345" s="111"/>
      <c r="AF345" s="111"/>
      <c r="AG345" s="111"/>
    </row>
    <row r="346" ht="15.75" customHeight="1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  <c r="AE346" s="111"/>
      <c r="AF346" s="111"/>
      <c r="AG346" s="111"/>
    </row>
    <row r="347" ht="15.75" customHeight="1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  <c r="AE347" s="111"/>
      <c r="AF347" s="111"/>
      <c r="AG347" s="111"/>
    </row>
    <row r="348" ht="15.75" customHeight="1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  <c r="AC348" s="111"/>
      <c r="AD348" s="111"/>
      <c r="AE348" s="111"/>
      <c r="AF348" s="111"/>
      <c r="AG348" s="111"/>
    </row>
    <row r="349" ht="15.75" customHeight="1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  <c r="AC349" s="111"/>
      <c r="AD349" s="111"/>
      <c r="AE349" s="111"/>
      <c r="AF349" s="111"/>
      <c r="AG349" s="111"/>
    </row>
    <row r="350" ht="15.75" customHeight="1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  <c r="AC350" s="111"/>
      <c r="AD350" s="111"/>
      <c r="AE350" s="111"/>
      <c r="AF350" s="111"/>
      <c r="AG350" s="111"/>
    </row>
    <row r="351" ht="15.75" customHeight="1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  <c r="AC351" s="111"/>
      <c r="AD351" s="111"/>
      <c r="AE351" s="111"/>
      <c r="AF351" s="111"/>
      <c r="AG351" s="111"/>
    </row>
    <row r="352" ht="15.75" customHeight="1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  <c r="AD352" s="111"/>
      <c r="AE352" s="111"/>
      <c r="AF352" s="111"/>
      <c r="AG352" s="111"/>
    </row>
    <row r="353" ht="15.75" customHeight="1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  <c r="AD353" s="111"/>
      <c r="AE353" s="111"/>
      <c r="AF353" s="111"/>
      <c r="AG353" s="111"/>
    </row>
    <row r="354" ht="15.75" customHeight="1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  <c r="AD354" s="111"/>
      <c r="AE354" s="111"/>
      <c r="AF354" s="111"/>
      <c r="AG354" s="111"/>
    </row>
    <row r="355" ht="15.75" customHeight="1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  <c r="AC355" s="111"/>
      <c r="AD355" s="111"/>
      <c r="AE355" s="111"/>
      <c r="AF355" s="111"/>
      <c r="AG355" s="111"/>
    </row>
    <row r="356" ht="15.75" customHeight="1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  <c r="AD356" s="111"/>
      <c r="AE356" s="111"/>
      <c r="AF356" s="111"/>
      <c r="AG356" s="111"/>
    </row>
    <row r="357" ht="15.75" customHeight="1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  <c r="AD357" s="111"/>
      <c r="AE357" s="111"/>
      <c r="AF357" s="111"/>
      <c r="AG357" s="111"/>
    </row>
    <row r="358" ht="15.75" customHeight="1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  <c r="AD358" s="111"/>
      <c r="AE358" s="111"/>
      <c r="AF358" s="111"/>
      <c r="AG358" s="111"/>
    </row>
    <row r="359" ht="15.75" customHeight="1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  <c r="AD359" s="111"/>
      <c r="AE359" s="111"/>
      <c r="AF359" s="111"/>
      <c r="AG359" s="111"/>
    </row>
    <row r="360" ht="15.75" customHeight="1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  <c r="AD360" s="111"/>
      <c r="AE360" s="111"/>
      <c r="AF360" s="111"/>
      <c r="AG360" s="111"/>
    </row>
    <row r="361" ht="15.75" customHeight="1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  <c r="AC361" s="111"/>
      <c r="AD361" s="111"/>
      <c r="AE361" s="111"/>
      <c r="AF361" s="111"/>
      <c r="AG361" s="111"/>
    </row>
    <row r="362" ht="15.75" customHeight="1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  <c r="AC362" s="111"/>
      <c r="AD362" s="111"/>
      <c r="AE362" s="111"/>
      <c r="AF362" s="111"/>
      <c r="AG362" s="111"/>
    </row>
    <row r="363" ht="15.75" customHeight="1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  <c r="AC363" s="111"/>
      <c r="AD363" s="111"/>
      <c r="AE363" s="111"/>
      <c r="AF363" s="111"/>
      <c r="AG363" s="111"/>
    </row>
    <row r="364" ht="15.75" customHeight="1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  <c r="AC364" s="111"/>
      <c r="AD364" s="111"/>
      <c r="AE364" s="111"/>
      <c r="AF364" s="111"/>
      <c r="AG364" s="111"/>
    </row>
    <row r="365" ht="15.75" customHeight="1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  <c r="AC365" s="111"/>
      <c r="AD365" s="111"/>
      <c r="AE365" s="111"/>
      <c r="AF365" s="111"/>
      <c r="AG365" s="111"/>
    </row>
    <row r="366" ht="15.75" customHeight="1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  <c r="AC366" s="111"/>
      <c r="AD366" s="111"/>
      <c r="AE366" s="111"/>
      <c r="AF366" s="111"/>
      <c r="AG366" s="111"/>
    </row>
    <row r="367" ht="15.75" customHeight="1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  <c r="AC367" s="111"/>
      <c r="AD367" s="111"/>
      <c r="AE367" s="111"/>
      <c r="AF367" s="111"/>
      <c r="AG367" s="111"/>
    </row>
    <row r="368" ht="15.75" customHeight="1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  <c r="AC368" s="111"/>
      <c r="AD368" s="111"/>
      <c r="AE368" s="111"/>
      <c r="AF368" s="111"/>
      <c r="AG368" s="111"/>
    </row>
    <row r="369" ht="15.75" customHeight="1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  <c r="AC369" s="111"/>
      <c r="AD369" s="111"/>
      <c r="AE369" s="111"/>
      <c r="AF369" s="111"/>
      <c r="AG369" s="111"/>
    </row>
    <row r="370" ht="15.75" customHeight="1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  <c r="AD370" s="111"/>
      <c r="AE370" s="111"/>
      <c r="AF370" s="111"/>
      <c r="AG370" s="111"/>
    </row>
    <row r="371" ht="15.75" customHeight="1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  <c r="AD371" s="111"/>
      <c r="AE371" s="111"/>
      <c r="AF371" s="111"/>
      <c r="AG371" s="111"/>
    </row>
    <row r="372" ht="15.75" customHeight="1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  <c r="AE372" s="111"/>
      <c r="AF372" s="111"/>
      <c r="AG372" s="111"/>
    </row>
    <row r="373" ht="15.75" customHeight="1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  <c r="AE373" s="111"/>
      <c r="AF373" s="111"/>
      <c r="AG373" s="111"/>
    </row>
    <row r="374" ht="15.75" customHeight="1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  <c r="AE374" s="111"/>
      <c r="AF374" s="111"/>
      <c r="AG374" s="111"/>
    </row>
    <row r="375" ht="15.75" customHeight="1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  <c r="AD375" s="111"/>
      <c r="AE375" s="111"/>
      <c r="AF375" s="111"/>
      <c r="AG375" s="111"/>
    </row>
    <row r="376" ht="15.75" customHeight="1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  <c r="AD376" s="111"/>
      <c r="AE376" s="111"/>
      <c r="AF376" s="111"/>
      <c r="AG376" s="111"/>
    </row>
    <row r="377" ht="15.75" customHeight="1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  <c r="AD377" s="111"/>
      <c r="AE377" s="111"/>
      <c r="AF377" s="111"/>
      <c r="AG377" s="111"/>
    </row>
    <row r="378" ht="15.75" customHeight="1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  <c r="AD378" s="111"/>
      <c r="AE378" s="111"/>
      <c r="AF378" s="111"/>
      <c r="AG378" s="111"/>
    </row>
    <row r="379" ht="15.75" customHeight="1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  <c r="AD379" s="111"/>
      <c r="AE379" s="111"/>
      <c r="AF379" s="111"/>
      <c r="AG379" s="111"/>
    </row>
    <row r="380" ht="15.75" customHeight="1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  <c r="AD380" s="111"/>
      <c r="AE380" s="111"/>
      <c r="AF380" s="111"/>
      <c r="AG380" s="111"/>
    </row>
    <row r="381" ht="15.75" customHeight="1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  <c r="AD381" s="111"/>
      <c r="AE381" s="111"/>
      <c r="AF381" s="111"/>
      <c r="AG381" s="111"/>
    </row>
    <row r="382" ht="15.75" customHeight="1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  <c r="AD382" s="111"/>
      <c r="AE382" s="111"/>
      <c r="AF382" s="111"/>
      <c r="AG382" s="111"/>
    </row>
    <row r="383" ht="15.75" customHeight="1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  <c r="AD383" s="111"/>
      <c r="AE383" s="111"/>
      <c r="AF383" s="111"/>
      <c r="AG383" s="111"/>
    </row>
    <row r="384" ht="15.75" customHeight="1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  <c r="AD384" s="111"/>
      <c r="AE384" s="111"/>
      <c r="AF384" s="111"/>
      <c r="AG384" s="111"/>
    </row>
    <row r="385" ht="15.75" customHeight="1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</row>
    <row r="386" ht="15.75" customHeight="1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  <c r="AD386" s="111"/>
      <c r="AE386" s="111"/>
      <c r="AF386" s="111"/>
      <c r="AG386" s="111"/>
    </row>
    <row r="387" ht="15.75" customHeight="1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  <c r="AD387" s="111"/>
      <c r="AE387" s="111"/>
      <c r="AF387" s="111"/>
      <c r="AG387" s="111"/>
    </row>
    <row r="388" ht="15.75" customHeight="1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  <c r="AF388" s="111"/>
      <c r="AG388" s="111"/>
    </row>
    <row r="389" ht="15.75" customHeight="1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</row>
    <row r="390" ht="15.75" customHeight="1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  <c r="AE390" s="111"/>
      <c r="AF390" s="111"/>
      <c r="AG390" s="111"/>
    </row>
    <row r="391" ht="15.75" customHeight="1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  <c r="AD391" s="111"/>
      <c r="AE391" s="111"/>
      <c r="AF391" s="111"/>
      <c r="AG391" s="111"/>
    </row>
    <row r="392" ht="15.75" customHeight="1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  <c r="AD392" s="111"/>
      <c r="AE392" s="111"/>
      <c r="AF392" s="111"/>
      <c r="AG392" s="111"/>
    </row>
    <row r="393" ht="15.75" customHeight="1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  <c r="AD393" s="111"/>
      <c r="AE393" s="111"/>
      <c r="AF393" s="111"/>
      <c r="AG393" s="111"/>
    </row>
    <row r="394" ht="15.75" customHeight="1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  <c r="AD394" s="111"/>
      <c r="AE394" s="111"/>
      <c r="AF394" s="111"/>
      <c r="AG394" s="111"/>
    </row>
    <row r="395" ht="15.75" customHeight="1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  <c r="AD395" s="111"/>
      <c r="AE395" s="111"/>
      <c r="AF395" s="111"/>
      <c r="AG395" s="111"/>
    </row>
    <row r="396" ht="15.75" customHeight="1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  <c r="AD396" s="111"/>
      <c r="AE396" s="111"/>
      <c r="AF396" s="111"/>
      <c r="AG396" s="111"/>
    </row>
    <row r="397" ht="15.75" customHeight="1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  <c r="AD397" s="111"/>
      <c r="AE397" s="111"/>
      <c r="AF397" s="111"/>
      <c r="AG397" s="111"/>
    </row>
    <row r="398" ht="15.75" customHeight="1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  <c r="AE398" s="111"/>
      <c r="AF398" s="111"/>
      <c r="AG398" s="111"/>
    </row>
    <row r="399" ht="15.75" customHeight="1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  <c r="AE399" s="111"/>
      <c r="AF399" s="111"/>
      <c r="AG399" s="111"/>
    </row>
    <row r="400" ht="15.75" customHeight="1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  <c r="AF400" s="111"/>
      <c r="AG400" s="111"/>
    </row>
    <row r="401" ht="15.75" customHeight="1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  <c r="AE401" s="111"/>
      <c r="AF401" s="111"/>
      <c r="AG401" s="111"/>
    </row>
    <row r="402" ht="15.75" customHeight="1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  <c r="AE402" s="111"/>
      <c r="AF402" s="111"/>
      <c r="AG402" s="111"/>
    </row>
    <row r="403" ht="15.75" customHeight="1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  <c r="AD403" s="111"/>
      <c r="AE403" s="111"/>
      <c r="AF403" s="111"/>
      <c r="AG403" s="111"/>
    </row>
    <row r="404" ht="15.75" customHeight="1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  <c r="AD404" s="111"/>
      <c r="AE404" s="111"/>
      <c r="AF404" s="111"/>
      <c r="AG404" s="111"/>
    </row>
    <row r="405" ht="15.75" customHeight="1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11"/>
      <c r="AD405" s="111"/>
      <c r="AE405" s="111"/>
      <c r="AF405" s="111"/>
      <c r="AG405" s="111"/>
    </row>
    <row r="406" ht="15.75" customHeight="1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11"/>
      <c r="AD406" s="111"/>
      <c r="AE406" s="111"/>
      <c r="AF406" s="111"/>
      <c r="AG406" s="111"/>
    </row>
    <row r="407" ht="15.75" customHeight="1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11"/>
      <c r="AD407" s="111"/>
      <c r="AE407" s="111"/>
      <c r="AF407" s="111"/>
      <c r="AG407" s="111"/>
    </row>
    <row r="408" ht="15.75" customHeight="1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  <c r="AD408" s="111"/>
      <c r="AE408" s="111"/>
      <c r="AF408" s="111"/>
      <c r="AG408" s="111"/>
    </row>
    <row r="409" ht="15.75" customHeight="1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11"/>
      <c r="AD409" s="111"/>
      <c r="AE409" s="111"/>
      <c r="AF409" s="111"/>
      <c r="AG409" s="111"/>
    </row>
    <row r="410" ht="15.75" customHeight="1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11"/>
      <c r="AD410" s="111"/>
      <c r="AE410" s="111"/>
      <c r="AF410" s="111"/>
      <c r="AG410" s="111"/>
    </row>
    <row r="411" ht="15.75" customHeight="1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  <c r="AF411" s="111"/>
      <c r="AG411" s="111"/>
    </row>
    <row r="412" ht="15.75" customHeight="1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  <c r="AC412" s="111"/>
      <c r="AD412" s="111"/>
      <c r="AE412" s="111"/>
      <c r="AF412" s="111"/>
      <c r="AG412" s="111"/>
    </row>
    <row r="413" ht="15.75" customHeight="1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  <c r="AC413" s="111"/>
      <c r="AD413" s="111"/>
      <c r="AE413" s="111"/>
      <c r="AF413" s="111"/>
      <c r="AG413" s="111"/>
    </row>
    <row r="414" ht="15.75" customHeight="1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  <c r="AC414" s="111"/>
      <c r="AD414" s="111"/>
      <c r="AE414" s="111"/>
      <c r="AF414" s="111"/>
      <c r="AG414" s="111"/>
    </row>
    <row r="415" ht="15.75" customHeight="1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  <c r="AC415" s="111"/>
      <c r="AD415" s="111"/>
      <c r="AE415" s="111"/>
      <c r="AF415" s="111"/>
      <c r="AG415" s="111"/>
    </row>
    <row r="416" ht="15.75" customHeight="1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  <c r="AC416" s="111"/>
      <c r="AD416" s="111"/>
      <c r="AE416" s="111"/>
      <c r="AF416" s="111"/>
      <c r="AG416" s="111"/>
    </row>
    <row r="417" ht="15.75" customHeight="1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  <c r="AC417" s="111"/>
      <c r="AD417" s="111"/>
      <c r="AE417" s="111"/>
      <c r="AF417" s="111"/>
      <c r="AG417" s="111"/>
    </row>
    <row r="418" ht="15.75" customHeight="1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  <c r="AC418" s="111"/>
      <c r="AD418" s="111"/>
      <c r="AE418" s="111"/>
      <c r="AF418" s="111"/>
      <c r="AG418" s="111"/>
    </row>
    <row r="419" ht="15.75" customHeight="1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  <c r="AD419" s="111"/>
      <c r="AE419" s="111"/>
      <c r="AF419" s="111"/>
      <c r="AG419" s="111"/>
    </row>
    <row r="420" ht="15.75" customHeight="1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  <c r="AC420" s="111"/>
      <c r="AD420" s="111"/>
      <c r="AE420" s="111"/>
      <c r="AF420" s="111"/>
      <c r="AG420" s="111"/>
    </row>
    <row r="421" ht="15.75" customHeight="1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  <c r="AC421" s="111"/>
      <c r="AD421" s="111"/>
      <c r="AE421" s="111"/>
      <c r="AF421" s="111"/>
      <c r="AG421" s="111"/>
    </row>
    <row r="422" ht="15.75" customHeight="1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  <c r="AC422" s="111"/>
      <c r="AD422" s="111"/>
      <c r="AE422" s="111"/>
      <c r="AF422" s="111"/>
      <c r="AG422" s="111"/>
    </row>
    <row r="423" ht="15.75" customHeight="1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  <c r="AD423" s="111"/>
      <c r="AE423" s="111"/>
      <c r="AF423" s="111"/>
      <c r="AG423" s="111"/>
    </row>
    <row r="424" ht="15.75" customHeight="1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  <c r="AD424" s="111"/>
      <c r="AE424" s="111"/>
      <c r="AF424" s="111"/>
      <c r="AG424" s="111"/>
    </row>
    <row r="425" ht="15.75" customHeight="1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  <c r="AD425" s="111"/>
      <c r="AE425" s="111"/>
      <c r="AF425" s="111"/>
      <c r="AG425" s="111"/>
    </row>
    <row r="426" ht="15.75" customHeight="1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  <c r="AD426" s="111"/>
      <c r="AE426" s="111"/>
      <c r="AF426" s="111"/>
      <c r="AG426" s="111"/>
    </row>
    <row r="427" ht="15.75" customHeight="1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  <c r="AD427" s="111"/>
      <c r="AE427" s="111"/>
      <c r="AF427" s="111"/>
      <c r="AG427" s="111"/>
    </row>
    <row r="428" ht="15.75" customHeight="1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  <c r="AD428" s="111"/>
      <c r="AE428" s="111"/>
      <c r="AF428" s="111"/>
      <c r="AG428" s="111"/>
    </row>
    <row r="429" ht="15.75" customHeight="1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  <c r="AD429" s="111"/>
      <c r="AE429" s="111"/>
      <c r="AF429" s="111"/>
      <c r="AG429" s="111"/>
    </row>
    <row r="430" ht="15.75" customHeight="1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</row>
    <row r="431" ht="15.75" customHeight="1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  <c r="AC431" s="111"/>
      <c r="AD431" s="111"/>
      <c r="AE431" s="111"/>
      <c r="AF431" s="111"/>
      <c r="AG431" s="111"/>
    </row>
    <row r="432" ht="15.75" customHeight="1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  <c r="AC432" s="111"/>
      <c r="AD432" s="111"/>
      <c r="AE432" s="111"/>
      <c r="AF432" s="111"/>
      <c r="AG432" s="111"/>
    </row>
    <row r="433" ht="15.75" customHeight="1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  <c r="AC433" s="111"/>
      <c r="AD433" s="111"/>
      <c r="AE433" s="111"/>
      <c r="AF433" s="111"/>
      <c r="AG433" s="111"/>
    </row>
    <row r="434" ht="15.75" customHeight="1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  <c r="AC434" s="111"/>
      <c r="AD434" s="111"/>
      <c r="AE434" s="111"/>
      <c r="AF434" s="111"/>
      <c r="AG434" s="111"/>
    </row>
    <row r="435" ht="15.75" customHeight="1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  <c r="AC435" s="111"/>
      <c r="AD435" s="111"/>
      <c r="AE435" s="111"/>
      <c r="AF435" s="111"/>
      <c r="AG435" s="111"/>
    </row>
    <row r="436" ht="15.75" customHeight="1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  <c r="AC436" s="111"/>
      <c r="AD436" s="111"/>
      <c r="AE436" s="111"/>
      <c r="AF436" s="111"/>
      <c r="AG436" s="111"/>
    </row>
    <row r="437" ht="15.75" customHeight="1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  <c r="AC437" s="111"/>
      <c r="AD437" s="111"/>
      <c r="AE437" s="111"/>
      <c r="AF437" s="111"/>
      <c r="AG437" s="111"/>
    </row>
    <row r="438" ht="15.75" customHeight="1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  <c r="AC438" s="111"/>
      <c r="AD438" s="111"/>
      <c r="AE438" s="111"/>
      <c r="AF438" s="111"/>
      <c r="AG438" s="111"/>
    </row>
    <row r="439" ht="15.75" customHeight="1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  <c r="AC439" s="111"/>
      <c r="AD439" s="111"/>
      <c r="AE439" s="111"/>
      <c r="AF439" s="111"/>
      <c r="AG439" s="111"/>
    </row>
    <row r="440" ht="15.75" customHeight="1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  <c r="AC440" s="111"/>
      <c r="AD440" s="111"/>
      <c r="AE440" s="111"/>
      <c r="AF440" s="111"/>
      <c r="AG440" s="111"/>
    </row>
    <row r="441" ht="15.75" customHeight="1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  <c r="AC441" s="111"/>
      <c r="AD441" s="111"/>
      <c r="AE441" s="111"/>
      <c r="AF441" s="111"/>
      <c r="AG441" s="111"/>
    </row>
    <row r="442" ht="15.75" customHeight="1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  <c r="AC442" s="111"/>
      <c r="AD442" s="111"/>
      <c r="AE442" s="111"/>
      <c r="AF442" s="111"/>
      <c r="AG442" s="111"/>
    </row>
    <row r="443" ht="15.75" customHeight="1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  <c r="AC443" s="111"/>
      <c r="AD443" s="111"/>
      <c r="AE443" s="111"/>
      <c r="AF443" s="111"/>
      <c r="AG443" s="111"/>
    </row>
    <row r="444" ht="15.75" customHeight="1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  <c r="AC444" s="111"/>
      <c r="AD444" s="111"/>
      <c r="AE444" s="111"/>
      <c r="AF444" s="111"/>
      <c r="AG444" s="111"/>
    </row>
    <row r="445" ht="15.75" customHeight="1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  <c r="AC445" s="111"/>
      <c r="AD445" s="111"/>
      <c r="AE445" s="111"/>
      <c r="AF445" s="111"/>
      <c r="AG445" s="111"/>
    </row>
    <row r="446" ht="15.75" customHeight="1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  <c r="AC446" s="111"/>
      <c r="AD446" s="111"/>
      <c r="AE446" s="111"/>
      <c r="AF446" s="111"/>
      <c r="AG446" s="111"/>
    </row>
    <row r="447" ht="15.75" customHeight="1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  <c r="AC447" s="111"/>
      <c r="AD447" s="111"/>
      <c r="AE447" s="111"/>
      <c r="AF447" s="111"/>
      <c r="AG447" s="111"/>
    </row>
    <row r="448" ht="15.75" customHeight="1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  <c r="AC448" s="111"/>
      <c r="AD448" s="111"/>
      <c r="AE448" s="111"/>
      <c r="AF448" s="111"/>
      <c r="AG448" s="111"/>
    </row>
    <row r="449" ht="15.75" customHeight="1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  <c r="AC449" s="111"/>
      <c r="AD449" s="111"/>
      <c r="AE449" s="111"/>
      <c r="AF449" s="111"/>
      <c r="AG449" s="111"/>
    </row>
    <row r="450" ht="15.75" customHeight="1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</row>
    <row r="451" ht="15.75" customHeight="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</row>
    <row r="452" ht="15.75" customHeight="1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  <c r="AC452" s="111"/>
      <c r="AD452" s="111"/>
      <c r="AE452" s="111"/>
      <c r="AF452" s="111"/>
      <c r="AG452" s="111"/>
    </row>
    <row r="453" ht="15.75" customHeight="1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  <c r="AE453" s="111"/>
      <c r="AF453" s="111"/>
      <c r="AG453" s="111"/>
    </row>
    <row r="454" ht="15.75" customHeight="1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1"/>
    </row>
    <row r="455" ht="15.75" customHeight="1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  <c r="AC455" s="111"/>
      <c r="AD455" s="111"/>
      <c r="AE455" s="111"/>
      <c r="AF455" s="111"/>
      <c r="AG455" s="111"/>
    </row>
    <row r="456" ht="15.75" customHeight="1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  <c r="AC456" s="111"/>
      <c r="AD456" s="111"/>
      <c r="AE456" s="111"/>
      <c r="AF456" s="111"/>
      <c r="AG456" s="111"/>
    </row>
    <row r="457" ht="15.75" customHeight="1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  <c r="AF457" s="111"/>
      <c r="AG457" s="111"/>
    </row>
    <row r="458" ht="15.75" customHeight="1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  <c r="AC458" s="111"/>
      <c r="AD458" s="111"/>
      <c r="AE458" s="111"/>
      <c r="AF458" s="111"/>
      <c r="AG458" s="111"/>
    </row>
    <row r="459" ht="15.75" customHeight="1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  <c r="AC459" s="111"/>
      <c r="AD459" s="111"/>
      <c r="AE459" s="111"/>
      <c r="AF459" s="111"/>
      <c r="AG459" s="111"/>
    </row>
    <row r="460" ht="15.75" customHeight="1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  <c r="AC460" s="111"/>
      <c r="AD460" s="111"/>
      <c r="AE460" s="111"/>
      <c r="AF460" s="111"/>
      <c r="AG460" s="111"/>
    </row>
    <row r="461" ht="15.75" customHeight="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  <c r="AC461" s="111"/>
      <c r="AD461" s="111"/>
      <c r="AE461" s="111"/>
      <c r="AF461" s="111"/>
      <c r="AG461" s="111"/>
    </row>
    <row r="462" ht="15.75" customHeight="1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  <c r="AC462" s="111"/>
      <c r="AD462" s="111"/>
      <c r="AE462" s="111"/>
      <c r="AF462" s="111"/>
      <c r="AG462" s="111"/>
    </row>
    <row r="463" ht="15.75" customHeight="1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  <c r="AC463" s="111"/>
      <c r="AD463" s="111"/>
      <c r="AE463" s="111"/>
      <c r="AF463" s="111"/>
      <c r="AG463" s="111"/>
    </row>
    <row r="464" ht="15.75" customHeight="1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  <c r="AC464" s="111"/>
      <c r="AD464" s="111"/>
      <c r="AE464" s="111"/>
      <c r="AF464" s="111"/>
      <c r="AG464" s="111"/>
    </row>
    <row r="465" ht="15.75" customHeight="1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  <c r="AC465" s="111"/>
      <c r="AD465" s="111"/>
      <c r="AE465" s="111"/>
      <c r="AF465" s="111"/>
      <c r="AG465" s="111"/>
    </row>
    <row r="466" ht="15.75" customHeight="1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  <c r="AC466" s="111"/>
      <c r="AD466" s="111"/>
      <c r="AE466" s="111"/>
      <c r="AF466" s="111"/>
      <c r="AG466" s="111"/>
    </row>
    <row r="467" ht="15.75" customHeight="1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  <c r="AC467" s="111"/>
      <c r="AD467" s="111"/>
      <c r="AE467" s="111"/>
      <c r="AF467" s="111"/>
      <c r="AG467" s="111"/>
    </row>
    <row r="468" ht="15.75" customHeight="1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  <c r="AD468" s="111"/>
      <c r="AE468" s="111"/>
      <c r="AF468" s="111"/>
      <c r="AG468" s="111"/>
    </row>
    <row r="469" ht="15.75" customHeight="1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  <c r="AD469" s="111"/>
      <c r="AE469" s="111"/>
      <c r="AF469" s="111"/>
      <c r="AG469" s="111"/>
    </row>
    <row r="470" ht="15.75" customHeight="1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  <c r="AD470" s="111"/>
      <c r="AE470" s="111"/>
      <c r="AF470" s="111"/>
      <c r="AG470" s="111"/>
    </row>
    <row r="471" ht="15.75" customHeight="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  <c r="AE471" s="111"/>
      <c r="AF471" s="111"/>
      <c r="AG471" s="111"/>
    </row>
    <row r="472" ht="15.75" customHeight="1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  <c r="AC472" s="111"/>
      <c r="AD472" s="111"/>
      <c r="AE472" s="111"/>
      <c r="AF472" s="111"/>
      <c r="AG472" s="111"/>
    </row>
    <row r="473" ht="15.75" customHeight="1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  <c r="AC473" s="111"/>
      <c r="AD473" s="111"/>
      <c r="AE473" s="111"/>
      <c r="AF473" s="111"/>
      <c r="AG473" s="111"/>
    </row>
    <row r="474" ht="15.75" customHeight="1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  <c r="AC474" s="111"/>
      <c r="AD474" s="111"/>
      <c r="AE474" s="111"/>
      <c r="AF474" s="111"/>
      <c r="AG474" s="111"/>
    </row>
    <row r="475" ht="15.75" customHeight="1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  <c r="AC475" s="111"/>
      <c r="AD475" s="111"/>
      <c r="AE475" s="111"/>
      <c r="AF475" s="111"/>
      <c r="AG475" s="111"/>
    </row>
    <row r="476" ht="15.75" customHeight="1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  <c r="AC476" s="111"/>
      <c r="AD476" s="111"/>
      <c r="AE476" s="111"/>
      <c r="AF476" s="111"/>
      <c r="AG476" s="111"/>
    </row>
    <row r="477" ht="15.75" customHeight="1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  <c r="AC477" s="111"/>
      <c r="AD477" s="111"/>
      <c r="AE477" s="111"/>
      <c r="AF477" s="111"/>
      <c r="AG477" s="111"/>
    </row>
    <row r="478" ht="15.75" customHeight="1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  <c r="AC478" s="111"/>
      <c r="AD478" s="111"/>
      <c r="AE478" s="111"/>
      <c r="AF478" s="111"/>
      <c r="AG478" s="111"/>
    </row>
    <row r="479" ht="15.75" customHeight="1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  <c r="AC479" s="111"/>
      <c r="AD479" s="111"/>
      <c r="AE479" s="111"/>
      <c r="AF479" s="111"/>
      <c r="AG479" s="111"/>
    </row>
    <row r="480" ht="15.75" customHeight="1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  <c r="AC480" s="111"/>
      <c r="AD480" s="111"/>
      <c r="AE480" s="111"/>
      <c r="AF480" s="111"/>
      <c r="AG480" s="111"/>
    </row>
    <row r="481" ht="15.75" customHeight="1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  <c r="AC481" s="111"/>
      <c r="AD481" s="111"/>
      <c r="AE481" s="111"/>
      <c r="AF481" s="111"/>
      <c r="AG481" s="111"/>
    </row>
    <row r="482" ht="15.75" customHeight="1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  <c r="AD482" s="111"/>
      <c r="AE482" s="111"/>
      <c r="AF482" s="111"/>
      <c r="AG482" s="111"/>
    </row>
    <row r="483" ht="15.75" customHeight="1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  <c r="AD483" s="111"/>
      <c r="AE483" s="111"/>
      <c r="AF483" s="111"/>
      <c r="AG483" s="111"/>
    </row>
    <row r="484" ht="15.75" customHeight="1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  <c r="AD484" s="111"/>
      <c r="AE484" s="111"/>
      <c r="AF484" s="111"/>
      <c r="AG484" s="111"/>
    </row>
    <row r="485" ht="15.75" customHeight="1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  <c r="AF485" s="111"/>
      <c r="AG485" s="111"/>
    </row>
    <row r="486" ht="15.75" customHeight="1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  <c r="AE486" s="111"/>
      <c r="AF486" s="111"/>
      <c r="AG486" s="111"/>
    </row>
    <row r="487" ht="15.75" customHeight="1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  <c r="AD487" s="111"/>
      <c r="AE487" s="111"/>
      <c r="AF487" s="111"/>
      <c r="AG487" s="111"/>
    </row>
    <row r="488" ht="15.75" customHeight="1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  <c r="AD488" s="111"/>
      <c r="AE488" s="111"/>
      <c r="AF488" s="111"/>
      <c r="AG488" s="111"/>
    </row>
    <row r="489" ht="15.75" customHeight="1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  <c r="AD489" s="111"/>
      <c r="AE489" s="111"/>
      <c r="AF489" s="111"/>
      <c r="AG489" s="111"/>
    </row>
    <row r="490" ht="15.75" customHeight="1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  <c r="AD490" s="111"/>
      <c r="AE490" s="111"/>
      <c r="AF490" s="111"/>
      <c r="AG490" s="111"/>
    </row>
    <row r="491" ht="15.75" customHeight="1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  <c r="AD491" s="111"/>
      <c r="AE491" s="111"/>
      <c r="AF491" s="111"/>
      <c r="AG491" s="111"/>
    </row>
    <row r="492" ht="15.75" customHeight="1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  <c r="AD492" s="111"/>
      <c r="AE492" s="111"/>
      <c r="AF492" s="111"/>
      <c r="AG492" s="111"/>
    </row>
    <row r="493" ht="15.75" customHeight="1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  <c r="AD493" s="111"/>
      <c r="AE493" s="111"/>
      <c r="AF493" s="111"/>
      <c r="AG493" s="111"/>
    </row>
    <row r="494" ht="15.75" customHeight="1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  <c r="AD494" s="111"/>
      <c r="AE494" s="111"/>
      <c r="AF494" s="111"/>
      <c r="AG494" s="111"/>
    </row>
    <row r="495" ht="15.75" customHeight="1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  <c r="AD495" s="111"/>
      <c r="AE495" s="111"/>
      <c r="AF495" s="111"/>
      <c r="AG495" s="111"/>
    </row>
    <row r="496" ht="15.75" customHeight="1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  <c r="AE496" s="111"/>
      <c r="AF496" s="111"/>
      <c r="AG496" s="111"/>
    </row>
    <row r="497" ht="15.75" customHeight="1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  <c r="AE497" s="111"/>
      <c r="AF497" s="111"/>
      <c r="AG497" s="111"/>
    </row>
    <row r="498" ht="15.75" customHeight="1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  <c r="AE498" s="111"/>
      <c r="AF498" s="111"/>
      <c r="AG498" s="111"/>
    </row>
    <row r="499" ht="15.75" customHeight="1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  <c r="AE499" s="111"/>
      <c r="AF499" s="111"/>
      <c r="AG499" s="111"/>
    </row>
    <row r="500" ht="15.75" customHeight="1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  <c r="AD500" s="111"/>
      <c r="AE500" s="111"/>
      <c r="AF500" s="111"/>
      <c r="AG500" s="111"/>
    </row>
    <row r="501" ht="15.75" customHeight="1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  <c r="AC501" s="111"/>
      <c r="AD501" s="111"/>
      <c r="AE501" s="111"/>
      <c r="AF501" s="111"/>
      <c r="AG501" s="111"/>
    </row>
    <row r="502" ht="15.75" customHeight="1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  <c r="AD502" s="111"/>
      <c r="AE502" s="111"/>
      <c r="AF502" s="111"/>
      <c r="AG502" s="111"/>
    </row>
    <row r="503" ht="15.75" customHeight="1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  <c r="AC503" s="111"/>
      <c r="AD503" s="111"/>
      <c r="AE503" s="111"/>
      <c r="AF503" s="111"/>
      <c r="AG503" s="111"/>
    </row>
    <row r="504" ht="15.75" customHeight="1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  <c r="AC504" s="111"/>
      <c r="AD504" s="111"/>
      <c r="AE504" s="111"/>
      <c r="AF504" s="111"/>
      <c r="AG504" s="111"/>
    </row>
    <row r="505" ht="15.75" customHeight="1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  <c r="AC505" s="111"/>
      <c r="AD505" s="111"/>
      <c r="AE505" s="111"/>
      <c r="AF505" s="111"/>
      <c r="AG505" s="111"/>
    </row>
    <row r="506" ht="15.75" customHeight="1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  <c r="AC506" s="111"/>
      <c r="AD506" s="111"/>
      <c r="AE506" s="111"/>
      <c r="AF506" s="111"/>
      <c r="AG506" s="111"/>
    </row>
    <row r="507" ht="15.75" customHeight="1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  <c r="AC507" s="111"/>
      <c r="AD507" s="111"/>
      <c r="AE507" s="111"/>
      <c r="AF507" s="111"/>
      <c r="AG507" s="111"/>
    </row>
    <row r="508" ht="15.75" customHeight="1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  <c r="AE508" s="111"/>
      <c r="AF508" s="111"/>
      <c r="AG508" s="111"/>
    </row>
    <row r="509" ht="15.75" customHeight="1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  <c r="AC509" s="111"/>
      <c r="AD509" s="111"/>
      <c r="AE509" s="111"/>
      <c r="AF509" s="111"/>
      <c r="AG509" s="111"/>
    </row>
    <row r="510" ht="15.75" customHeight="1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  <c r="AC510" s="111"/>
      <c r="AD510" s="111"/>
      <c r="AE510" s="111"/>
      <c r="AF510" s="111"/>
      <c r="AG510" s="111"/>
    </row>
    <row r="511" ht="15.75" customHeight="1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  <c r="AC511" s="111"/>
      <c r="AD511" s="111"/>
      <c r="AE511" s="111"/>
      <c r="AF511" s="111"/>
      <c r="AG511" s="111"/>
    </row>
    <row r="512" ht="15.75" customHeight="1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  <c r="AC512" s="111"/>
      <c r="AD512" s="111"/>
      <c r="AE512" s="111"/>
      <c r="AF512" s="111"/>
      <c r="AG512" s="111"/>
    </row>
    <row r="513" ht="15.75" customHeight="1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  <c r="AC513" s="111"/>
      <c r="AD513" s="111"/>
      <c r="AE513" s="111"/>
      <c r="AF513" s="111"/>
      <c r="AG513" s="111"/>
    </row>
    <row r="514" ht="15.75" customHeight="1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  <c r="AC514" s="111"/>
      <c r="AD514" s="111"/>
      <c r="AE514" s="111"/>
      <c r="AF514" s="111"/>
      <c r="AG514" s="111"/>
    </row>
    <row r="515" ht="15.75" customHeight="1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</row>
    <row r="516" ht="15.75" customHeight="1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  <c r="AC516" s="111"/>
      <c r="AD516" s="111"/>
      <c r="AE516" s="111"/>
      <c r="AF516" s="111"/>
      <c r="AG516" s="111"/>
    </row>
    <row r="517" ht="15.75" customHeight="1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  <c r="AC517" s="111"/>
      <c r="AD517" s="111"/>
      <c r="AE517" s="111"/>
      <c r="AF517" s="111"/>
      <c r="AG517" s="111"/>
    </row>
    <row r="518" ht="15.75" customHeight="1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  <c r="AE518" s="111"/>
      <c r="AF518" s="111"/>
      <c r="AG518" s="111"/>
    </row>
    <row r="519" ht="15.75" customHeight="1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  <c r="AF519" s="111"/>
      <c r="AG519" s="111"/>
    </row>
    <row r="520" ht="15.75" customHeight="1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  <c r="AC520" s="111"/>
      <c r="AD520" s="111"/>
      <c r="AE520" s="111"/>
      <c r="AF520" s="111"/>
      <c r="AG520" s="111"/>
    </row>
    <row r="521" ht="15.75" customHeight="1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  <c r="AC521" s="111"/>
      <c r="AD521" s="111"/>
      <c r="AE521" s="111"/>
      <c r="AF521" s="111"/>
      <c r="AG521" s="111"/>
    </row>
    <row r="522" ht="15.75" customHeight="1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  <c r="AC522" s="111"/>
      <c r="AD522" s="111"/>
      <c r="AE522" s="111"/>
      <c r="AF522" s="111"/>
      <c r="AG522" s="111"/>
    </row>
    <row r="523" ht="15.75" customHeight="1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  <c r="AC523" s="111"/>
      <c r="AD523" s="111"/>
      <c r="AE523" s="111"/>
      <c r="AF523" s="111"/>
      <c r="AG523" s="111"/>
    </row>
    <row r="524" ht="15.75" customHeight="1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  <c r="AC524" s="111"/>
      <c r="AD524" s="111"/>
      <c r="AE524" s="111"/>
      <c r="AF524" s="111"/>
      <c r="AG524" s="111"/>
    </row>
    <row r="525" ht="15.75" customHeight="1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  <c r="AC525" s="111"/>
      <c r="AD525" s="111"/>
      <c r="AE525" s="111"/>
      <c r="AF525" s="111"/>
      <c r="AG525" s="111"/>
    </row>
    <row r="526" ht="15.75" customHeight="1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  <c r="AC526" s="111"/>
      <c r="AD526" s="111"/>
      <c r="AE526" s="111"/>
      <c r="AF526" s="111"/>
      <c r="AG526" s="111"/>
    </row>
    <row r="527" ht="15.75" customHeight="1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  <c r="AC527" s="111"/>
      <c r="AD527" s="111"/>
      <c r="AE527" s="111"/>
      <c r="AF527" s="111"/>
      <c r="AG527" s="111"/>
    </row>
    <row r="528" ht="15.75" customHeight="1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  <c r="AC528" s="111"/>
      <c r="AD528" s="111"/>
      <c r="AE528" s="111"/>
      <c r="AF528" s="111"/>
      <c r="AG528" s="111"/>
    </row>
    <row r="529" ht="15.75" customHeight="1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  <c r="AC529" s="111"/>
      <c r="AD529" s="111"/>
      <c r="AE529" s="111"/>
      <c r="AF529" s="111"/>
      <c r="AG529" s="111"/>
    </row>
    <row r="530" ht="15.75" customHeight="1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  <c r="AC530" s="111"/>
      <c r="AD530" s="111"/>
      <c r="AE530" s="111"/>
      <c r="AF530" s="111"/>
      <c r="AG530" s="111"/>
    </row>
    <row r="531" ht="15.75" customHeight="1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  <c r="AC531" s="111"/>
      <c r="AD531" s="111"/>
      <c r="AE531" s="111"/>
      <c r="AF531" s="111"/>
      <c r="AG531" s="111"/>
    </row>
    <row r="532" ht="15.75" customHeight="1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  <c r="AC532" s="111"/>
      <c r="AD532" s="111"/>
      <c r="AE532" s="111"/>
      <c r="AF532" s="111"/>
      <c r="AG532" s="111"/>
    </row>
    <row r="533" ht="15.75" customHeight="1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  <c r="AC533" s="111"/>
      <c r="AD533" s="111"/>
      <c r="AE533" s="111"/>
      <c r="AF533" s="111"/>
      <c r="AG533" s="111"/>
    </row>
    <row r="534" ht="15.75" customHeight="1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  <c r="AC534" s="111"/>
      <c r="AD534" s="111"/>
      <c r="AE534" s="111"/>
      <c r="AF534" s="111"/>
      <c r="AG534" s="111"/>
    </row>
    <row r="535" ht="15.75" customHeight="1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  <c r="AC535" s="111"/>
      <c r="AD535" s="111"/>
      <c r="AE535" s="111"/>
      <c r="AF535" s="111"/>
      <c r="AG535" s="111"/>
    </row>
    <row r="536" ht="15.75" customHeight="1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  <c r="AD536" s="111"/>
      <c r="AE536" s="111"/>
      <c r="AF536" s="111"/>
      <c r="AG536" s="111"/>
    </row>
    <row r="537" ht="15.75" customHeight="1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  <c r="AC537" s="111"/>
      <c r="AD537" s="111"/>
      <c r="AE537" s="111"/>
      <c r="AF537" s="111"/>
      <c r="AG537" s="111"/>
    </row>
    <row r="538" ht="15.75" customHeight="1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  <c r="AC538" s="111"/>
      <c r="AD538" s="111"/>
      <c r="AE538" s="111"/>
      <c r="AF538" s="111"/>
      <c r="AG538" s="111"/>
    </row>
    <row r="539" ht="15.75" customHeight="1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  <c r="AC539" s="111"/>
      <c r="AD539" s="111"/>
      <c r="AE539" s="111"/>
      <c r="AF539" s="111"/>
      <c r="AG539" s="111"/>
    </row>
    <row r="540" ht="15.75" customHeight="1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  <c r="AC540" s="111"/>
      <c r="AD540" s="111"/>
      <c r="AE540" s="111"/>
      <c r="AF540" s="111"/>
      <c r="AG540" s="111"/>
    </row>
    <row r="541" ht="15.75" customHeight="1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  <c r="AC541" s="111"/>
      <c r="AD541" s="111"/>
      <c r="AE541" s="111"/>
      <c r="AF541" s="111"/>
      <c r="AG541" s="111"/>
    </row>
    <row r="542" ht="15.75" customHeight="1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  <c r="AC542" s="111"/>
      <c r="AD542" s="111"/>
      <c r="AE542" s="111"/>
      <c r="AF542" s="111"/>
      <c r="AG542" s="111"/>
    </row>
    <row r="543" ht="15.75" customHeight="1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  <c r="AC543" s="111"/>
      <c r="AD543" s="111"/>
      <c r="AE543" s="111"/>
      <c r="AF543" s="111"/>
      <c r="AG543" s="111"/>
    </row>
    <row r="544" ht="15.75" customHeight="1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  <c r="AC544" s="111"/>
      <c r="AD544" s="111"/>
      <c r="AE544" s="111"/>
      <c r="AF544" s="111"/>
      <c r="AG544" s="111"/>
    </row>
    <row r="545" ht="15.75" customHeight="1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  <c r="AC545" s="111"/>
      <c r="AD545" s="111"/>
      <c r="AE545" s="111"/>
      <c r="AF545" s="111"/>
      <c r="AG545" s="111"/>
    </row>
    <row r="546" ht="15.75" customHeight="1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  <c r="AC546" s="111"/>
      <c r="AD546" s="111"/>
      <c r="AE546" s="111"/>
      <c r="AF546" s="111"/>
      <c r="AG546" s="111"/>
    </row>
    <row r="547" ht="15.75" customHeight="1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  <c r="AC547" s="111"/>
      <c r="AD547" s="111"/>
      <c r="AE547" s="111"/>
      <c r="AF547" s="111"/>
      <c r="AG547" s="111"/>
    </row>
    <row r="548" ht="15.75" customHeight="1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  <c r="AC548" s="111"/>
      <c r="AD548" s="111"/>
      <c r="AE548" s="111"/>
      <c r="AF548" s="111"/>
      <c r="AG548" s="111"/>
    </row>
    <row r="549" ht="15.75" customHeight="1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  <c r="AC549" s="111"/>
      <c r="AD549" s="111"/>
      <c r="AE549" s="111"/>
      <c r="AF549" s="111"/>
      <c r="AG549" s="111"/>
    </row>
    <row r="550" ht="15.75" customHeight="1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  <c r="AC550" s="111"/>
      <c r="AD550" s="111"/>
      <c r="AE550" s="111"/>
      <c r="AF550" s="111"/>
      <c r="AG550" s="111"/>
    </row>
    <row r="551" ht="15.75" customHeight="1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  <c r="AC551" s="111"/>
      <c r="AD551" s="111"/>
      <c r="AE551" s="111"/>
      <c r="AF551" s="111"/>
      <c r="AG551" s="111"/>
    </row>
    <row r="552" ht="15.75" customHeight="1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  <c r="AC552" s="111"/>
      <c r="AD552" s="111"/>
      <c r="AE552" s="111"/>
      <c r="AF552" s="111"/>
      <c r="AG552" s="111"/>
    </row>
    <row r="553" ht="15.75" customHeight="1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  <c r="AD553" s="111"/>
      <c r="AE553" s="111"/>
      <c r="AF553" s="111"/>
      <c r="AG553" s="111"/>
    </row>
    <row r="554" ht="15.75" customHeight="1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  <c r="AC554" s="111"/>
      <c r="AD554" s="111"/>
      <c r="AE554" s="111"/>
      <c r="AF554" s="111"/>
      <c r="AG554" s="111"/>
    </row>
    <row r="555" ht="15.75" customHeight="1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  <c r="AC555" s="111"/>
      <c r="AD555" s="111"/>
      <c r="AE555" s="111"/>
      <c r="AF555" s="111"/>
      <c r="AG555" s="111"/>
    </row>
    <row r="556" ht="15.75" customHeight="1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  <c r="AC556" s="111"/>
      <c r="AD556" s="111"/>
      <c r="AE556" s="111"/>
      <c r="AF556" s="111"/>
      <c r="AG556" s="111"/>
    </row>
    <row r="557" ht="15.75" customHeight="1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  <c r="AC557" s="111"/>
      <c r="AD557" s="111"/>
      <c r="AE557" s="111"/>
      <c r="AF557" s="111"/>
      <c r="AG557" s="111"/>
    </row>
    <row r="558" ht="15.75" customHeight="1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  <c r="AC558" s="111"/>
      <c r="AD558" s="111"/>
      <c r="AE558" s="111"/>
      <c r="AF558" s="111"/>
      <c r="AG558" s="111"/>
    </row>
    <row r="559" ht="15.75" customHeight="1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  <c r="AC559" s="111"/>
      <c r="AD559" s="111"/>
      <c r="AE559" s="111"/>
      <c r="AF559" s="111"/>
      <c r="AG559" s="111"/>
    </row>
    <row r="560" ht="15.75" customHeight="1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  <c r="AC560" s="111"/>
      <c r="AD560" s="111"/>
      <c r="AE560" s="111"/>
      <c r="AF560" s="111"/>
      <c r="AG560" s="111"/>
    </row>
    <row r="561" ht="15.75" customHeight="1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  <c r="AC561" s="111"/>
      <c r="AD561" s="111"/>
      <c r="AE561" s="111"/>
      <c r="AF561" s="111"/>
      <c r="AG561" s="111"/>
    </row>
    <row r="562" ht="15.75" customHeight="1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  <c r="AC562" s="111"/>
      <c r="AD562" s="111"/>
      <c r="AE562" s="111"/>
      <c r="AF562" s="111"/>
      <c r="AG562" s="111"/>
    </row>
    <row r="563" ht="15.75" customHeight="1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  <c r="AC563" s="111"/>
      <c r="AD563" s="111"/>
      <c r="AE563" s="111"/>
      <c r="AF563" s="111"/>
      <c r="AG563" s="111"/>
    </row>
    <row r="564" ht="15.75" customHeight="1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  <c r="AC564" s="111"/>
      <c r="AD564" s="111"/>
      <c r="AE564" s="111"/>
      <c r="AF564" s="111"/>
      <c r="AG564" s="111"/>
    </row>
    <row r="565" ht="15.75" customHeight="1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  <c r="AC565" s="111"/>
      <c r="AD565" s="111"/>
      <c r="AE565" s="111"/>
      <c r="AF565" s="111"/>
      <c r="AG565" s="111"/>
    </row>
    <row r="566" ht="15.75" customHeight="1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  <c r="AC566" s="111"/>
      <c r="AD566" s="111"/>
      <c r="AE566" s="111"/>
      <c r="AF566" s="111"/>
      <c r="AG566" s="111"/>
    </row>
    <row r="567" ht="15.75" customHeight="1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  <c r="AC567" s="111"/>
      <c r="AD567" s="111"/>
      <c r="AE567" s="111"/>
      <c r="AF567" s="111"/>
      <c r="AG567" s="111"/>
    </row>
    <row r="568" ht="15.75" customHeight="1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  <c r="AC568" s="111"/>
      <c r="AD568" s="111"/>
      <c r="AE568" s="111"/>
      <c r="AF568" s="111"/>
      <c r="AG568" s="111"/>
    </row>
    <row r="569" ht="15.75" customHeight="1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  <c r="AC569" s="111"/>
      <c r="AD569" s="111"/>
      <c r="AE569" s="111"/>
      <c r="AF569" s="111"/>
      <c r="AG569" s="111"/>
    </row>
    <row r="570" ht="15.75" customHeight="1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  <c r="AD570" s="111"/>
      <c r="AE570" s="111"/>
      <c r="AF570" s="111"/>
      <c r="AG570" s="111"/>
    </row>
    <row r="571" ht="15.75" customHeight="1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  <c r="AC571" s="111"/>
      <c r="AD571" s="111"/>
      <c r="AE571" s="111"/>
      <c r="AF571" s="111"/>
      <c r="AG571" s="111"/>
    </row>
    <row r="572" ht="15.75" customHeight="1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  <c r="AC572" s="111"/>
      <c r="AD572" s="111"/>
      <c r="AE572" s="111"/>
      <c r="AF572" s="111"/>
      <c r="AG572" s="111"/>
    </row>
    <row r="573" ht="15.75" customHeight="1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  <c r="AC573" s="111"/>
      <c r="AD573" s="111"/>
      <c r="AE573" s="111"/>
      <c r="AF573" s="111"/>
      <c r="AG573" s="111"/>
    </row>
    <row r="574" ht="15.75" customHeight="1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  <c r="AC574" s="111"/>
      <c r="AD574" s="111"/>
      <c r="AE574" s="111"/>
      <c r="AF574" s="111"/>
      <c r="AG574" s="111"/>
    </row>
    <row r="575" ht="15.75" customHeight="1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  <c r="AC575" s="111"/>
      <c r="AD575" s="111"/>
      <c r="AE575" s="111"/>
      <c r="AF575" s="111"/>
      <c r="AG575" s="111"/>
    </row>
    <row r="576" ht="15.75" customHeight="1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  <c r="AC576" s="111"/>
      <c r="AD576" s="111"/>
      <c r="AE576" s="111"/>
      <c r="AF576" s="111"/>
      <c r="AG576" s="111"/>
    </row>
    <row r="577" ht="15.75" customHeight="1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  <c r="AC577" s="111"/>
      <c r="AD577" s="111"/>
      <c r="AE577" s="111"/>
      <c r="AF577" s="111"/>
      <c r="AG577" s="111"/>
    </row>
    <row r="578" ht="15.75" customHeight="1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  <c r="AC578" s="111"/>
      <c r="AD578" s="111"/>
      <c r="AE578" s="111"/>
      <c r="AF578" s="111"/>
      <c r="AG578" s="111"/>
    </row>
    <row r="579" ht="15.75" customHeight="1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  <c r="AC579" s="111"/>
      <c r="AD579" s="111"/>
      <c r="AE579" s="111"/>
      <c r="AF579" s="111"/>
      <c r="AG579" s="111"/>
    </row>
    <row r="580" ht="15.75" customHeight="1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</row>
    <row r="581" ht="15.75" customHeight="1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  <c r="AC581" s="111"/>
      <c r="AD581" s="111"/>
      <c r="AE581" s="111"/>
      <c r="AF581" s="111"/>
      <c r="AG581" s="111"/>
    </row>
    <row r="582" ht="15.75" customHeight="1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  <c r="AC582" s="111"/>
      <c r="AD582" s="111"/>
      <c r="AE582" s="111"/>
      <c r="AF582" s="111"/>
      <c r="AG582" s="111"/>
    </row>
    <row r="583" ht="15.75" customHeight="1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  <c r="AE583" s="111"/>
      <c r="AF583" s="111"/>
      <c r="AG583" s="111"/>
    </row>
    <row r="584" ht="15.75" customHeight="1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  <c r="AD584" s="111"/>
      <c r="AE584" s="111"/>
      <c r="AF584" s="111"/>
      <c r="AG584" s="111"/>
    </row>
    <row r="585" ht="15.75" customHeight="1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  <c r="AC585" s="111"/>
      <c r="AD585" s="111"/>
      <c r="AE585" s="111"/>
      <c r="AF585" s="111"/>
      <c r="AG585" s="111"/>
    </row>
    <row r="586" ht="15.75" customHeight="1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  <c r="AC586" s="111"/>
      <c r="AD586" s="111"/>
      <c r="AE586" s="111"/>
      <c r="AF586" s="111"/>
      <c r="AG586" s="111"/>
    </row>
    <row r="587" ht="15.75" customHeight="1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  <c r="AC587" s="111"/>
      <c r="AD587" s="111"/>
      <c r="AE587" s="111"/>
      <c r="AF587" s="111"/>
      <c r="AG587" s="111"/>
    </row>
    <row r="588" ht="15.75" customHeight="1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  <c r="AC588" s="111"/>
      <c r="AD588" s="111"/>
      <c r="AE588" s="111"/>
      <c r="AF588" s="111"/>
      <c r="AG588" s="111"/>
    </row>
    <row r="589" ht="15.75" customHeight="1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  <c r="AC589" s="111"/>
      <c r="AD589" s="111"/>
      <c r="AE589" s="111"/>
      <c r="AF589" s="111"/>
      <c r="AG589" s="111"/>
    </row>
    <row r="590" ht="15.75" customHeight="1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  <c r="AC590" s="111"/>
      <c r="AD590" s="111"/>
      <c r="AE590" s="111"/>
      <c r="AF590" s="111"/>
      <c r="AG590" s="111"/>
    </row>
    <row r="591" ht="15.75" customHeight="1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  <c r="AC591" s="111"/>
      <c r="AD591" s="111"/>
      <c r="AE591" s="111"/>
      <c r="AF591" s="111"/>
      <c r="AG591" s="111"/>
    </row>
    <row r="592" ht="15.75" customHeight="1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  <c r="AC592" s="111"/>
      <c r="AD592" s="111"/>
      <c r="AE592" s="111"/>
      <c r="AF592" s="111"/>
      <c r="AG592" s="111"/>
    </row>
    <row r="593" ht="15.75" customHeight="1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  <c r="AC593" s="111"/>
      <c r="AD593" s="111"/>
      <c r="AE593" s="111"/>
      <c r="AF593" s="111"/>
      <c r="AG593" s="111"/>
    </row>
    <row r="594" ht="15.75" customHeight="1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  <c r="AC594" s="111"/>
      <c r="AD594" s="111"/>
      <c r="AE594" s="111"/>
      <c r="AF594" s="111"/>
      <c r="AG594" s="111"/>
    </row>
    <row r="595" ht="15.75" customHeight="1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  <c r="AC595" s="111"/>
      <c r="AD595" s="111"/>
      <c r="AE595" s="111"/>
      <c r="AF595" s="111"/>
      <c r="AG595" s="111"/>
    </row>
    <row r="596" ht="15.75" customHeight="1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  <c r="AC596" s="111"/>
      <c r="AD596" s="111"/>
      <c r="AE596" s="111"/>
      <c r="AF596" s="111"/>
      <c r="AG596" s="111"/>
    </row>
    <row r="597" ht="15.75" customHeight="1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  <c r="AC597" s="111"/>
      <c r="AD597" s="111"/>
      <c r="AE597" s="111"/>
      <c r="AF597" s="111"/>
      <c r="AG597" s="111"/>
    </row>
    <row r="598" ht="15.75" customHeight="1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  <c r="AC598" s="111"/>
      <c r="AD598" s="111"/>
      <c r="AE598" s="111"/>
      <c r="AF598" s="111"/>
      <c r="AG598" s="111"/>
    </row>
    <row r="599" ht="15.75" customHeight="1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  <c r="AC599" s="111"/>
      <c r="AD599" s="111"/>
      <c r="AE599" s="111"/>
      <c r="AF599" s="111"/>
      <c r="AG599" s="111"/>
    </row>
    <row r="600" ht="15.75" customHeight="1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  <c r="AC600" s="111"/>
      <c r="AD600" s="111"/>
      <c r="AE600" s="111"/>
      <c r="AF600" s="111"/>
      <c r="AG600" s="111"/>
    </row>
    <row r="601" ht="15.75" customHeight="1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  <c r="AC601" s="111"/>
      <c r="AD601" s="111"/>
      <c r="AE601" s="111"/>
      <c r="AF601" s="111"/>
      <c r="AG601" s="111"/>
    </row>
    <row r="602" ht="15.75" customHeight="1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  <c r="AC602" s="111"/>
      <c r="AD602" s="111"/>
      <c r="AE602" s="111"/>
      <c r="AF602" s="111"/>
      <c r="AG602" s="111"/>
    </row>
    <row r="603" ht="15.75" customHeight="1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  <c r="AC603" s="111"/>
      <c r="AD603" s="111"/>
      <c r="AE603" s="111"/>
      <c r="AF603" s="111"/>
      <c r="AG603" s="111"/>
    </row>
    <row r="604" ht="15.75" customHeight="1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  <c r="AC604" s="111"/>
      <c r="AD604" s="111"/>
      <c r="AE604" s="111"/>
      <c r="AF604" s="111"/>
      <c r="AG604" s="111"/>
    </row>
    <row r="605" ht="15.75" customHeight="1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  <c r="AC605" s="111"/>
      <c r="AD605" s="111"/>
      <c r="AE605" s="111"/>
      <c r="AF605" s="111"/>
      <c r="AG605" s="111"/>
    </row>
    <row r="606" ht="15.75" customHeight="1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  <c r="AC606" s="111"/>
      <c r="AD606" s="111"/>
      <c r="AE606" s="111"/>
      <c r="AF606" s="111"/>
      <c r="AG606" s="111"/>
    </row>
    <row r="607" ht="15.75" customHeight="1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  <c r="AC607" s="111"/>
      <c r="AD607" s="111"/>
      <c r="AE607" s="111"/>
      <c r="AF607" s="111"/>
      <c r="AG607" s="111"/>
    </row>
    <row r="608" ht="15.75" customHeight="1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  <c r="AC608" s="111"/>
      <c r="AD608" s="111"/>
      <c r="AE608" s="111"/>
      <c r="AF608" s="111"/>
      <c r="AG608" s="111"/>
    </row>
    <row r="609" ht="15.75" customHeight="1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  <c r="AC609" s="111"/>
      <c r="AD609" s="111"/>
      <c r="AE609" s="111"/>
      <c r="AF609" s="111"/>
      <c r="AG609" s="111"/>
    </row>
    <row r="610" ht="15.75" customHeight="1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  <c r="AC610" s="111"/>
      <c r="AD610" s="111"/>
      <c r="AE610" s="111"/>
      <c r="AF610" s="111"/>
      <c r="AG610" s="111"/>
    </row>
    <row r="611" ht="15.75" customHeight="1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  <c r="AC611" s="111"/>
      <c r="AD611" s="111"/>
      <c r="AE611" s="111"/>
      <c r="AF611" s="111"/>
      <c r="AG611" s="111"/>
    </row>
    <row r="612" ht="15.75" customHeight="1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  <c r="AC612" s="111"/>
      <c r="AD612" s="111"/>
      <c r="AE612" s="111"/>
      <c r="AF612" s="111"/>
      <c r="AG612" s="111"/>
    </row>
    <row r="613" ht="15.75" customHeight="1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  <c r="AC613" s="111"/>
      <c r="AD613" s="111"/>
      <c r="AE613" s="111"/>
      <c r="AF613" s="111"/>
      <c r="AG613" s="111"/>
    </row>
    <row r="614" ht="15.75" customHeight="1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  <c r="AC614" s="111"/>
      <c r="AD614" s="111"/>
      <c r="AE614" s="111"/>
      <c r="AF614" s="111"/>
      <c r="AG614" s="111"/>
    </row>
    <row r="615" ht="15.75" customHeight="1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  <c r="AC615" s="111"/>
      <c r="AD615" s="111"/>
      <c r="AE615" s="111"/>
      <c r="AF615" s="111"/>
      <c r="AG615" s="111"/>
    </row>
    <row r="616" ht="15.75" customHeight="1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  <c r="AC616" s="111"/>
      <c r="AD616" s="111"/>
      <c r="AE616" s="111"/>
      <c r="AF616" s="111"/>
      <c r="AG616" s="111"/>
    </row>
    <row r="617" ht="15.75" customHeight="1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  <c r="AC617" s="111"/>
      <c r="AD617" s="111"/>
      <c r="AE617" s="111"/>
      <c r="AF617" s="111"/>
      <c r="AG617" s="111"/>
    </row>
    <row r="618" ht="15.75" customHeight="1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  <c r="AC618" s="111"/>
      <c r="AD618" s="111"/>
      <c r="AE618" s="111"/>
      <c r="AF618" s="111"/>
      <c r="AG618" s="111"/>
    </row>
    <row r="619" ht="15.75" customHeight="1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  <c r="AC619" s="111"/>
      <c r="AD619" s="111"/>
      <c r="AE619" s="111"/>
      <c r="AF619" s="111"/>
      <c r="AG619" s="111"/>
    </row>
    <row r="620" ht="15.75" customHeight="1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  <c r="AC620" s="111"/>
      <c r="AD620" s="111"/>
      <c r="AE620" s="111"/>
      <c r="AF620" s="111"/>
      <c r="AG620" s="111"/>
    </row>
    <row r="621" ht="15.75" customHeight="1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  <c r="AE621" s="111"/>
      <c r="AF621" s="111"/>
      <c r="AG621" s="111"/>
    </row>
    <row r="622" ht="15.75" customHeight="1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  <c r="AE622" s="111"/>
      <c r="AF622" s="111"/>
      <c r="AG622" s="111"/>
    </row>
    <row r="623" ht="15.75" customHeight="1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  <c r="AE623" s="111"/>
      <c r="AF623" s="111"/>
      <c r="AG623" s="111"/>
    </row>
    <row r="624" ht="15.75" customHeight="1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  <c r="AE624" s="111"/>
      <c r="AF624" s="111"/>
      <c r="AG624" s="111"/>
    </row>
    <row r="625" ht="15.75" customHeight="1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  <c r="AE625" s="111"/>
      <c r="AF625" s="111"/>
      <c r="AG625" s="111"/>
    </row>
    <row r="626" ht="15.75" customHeight="1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  <c r="AE626" s="111"/>
      <c r="AF626" s="111"/>
      <c r="AG626" s="111"/>
    </row>
    <row r="627" ht="15.75" customHeight="1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  <c r="AC627" s="111"/>
      <c r="AD627" s="111"/>
      <c r="AE627" s="111"/>
      <c r="AF627" s="111"/>
      <c r="AG627" s="111"/>
    </row>
    <row r="628" ht="15.75" customHeight="1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  <c r="AC628" s="111"/>
      <c r="AD628" s="111"/>
      <c r="AE628" s="111"/>
      <c r="AF628" s="111"/>
      <c r="AG628" s="111"/>
    </row>
    <row r="629" ht="15.75" customHeight="1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  <c r="AD629" s="111"/>
      <c r="AE629" s="111"/>
      <c r="AF629" s="111"/>
      <c r="AG629" s="111"/>
    </row>
    <row r="630" ht="15.75" customHeight="1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  <c r="AD630" s="111"/>
      <c r="AE630" s="111"/>
      <c r="AF630" s="111"/>
      <c r="AG630" s="111"/>
    </row>
    <row r="631" ht="15.75" customHeight="1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  <c r="AC631" s="111"/>
      <c r="AD631" s="111"/>
      <c r="AE631" s="111"/>
      <c r="AF631" s="111"/>
      <c r="AG631" s="111"/>
    </row>
    <row r="632" ht="15.75" customHeight="1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  <c r="AD632" s="111"/>
      <c r="AE632" s="111"/>
      <c r="AF632" s="111"/>
      <c r="AG632" s="111"/>
    </row>
    <row r="633" ht="15.75" customHeight="1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  <c r="AC633" s="111"/>
      <c r="AD633" s="111"/>
      <c r="AE633" s="111"/>
      <c r="AF633" s="111"/>
      <c r="AG633" s="111"/>
    </row>
    <row r="634" ht="15.75" customHeight="1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  <c r="AC634" s="111"/>
      <c r="AD634" s="111"/>
      <c r="AE634" s="111"/>
      <c r="AF634" s="111"/>
      <c r="AG634" s="111"/>
    </row>
    <row r="635" ht="15.75" customHeight="1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  <c r="AC635" s="111"/>
      <c r="AD635" s="111"/>
      <c r="AE635" s="111"/>
      <c r="AF635" s="111"/>
      <c r="AG635" s="111"/>
    </row>
    <row r="636" ht="15.75" customHeight="1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  <c r="AC636" s="111"/>
      <c r="AD636" s="111"/>
      <c r="AE636" s="111"/>
      <c r="AF636" s="111"/>
      <c r="AG636" s="111"/>
    </row>
    <row r="637" ht="15.75" customHeight="1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  <c r="AC637" s="111"/>
      <c r="AD637" s="111"/>
      <c r="AE637" s="111"/>
      <c r="AF637" s="111"/>
      <c r="AG637" s="111"/>
    </row>
    <row r="638" ht="15.75" customHeight="1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  <c r="AC638" s="111"/>
      <c r="AD638" s="111"/>
      <c r="AE638" s="111"/>
      <c r="AF638" s="111"/>
      <c r="AG638" s="111"/>
    </row>
    <row r="639" ht="15.75" customHeight="1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  <c r="AC639" s="111"/>
      <c r="AD639" s="111"/>
      <c r="AE639" s="111"/>
      <c r="AF639" s="111"/>
      <c r="AG639" s="111"/>
    </row>
    <row r="640" ht="15.75" customHeight="1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  <c r="AC640" s="111"/>
      <c r="AD640" s="111"/>
      <c r="AE640" s="111"/>
      <c r="AF640" s="111"/>
      <c r="AG640" s="111"/>
    </row>
    <row r="641" ht="15.75" customHeight="1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  <c r="AC641" s="111"/>
      <c r="AD641" s="111"/>
      <c r="AE641" s="111"/>
      <c r="AF641" s="111"/>
      <c r="AG641" s="111"/>
    </row>
    <row r="642" ht="15.75" customHeight="1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  <c r="AC642" s="111"/>
      <c r="AD642" s="111"/>
      <c r="AE642" s="111"/>
      <c r="AF642" s="111"/>
      <c r="AG642" s="111"/>
    </row>
    <row r="643" ht="15.75" customHeight="1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  <c r="AC643" s="111"/>
      <c r="AD643" s="111"/>
      <c r="AE643" s="111"/>
      <c r="AF643" s="111"/>
      <c r="AG643" s="111"/>
    </row>
    <row r="644" ht="15.75" customHeight="1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  <c r="AC644" s="111"/>
      <c r="AD644" s="111"/>
      <c r="AE644" s="111"/>
      <c r="AF644" s="111"/>
      <c r="AG644" s="111"/>
    </row>
    <row r="645" ht="15.75" customHeight="1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</row>
    <row r="646" ht="15.75" customHeight="1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  <c r="AC646" s="111"/>
      <c r="AD646" s="111"/>
      <c r="AE646" s="111"/>
      <c r="AF646" s="111"/>
      <c r="AG646" s="111"/>
    </row>
    <row r="647" ht="15.75" customHeight="1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  <c r="AC647" s="111"/>
      <c r="AD647" s="111"/>
      <c r="AE647" s="111"/>
      <c r="AF647" s="111"/>
      <c r="AG647" s="111"/>
    </row>
    <row r="648" ht="15.75" customHeight="1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  <c r="AD648" s="111"/>
      <c r="AE648" s="111"/>
      <c r="AF648" s="111"/>
      <c r="AG648" s="111"/>
    </row>
    <row r="649" ht="15.75" customHeight="1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  <c r="AD649" s="111"/>
      <c r="AE649" s="111"/>
      <c r="AF649" s="111"/>
      <c r="AG649" s="111"/>
    </row>
    <row r="650" ht="15.75" customHeight="1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  <c r="AC650" s="111"/>
      <c r="AD650" s="111"/>
      <c r="AE650" s="111"/>
      <c r="AF650" s="111"/>
      <c r="AG650" s="111"/>
    </row>
    <row r="651" ht="15.75" customHeight="1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  <c r="AC651" s="111"/>
      <c r="AD651" s="111"/>
      <c r="AE651" s="111"/>
      <c r="AF651" s="111"/>
      <c r="AG651" s="111"/>
    </row>
    <row r="652" ht="15.75" customHeight="1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11"/>
      <c r="AD652" s="111"/>
      <c r="AE652" s="111"/>
      <c r="AF652" s="111"/>
      <c r="AG652" s="111"/>
    </row>
    <row r="653" ht="15.75" customHeight="1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11"/>
      <c r="AD653" s="111"/>
      <c r="AE653" s="111"/>
      <c r="AF653" s="111"/>
      <c r="AG653" s="111"/>
    </row>
    <row r="654" ht="15.75" customHeight="1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11"/>
      <c r="AD654" s="111"/>
      <c r="AE654" s="111"/>
      <c r="AF654" s="111"/>
      <c r="AG654" s="111"/>
    </row>
    <row r="655" ht="15.75" customHeight="1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  <c r="AC655" s="111"/>
      <c r="AD655" s="111"/>
      <c r="AE655" s="111"/>
      <c r="AF655" s="111"/>
      <c r="AG655" s="111"/>
    </row>
    <row r="656" ht="15.75" customHeight="1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  <c r="AC656" s="111"/>
      <c r="AD656" s="111"/>
      <c r="AE656" s="111"/>
      <c r="AF656" s="111"/>
      <c r="AG656" s="111"/>
    </row>
    <row r="657" ht="15.75" customHeight="1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11"/>
      <c r="AD657" s="111"/>
      <c r="AE657" s="111"/>
      <c r="AF657" s="111"/>
      <c r="AG657" s="111"/>
    </row>
    <row r="658" ht="15.75" customHeight="1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  <c r="AC658" s="111"/>
      <c r="AD658" s="111"/>
      <c r="AE658" s="111"/>
      <c r="AF658" s="111"/>
      <c r="AG658" s="111"/>
    </row>
    <row r="659" ht="15.75" customHeight="1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  <c r="AC659" s="111"/>
      <c r="AD659" s="111"/>
      <c r="AE659" s="111"/>
      <c r="AF659" s="111"/>
      <c r="AG659" s="111"/>
    </row>
    <row r="660" ht="15.75" customHeight="1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  <c r="AC660" s="111"/>
      <c r="AD660" s="111"/>
      <c r="AE660" s="111"/>
      <c r="AF660" s="111"/>
      <c r="AG660" s="111"/>
    </row>
    <row r="661" ht="15.75" customHeight="1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  <c r="AC661" s="111"/>
      <c r="AD661" s="111"/>
      <c r="AE661" s="111"/>
      <c r="AF661" s="111"/>
      <c r="AG661" s="111"/>
    </row>
    <row r="662" ht="15.75" customHeight="1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  <c r="AC662" s="111"/>
      <c r="AD662" s="111"/>
      <c r="AE662" s="111"/>
      <c r="AF662" s="111"/>
      <c r="AG662" s="111"/>
    </row>
    <row r="663" ht="15.75" customHeight="1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  <c r="AC663" s="111"/>
      <c r="AD663" s="111"/>
      <c r="AE663" s="111"/>
      <c r="AF663" s="111"/>
      <c r="AG663" s="111"/>
    </row>
    <row r="664" ht="15.75" customHeight="1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  <c r="AC664" s="111"/>
      <c r="AD664" s="111"/>
      <c r="AE664" s="111"/>
      <c r="AF664" s="111"/>
      <c r="AG664" s="111"/>
    </row>
    <row r="665" ht="15.75" customHeight="1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  <c r="AC665" s="111"/>
      <c r="AD665" s="111"/>
      <c r="AE665" s="111"/>
      <c r="AF665" s="111"/>
      <c r="AG665" s="111"/>
    </row>
    <row r="666" ht="15.75" customHeight="1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  <c r="AC666" s="111"/>
      <c r="AD666" s="111"/>
      <c r="AE666" s="111"/>
      <c r="AF666" s="111"/>
      <c r="AG666" s="111"/>
    </row>
    <row r="667" ht="15.75" customHeight="1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  <c r="AC667" s="111"/>
      <c r="AD667" s="111"/>
      <c r="AE667" s="111"/>
      <c r="AF667" s="111"/>
      <c r="AG667" s="111"/>
    </row>
    <row r="668" ht="15.75" customHeight="1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  <c r="AC668" s="111"/>
      <c r="AD668" s="111"/>
      <c r="AE668" s="111"/>
      <c r="AF668" s="111"/>
      <c r="AG668" s="111"/>
    </row>
    <row r="669" ht="15.75" customHeight="1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  <c r="AC669" s="111"/>
      <c r="AD669" s="111"/>
      <c r="AE669" s="111"/>
      <c r="AF669" s="111"/>
      <c r="AG669" s="111"/>
    </row>
    <row r="670" ht="15.75" customHeight="1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  <c r="AC670" s="111"/>
      <c r="AD670" s="111"/>
      <c r="AE670" s="111"/>
      <c r="AF670" s="111"/>
      <c r="AG670" s="111"/>
    </row>
    <row r="671" ht="15.75" customHeight="1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  <c r="AC671" s="111"/>
      <c r="AD671" s="111"/>
      <c r="AE671" s="111"/>
      <c r="AF671" s="111"/>
      <c r="AG671" s="111"/>
    </row>
    <row r="672" ht="15.75" customHeight="1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  <c r="AC672" s="111"/>
      <c r="AD672" s="111"/>
      <c r="AE672" s="111"/>
      <c r="AF672" s="111"/>
      <c r="AG672" s="111"/>
    </row>
    <row r="673" ht="15.75" customHeight="1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  <c r="AC673" s="111"/>
      <c r="AD673" s="111"/>
      <c r="AE673" s="111"/>
      <c r="AF673" s="111"/>
      <c r="AG673" s="111"/>
    </row>
    <row r="674" ht="15.75" customHeight="1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11"/>
      <c r="AD674" s="111"/>
      <c r="AE674" s="111"/>
      <c r="AF674" s="111"/>
      <c r="AG674" s="111"/>
    </row>
    <row r="675" ht="15.75" customHeight="1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  <c r="AC675" s="111"/>
      <c r="AD675" s="111"/>
      <c r="AE675" s="111"/>
      <c r="AF675" s="111"/>
      <c r="AG675" s="111"/>
    </row>
    <row r="676" ht="15.75" customHeight="1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  <c r="AC676" s="111"/>
      <c r="AD676" s="111"/>
      <c r="AE676" s="111"/>
      <c r="AF676" s="111"/>
      <c r="AG676" s="111"/>
    </row>
    <row r="677" ht="15.75" customHeight="1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  <c r="AC677" s="111"/>
      <c r="AD677" s="111"/>
      <c r="AE677" s="111"/>
      <c r="AF677" s="111"/>
      <c r="AG677" s="111"/>
    </row>
    <row r="678" ht="15.75" customHeight="1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  <c r="AC678" s="111"/>
      <c r="AD678" s="111"/>
      <c r="AE678" s="111"/>
      <c r="AF678" s="111"/>
      <c r="AG678" s="111"/>
    </row>
    <row r="679" ht="15.75" customHeight="1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11"/>
      <c r="AD679" s="111"/>
      <c r="AE679" s="111"/>
      <c r="AF679" s="111"/>
      <c r="AG679" s="111"/>
    </row>
    <row r="680" ht="15.75" customHeight="1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11"/>
      <c r="AD680" s="111"/>
      <c r="AE680" s="111"/>
      <c r="AF680" s="111"/>
      <c r="AG680" s="111"/>
    </row>
    <row r="681" ht="15.75" customHeight="1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  <c r="AC681" s="111"/>
      <c r="AD681" s="111"/>
      <c r="AE681" s="111"/>
      <c r="AF681" s="111"/>
      <c r="AG681" s="111"/>
    </row>
    <row r="682" ht="15.75" customHeight="1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11"/>
      <c r="AD682" s="111"/>
      <c r="AE682" s="111"/>
      <c r="AF682" s="111"/>
      <c r="AG682" s="111"/>
    </row>
    <row r="683" ht="15.75" customHeight="1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  <c r="AC683" s="111"/>
      <c r="AD683" s="111"/>
      <c r="AE683" s="111"/>
      <c r="AF683" s="111"/>
      <c r="AG683" s="111"/>
    </row>
    <row r="684" ht="15.75" customHeight="1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  <c r="AC684" s="111"/>
      <c r="AD684" s="111"/>
      <c r="AE684" s="111"/>
      <c r="AF684" s="111"/>
      <c r="AG684" s="111"/>
    </row>
    <row r="685" ht="15.75" customHeight="1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  <c r="AC685" s="111"/>
      <c r="AD685" s="111"/>
      <c r="AE685" s="111"/>
      <c r="AF685" s="111"/>
      <c r="AG685" s="111"/>
    </row>
    <row r="686" ht="15.75" customHeight="1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  <c r="AC686" s="111"/>
      <c r="AD686" s="111"/>
      <c r="AE686" s="111"/>
      <c r="AF686" s="111"/>
      <c r="AG686" s="111"/>
    </row>
    <row r="687" ht="15.75" customHeight="1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  <c r="AC687" s="111"/>
      <c r="AD687" s="111"/>
      <c r="AE687" s="111"/>
      <c r="AF687" s="111"/>
      <c r="AG687" s="111"/>
    </row>
    <row r="688" ht="15.75" customHeight="1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  <c r="AC688" s="111"/>
      <c r="AD688" s="111"/>
      <c r="AE688" s="111"/>
      <c r="AF688" s="111"/>
      <c r="AG688" s="111"/>
    </row>
    <row r="689" ht="15.75" customHeight="1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  <c r="AC689" s="111"/>
      <c r="AD689" s="111"/>
      <c r="AE689" s="111"/>
      <c r="AF689" s="111"/>
      <c r="AG689" s="111"/>
    </row>
    <row r="690" ht="15.75" customHeight="1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  <c r="AC690" s="111"/>
      <c r="AD690" s="111"/>
      <c r="AE690" s="111"/>
      <c r="AF690" s="111"/>
      <c r="AG690" s="111"/>
    </row>
    <row r="691" ht="15.75" customHeight="1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  <c r="AC691" s="111"/>
      <c r="AD691" s="111"/>
      <c r="AE691" s="111"/>
      <c r="AF691" s="111"/>
      <c r="AG691" s="111"/>
    </row>
    <row r="692" ht="15.75" customHeight="1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  <c r="AC692" s="111"/>
      <c r="AD692" s="111"/>
      <c r="AE692" s="111"/>
      <c r="AF692" s="111"/>
      <c r="AG692" s="111"/>
    </row>
    <row r="693" ht="15.75" customHeight="1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  <c r="AC693" s="111"/>
      <c r="AD693" s="111"/>
      <c r="AE693" s="111"/>
      <c r="AF693" s="111"/>
      <c r="AG693" s="111"/>
    </row>
    <row r="694" ht="15.75" customHeight="1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  <c r="AC694" s="111"/>
      <c r="AD694" s="111"/>
      <c r="AE694" s="111"/>
      <c r="AF694" s="111"/>
      <c r="AG694" s="111"/>
    </row>
    <row r="695" ht="15.75" customHeight="1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  <c r="AC695" s="111"/>
      <c r="AD695" s="111"/>
      <c r="AE695" s="111"/>
      <c r="AF695" s="111"/>
      <c r="AG695" s="111"/>
    </row>
    <row r="696" ht="15.75" customHeight="1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  <c r="AC696" s="111"/>
      <c r="AD696" s="111"/>
      <c r="AE696" s="111"/>
      <c r="AF696" s="111"/>
      <c r="AG696" s="111"/>
    </row>
    <row r="697" ht="15.75" customHeight="1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  <c r="AC697" s="111"/>
      <c r="AD697" s="111"/>
      <c r="AE697" s="111"/>
      <c r="AF697" s="111"/>
      <c r="AG697" s="111"/>
    </row>
    <row r="698" ht="15.75" customHeight="1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  <c r="AC698" s="111"/>
      <c r="AD698" s="111"/>
      <c r="AE698" s="111"/>
      <c r="AF698" s="111"/>
      <c r="AG698" s="111"/>
    </row>
    <row r="699" ht="15.75" customHeight="1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  <c r="AC699" s="111"/>
      <c r="AD699" s="111"/>
      <c r="AE699" s="111"/>
      <c r="AF699" s="111"/>
      <c r="AG699" s="111"/>
    </row>
    <row r="700" ht="15.75" customHeight="1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  <c r="AC700" s="111"/>
      <c r="AD700" s="111"/>
      <c r="AE700" s="111"/>
      <c r="AF700" s="111"/>
      <c r="AG700" s="111"/>
    </row>
    <row r="701" ht="15.75" customHeight="1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  <c r="AC701" s="111"/>
      <c r="AD701" s="111"/>
      <c r="AE701" s="111"/>
      <c r="AF701" s="111"/>
      <c r="AG701" s="111"/>
    </row>
    <row r="702" ht="15.75" customHeight="1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  <c r="AC702" s="111"/>
      <c r="AD702" s="111"/>
      <c r="AE702" s="111"/>
      <c r="AF702" s="111"/>
      <c r="AG702" s="111"/>
    </row>
    <row r="703" ht="15.75" customHeight="1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  <c r="AC703" s="111"/>
      <c r="AD703" s="111"/>
      <c r="AE703" s="111"/>
      <c r="AF703" s="111"/>
      <c r="AG703" s="111"/>
    </row>
    <row r="704" ht="15.75" customHeight="1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  <c r="AC704" s="111"/>
      <c r="AD704" s="111"/>
      <c r="AE704" s="111"/>
      <c r="AF704" s="111"/>
      <c r="AG704" s="111"/>
    </row>
    <row r="705" ht="15.75" customHeight="1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  <c r="AC705" s="111"/>
      <c r="AD705" s="111"/>
      <c r="AE705" s="111"/>
      <c r="AF705" s="111"/>
      <c r="AG705" s="111"/>
    </row>
    <row r="706" ht="15.75" customHeight="1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  <c r="AC706" s="111"/>
      <c r="AD706" s="111"/>
      <c r="AE706" s="111"/>
      <c r="AF706" s="111"/>
      <c r="AG706" s="111"/>
    </row>
    <row r="707" ht="15.75" customHeight="1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  <c r="AC707" s="111"/>
      <c r="AD707" s="111"/>
      <c r="AE707" s="111"/>
      <c r="AF707" s="111"/>
      <c r="AG707" s="111"/>
    </row>
    <row r="708" ht="15.75" customHeight="1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11"/>
      <c r="AD708" s="111"/>
      <c r="AE708" s="111"/>
      <c r="AF708" s="111"/>
      <c r="AG708" s="111"/>
    </row>
    <row r="709" ht="15.75" customHeight="1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  <c r="AC709" s="111"/>
      <c r="AD709" s="111"/>
      <c r="AE709" s="111"/>
      <c r="AF709" s="111"/>
      <c r="AG709" s="111"/>
    </row>
    <row r="710" ht="15.75" customHeight="1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  <c r="AC710" s="111"/>
      <c r="AD710" s="111"/>
      <c r="AE710" s="111"/>
      <c r="AF710" s="111"/>
      <c r="AG710" s="111"/>
    </row>
    <row r="711" ht="15.75" customHeight="1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  <c r="AC711" s="111"/>
      <c r="AD711" s="111"/>
      <c r="AE711" s="111"/>
      <c r="AF711" s="111"/>
      <c r="AG711" s="111"/>
    </row>
    <row r="712" ht="15.75" customHeight="1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  <c r="AC712" s="111"/>
      <c r="AD712" s="111"/>
      <c r="AE712" s="111"/>
      <c r="AF712" s="111"/>
      <c r="AG712" s="111"/>
    </row>
    <row r="713" ht="15.75" customHeight="1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  <c r="AC713" s="111"/>
      <c r="AD713" s="111"/>
      <c r="AE713" s="111"/>
      <c r="AF713" s="111"/>
      <c r="AG713" s="111"/>
    </row>
    <row r="714" ht="15.75" customHeight="1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  <c r="AC714" s="111"/>
      <c r="AD714" s="111"/>
      <c r="AE714" s="111"/>
      <c r="AF714" s="111"/>
      <c r="AG714" s="111"/>
    </row>
    <row r="715" ht="15.75" customHeight="1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  <c r="AC715" s="111"/>
      <c r="AD715" s="111"/>
      <c r="AE715" s="111"/>
      <c r="AF715" s="111"/>
      <c r="AG715" s="111"/>
    </row>
    <row r="716" ht="15.75" customHeight="1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  <c r="AC716" s="111"/>
      <c r="AD716" s="111"/>
      <c r="AE716" s="111"/>
      <c r="AF716" s="111"/>
      <c r="AG716" s="111"/>
    </row>
    <row r="717" ht="15.75" customHeight="1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  <c r="AC717" s="111"/>
      <c r="AD717" s="111"/>
      <c r="AE717" s="111"/>
      <c r="AF717" s="111"/>
      <c r="AG717" s="111"/>
    </row>
    <row r="718" ht="15.75" customHeight="1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  <c r="AC718" s="111"/>
      <c r="AD718" s="111"/>
      <c r="AE718" s="111"/>
      <c r="AF718" s="111"/>
      <c r="AG718" s="111"/>
    </row>
    <row r="719" ht="15.75" customHeight="1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  <c r="AC719" s="111"/>
      <c r="AD719" s="111"/>
      <c r="AE719" s="111"/>
      <c r="AF719" s="111"/>
      <c r="AG719" s="111"/>
    </row>
    <row r="720" ht="15.75" customHeight="1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  <c r="AC720" s="111"/>
      <c r="AD720" s="111"/>
      <c r="AE720" s="111"/>
      <c r="AF720" s="111"/>
      <c r="AG720" s="111"/>
    </row>
    <row r="721" ht="15.75" customHeight="1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  <c r="AC721" s="111"/>
      <c r="AD721" s="111"/>
      <c r="AE721" s="111"/>
      <c r="AF721" s="111"/>
      <c r="AG721" s="111"/>
    </row>
    <row r="722" ht="15.75" customHeight="1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  <c r="AC722" s="111"/>
      <c r="AD722" s="111"/>
      <c r="AE722" s="111"/>
      <c r="AF722" s="111"/>
      <c r="AG722" s="111"/>
    </row>
    <row r="723" ht="15.75" customHeight="1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  <c r="AC723" s="111"/>
      <c r="AD723" s="111"/>
      <c r="AE723" s="111"/>
      <c r="AF723" s="111"/>
      <c r="AG723" s="111"/>
    </row>
    <row r="724" ht="15.75" customHeight="1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  <c r="AC724" s="111"/>
      <c r="AD724" s="111"/>
      <c r="AE724" s="111"/>
      <c r="AF724" s="111"/>
      <c r="AG724" s="111"/>
    </row>
    <row r="725" ht="15.75" customHeight="1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11"/>
      <c r="AD725" s="111"/>
      <c r="AE725" s="111"/>
      <c r="AF725" s="111"/>
      <c r="AG725" s="111"/>
    </row>
    <row r="726" ht="15.75" customHeight="1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  <c r="AC726" s="111"/>
      <c r="AD726" s="111"/>
      <c r="AE726" s="111"/>
      <c r="AF726" s="111"/>
      <c r="AG726" s="111"/>
    </row>
    <row r="727" ht="15.75" customHeight="1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  <c r="AC727" s="111"/>
      <c r="AD727" s="111"/>
      <c r="AE727" s="111"/>
      <c r="AF727" s="111"/>
      <c r="AG727" s="111"/>
    </row>
    <row r="728" ht="15.75" customHeight="1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  <c r="AC728" s="111"/>
      <c r="AD728" s="111"/>
      <c r="AE728" s="111"/>
      <c r="AF728" s="111"/>
      <c r="AG728" s="111"/>
    </row>
    <row r="729" ht="15.75" customHeight="1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  <c r="AC729" s="111"/>
      <c r="AD729" s="111"/>
      <c r="AE729" s="111"/>
      <c r="AF729" s="111"/>
      <c r="AG729" s="111"/>
    </row>
    <row r="730" ht="15.75" customHeight="1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  <c r="AC730" s="111"/>
      <c r="AD730" s="111"/>
      <c r="AE730" s="111"/>
      <c r="AF730" s="111"/>
      <c r="AG730" s="111"/>
    </row>
    <row r="731" ht="15.75" customHeight="1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  <c r="AC731" s="111"/>
      <c r="AD731" s="111"/>
      <c r="AE731" s="111"/>
      <c r="AF731" s="111"/>
      <c r="AG731" s="111"/>
    </row>
    <row r="732" ht="15.75" customHeight="1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  <c r="AC732" s="111"/>
      <c r="AD732" s="111"/>
      <c r="AE732" s="111"/>
      <c r="AF732" s="111"/>
      <c r="AG732" s="111"/>
    </row>
    <row r="733" ht="15.75" customHeight="1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  <c r="AC733" s="111"/>
      <c r="AD733" s="111"/>
      <c r="AE733" s="111"/>
      <c r="AF733" s="111"/>
      <c r="AG733" s="111"/>
    </row>
    <row r="734" ht="15.75" customHeight="1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  <c r="AC734" s="111"/>
      <c r="AD734" s="111"/>
      <c r="AE734" s="111"/>
      <c r="AF734" s="111"/>
      <c r="AG734" s="111"/>
    </row>
    <row r="735" ht="15.75" customHeight="1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  <c r="AC735" s="111"/>
      <c r="AD735" s="111"/>
      <c r="AE735" s="111"/>
      <c r="AF735" s="111"/>
      <c r="AG735" s="111"/>
    </row>
    <row r="736" ht="15.75" customHeight="1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  <c r="AC736" s="111"/>
      <c r="AD736" s="111"/>
      <c r="AE736" s="111"/>
      <c r="AF736" s="111"/>
      <c r="AG736" s="111"/>
    </row>
    <row r="737" ht="15.75" customHeight="1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  <c r="AC737" s="111"/>
      <c r="AD737" s="111"/>
      <c r="AE737" s="111"/>
      <c r="AF737" s="111"/>
      <c r="AG737" s="111"/>
    </row>
    <row r="738" ht="15.75" customHeight="1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  <c r="AC738" s="111"/>
      <c r="AD738" s="111"/>
      <c r="AE738" s="111"/>
      <c r="AF738" s="111"/>
      <c r="AG738" s="111"/>
    </row>
    <row r="739" ht="15.75" customHeight="1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  <c r="AC739" s="111"/>
      <c r="AD739" s="111"/>
      <c r="AE739" s="111"/>
      <c r="AF739" s="111"/>
      <c r="AG739" s="111"/>
    </row>
    <row r="740" ht="15.75" customHeight="1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  <c r="AC740" s="111"/>
      <c r="AD740" s="111"/>
      <c r="AE740" s="111"/>
      <c r="AF740" s="111"/>
      <c r="AG740" s="111"/>
    </row>
    <row r="741" ht="15.75" customHeight="1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  <c r="AC741" s="111"/>
      <c r="AD741" s="111"/>
      <c r="AE741" s="111"/>
      <c r="AF741" s="111"/>
      <c r="AG741" s="111"/>
    </row>
    <row r="742" ht="15.75" customHeight="1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  <c r="AC742" s="111"/>
      <c r="AD742" s="111"/>
      <c r="AE742" s="111"/>
      <c r="AF742" s="111"/>
      <c r="AG742" s="111"/>
    </row>
    <row r="743" ht="15.75" customHeight="1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  <c r="AC743" s="111"/>
      <c r="AD743" s="111"/>
      <c r="AE743" s="111"/>
      <c r="AF743" s="111"/>
      <c r="AG743" s="111"/>
    </row>
    <row r="744" ht="15.75" customHeight="1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  <c r="AC744" s="111"/>
      <c r="AD744" s="111"/>
      <c r="AE744" s="111"/>
      <c r="AF744" s="111"/>
      <c r="AG744" s="111"/>
    </row>
    <row r="745" ht="15.75" customHeight="1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  <c r="AC745" s="111"/>
      <c r="AD745" s="111"/>
      <c r="AE745" s="111"/>
      <c r="AF745" s="111"/>
      <c r="AG745" s="111"/>
    </row>
    <row r="746" ht="15.75" customHeight="1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  <c r="AC746" s="111"/>
      <c r="AD746" s="111"/>
      <c r="AE746" s="111"/>
      <c r="AF746" s="111"/>
      <c r="AG746" s="111"/>
    </row>
    <row r="747" ht="15.75" customHeight="1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  <c r="AC747" s="111"/>
      <c r="AD747" s="111"/>
      <c r="AE747" s="111"/>
      <c r="AF747" s="111"/>
      <c r="AG747" s="111"/>
    </row>
    <row r="748" ht="15.75" customHeight="1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  <c r="AC748" s="111"/>
      <c r="AD748" s="111"/>
      <c r="AE748" s="111"/>
      <c r="AF748" s="111"/>
      <c r="AG748" s="111"/>
    </row>
    <row r="749" ht="15.75" customHeight="1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  <c r="AC749" s="111"/>
      <c r="AD749" s="111"/>
      <c r="AE749" s="111"/>
      <c r="AF749" s="111"/>
      <c r="AG749" s="111"/>
    </row>
    <row r="750" ht="15.75" customHeight="1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  <c r="AC750" s="111"/>
      <c r="AD750" s="111"/>
      <c r="AE750" s="111"/>
      <c r="AF750" s="111"/>
      <c r="AG750" s="111"/>
    </row>
    <row r="751" ht="15.75" customHeight="1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  <c r="AC751" s="111"/>
      <c r="AD751" s="111"/>
      <c r="AE751" s="111"/>
      <c r="AF751" s="111"/>
      <c r="AG751" s="111"/>
    </row>
    <row r="752" ht="15.75" customHeight="1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  <c r="AC752" s="111"/>
      <c r="AD752" s="111"/>
      <c r="AE752" s="111"/>
      <c r="AF752" s="111"/>
      <c r="AG752" s="111"/>
    </row>
    <row r="753" ht="15.75" customHeight="1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  <c r="AC753" s="111"/>
      <c r="AD753" s="111"/>
      <c r="AE753" s="111"/>
      <c r="AF753" s="111"/>
      <c r="AG753" s="111"/>
    </row>
    <row r="754" ht="15.75" customHeight="1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  <c r="AC754" s="111"/>
      <c r="AD754" s="111"/>
      <c r="AE754" s="111"/>
      <c r="AF754" s="111"/>
      <c r="AG754" s="111"/>
    </row>
    <row r="755" ht="15.75" customHeight="1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  <c r="AC755" s="111"/>
      <c r="AD755" s="111"/>
      <c r="AE755" s="111"/>
      <c r="AF755" s="111"/>
      <c r="AG755" s="111"/>
    </row>
    <row r="756" ht="15.75" customHeight="1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  <c r="AC756" s="111"/>
      <c r="AD756" s="111"/>
      <c r="AE756" s="111"/>
      <c r="AF756" s="111"/>
      <c r="AG756" s="111"/>
    </row>
    <row r="757" ht="15.75" customHeight="1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  <c r="AC757" s="111"/>
      <c r="AD757" s="111"/>
      <c r="AE757" s="111"/>
      <c r="AF757" s="111"/>
      <c r="AG757" s="111"/>
    </row>
    <row r="758" ht="15.75" customHeight="1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  <c r="AC758" s="111"/>
      <c r="AD758" s="111"/>
      <c r="AE758" s="111"/>
      <c r="AF758" s="111"/>
      <c r="AG758" s="111"/>
    </row>
    <row r="759" ht="15.75" customHeight="1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  <c r="AC759" s="111"/>
      <c r="AD759" s="111"/>
      <c r="AE759" s="111"/>
      <c r="AF759" s="111"/>
      <c r="AG759" s="111"/>
    </row>
    <row r="760" ht="15.75" customHeight="1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  <c r="AC760" s="111"/>
      <c r="AD760" s="111"/>
      <c r="AE760" s="111"/>
      <c r="AF760" s="111"/>
      <c r="AG760" s="111"/>
    </row>
    <row r="761" ht="15.75" customHeight="1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  <c r="AC761" s="111"/>
      <c r="AD761" s="111"/>
      <c r="AE761" s="111"/>
      <c r="AF761" s="111"/>
      <c r="AG761" s="111"/>
    </row>
    <row r="762" ht="15.75" customHeight="1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  <c r="AC762" s="111"/>
      <c r="AD762" s="111"/>
      <c r="AE762" s="111"/>
      <c r="AF762" s="111"/>
      <c r="AG762" s="111"/>
    </row>
    <row r="763" ht="15.75" customHeight="1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  <c r="AC763" s="111"/>
      <c r="AD763" s="111"/>
      <c r="AE763" s="111"/>
      <c r="AF763" s="111"/>
      <c r="AG763" s="111"/>
    </row>
    <row r="764" ht="15.75" customHeight="1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  <c r="AC764" s="111"/>
      <c r="AD764" s="111"/>
      <c r="AE764" s="111"/>
      <c r="AF764" s="111"/>
      <c r="AG764" s="111"/>
    </row>
    <row r="765" ht="15.75" customHeight="1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  <c r="AC765" s="111"/>
      <c r="AD765" s="111"/>
      <c r="AE765" s="111"/>
      <c r="AF765" s="111"/>
      <c r="AG765" s="111"/>
    </row>
    <row r="766" ht="15.75" customHeight="1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  <c r="AC766" s="111"/>
      <c r="AD766" s="111"/>
      <c r="AE766" s="111"/>
      <c r="AF766" s="111"/>
      <c r="AG766" s="111"/>
    </row>
    <row r="767" ht="15.75" customHeight="1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  <c r="AC767" s="111"/>
      <c r="AD767" s="111"/>
      <c r="AE767" s="111"/>
      <c r="AF767" s="111"/>
      <c r="AG767" s="111"/>
    </row>
    <row r="768" ht="15.75" customHeight="1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  <c r="AC768" s="111"/>
      <c r="AD768" s="111"/>
      <c r="AE768" s="111"/>
      <c r="AF768" s="111"/>
      <c r="AG768" s="111"/>
    </row>
    <row r="769" ht="15.75" customHeight="1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  <c r="AC769" s="111"/>
      <c r="AD769" s="111"/>
      <c r="AE769" s="111"/>
      <c r="AF769" s="111"/>
      <c r="AG769" s="111"/>
    </row>
    <row r="770" ht="15.75" customHeight="1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  <c r="AC770" s="111"/>
      <c r="AD770" s="111"/>
      <c r="AE770" s="111"/>
      <c r="AF770" s="111"/>
      <c r="AG770" s="111"/>
    </row>
    <row r="771" ht="15.75" customHeight="1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  <c r="AC771" s="111"/>
      <c r="AD771" s="111"/>
      <c r="AE771" s="111"/>
      <c r="AF771" s="111"/>
      <c r="AG771" s="111"/>
    </row>
    <row r="772" ht="15.75" customHeight="1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  <c r="AC772" s="111"/>
      <c r="AD772" s="111"/>
      <c r="AE772" s="111"/>
      <c r="AF772" s="111"/>
      <c r="AG772" s="111"/>
    </row>
    <row r="773" ht="15.75" customHeight="1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  <c r="AC773" s="111"/>
      <c r="AD773" s="111"/>
      <c r="AE773" s="111"/>
      <c r="AF773" s="111"/>
      <c r="AG773" s="111"/>
    </row>
    <row r="774" ht="15.75" customHeight="1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  <c r="AC774" s="111"/>
      <c r="AD774" s="111"/>
      <c r="AE774" s="111"/>
      <c r="AF774" s="111"/>
      <c r="AG774" s="111"/>
    </row>
    <row r="775" ht="15.75" customHeight="1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  <c r="AC775" s="111"/>
      <c r="AD775" s="111"/>
      <c r="AE775" s="111"/>
      <c r="AF775" s="111"/>
      <c r="AG775" s="111"/>
    </row>
    <row r="776" ht="15.75" customHeight="1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  <c r="AC776" s="111"/>
      <c r="AD776" s="111"/>
      <c r="AE776" s="111"/>
      <c r="AF776" s="111"/>
      <c r="AG776" s="111"/>
    </row>
    <row r="777" ht="15.75" customHeight="1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  <c r="AC777" s="111"/>
      <c r="AD777" s="111"/>
      <c r="AE777" s="111"/>
      <c r="AF777" s="111"/>
      <c r="AG777" s="111"/>
    </row>
    <row r="778" ht="15.75" customHeight="1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  <c r="AC778" s="111"/>
      <c r="AD778" s="111"/>
      <c r="AE778" s="111"/>
      <c r="AF778" s="111"/>
      <c r="AG778" s="111"/>
    </row>
    <row r="779" ht="15.75" customHeight="1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  <c r="AC779" s="111"/>
      <c r="AD779" s="111"/>
      <c r="AE779" s="111"/>
      <c r="AF779" s="111"/>
      <c r="AG779" s="111"/>
    </row>
    <row r="780" ht="15.75" customHeight="1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  <c r="AC780" s="111"/>
      <c r="AD780" s="111"/>
      <c r="AE780" s="111"/>
      <c r="AF780" s="111"/>
      <c r="AG780" s="111"/>
    </row>
    <row r="781" ht="15.75" customHeight="1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  <c r="AC781" s="111"/>
      <c r="AD781" s="111"/>
      <c r="AE781" s="111"/>
      <c r="AF781" s="111"/>
      <c r="AG781" s="111"/>
    </row>
    <row r="782" ht="15.75" customHeight="1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  <c r="AC782" s="111"/>
      <c r="AD782" s="111"/>
      <c r="AE782" s="111"/>
      <c r="AF782" s="111"/>
      <c r="AG782" s="111"/>
    </row>
    <row r="783" ht="15.75" customHeight="1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  <c r="AC783" s="111"/>
      <c r="AD783" s="111"/>
      <c r="AE783" s="111"/>
      <c r="AF783" s="111"/>
      <c r="AG783" s="111"/>
    </row>
    <row r="784" ht="15.75" customHeight="1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  <c r="AC784" s="111"/>
      <c r="AD784" s="111"/>
      <c r="AE784" s="111"/>
      <c r="AF784" s="111"/>
      <c r="AG784" s="111"/>
    </row>
    <row r="785" ht="15.75" customHeight="1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  <c r="AC785" s="111"/>
      <c r="AD785" s="111"/>
      <c r="AE785" s="111"/>
      <c r="AF785" s="111"/>
      <c r="AG785" s="111"/>
    </row>
    <row r="786" ht="15.75" customHeight="1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  <c r="AC786" s="111"/>
      <c r="AD786" s="111"/>
      <c r="AE786" s="111"/>
      <c r="AF786" s="111"/>
      <c r="AG786" s="111"/>
    </row>
    <row r="787" ht="15.75" customHeight="1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  <c r="AC787" s="111"/>
      <c r="AD787" s="111"/>
      <c r="AE787" s="111"/>
      <c r="AF787" s="111"/>
      <c r="AG787" s="111"/>
    </row>
    <row r="788" ht="15.75" customHeight="1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  <c r="AC788" s="111"/>
      <c r="AD788" s="111"/>
      <c r="AE788" s="111"/>
      <c r="AF788" s="111"/>
      <c r="AG788" s="111"/>
    </row>
    <row r="789" ht="15.75" customHeight="1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  <c r="AC789" s="111"/>
      <c r="AD789" s="111"/>
      <c r="AE789" s="111"/>
      <c r="AF789" s="111"/>
      <c r="AG789" s="111"/>
    </row>
    <row r="790" ht="15.75" customHeight="1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  <c r="AC790" s="111"/>
      <c r="AD790" s="111"/>
      <c r="AE790" s="111"/>
      <c r="AF790" s="111"/>
      <c r="AG790" s="111"/>
    </row>
    <row r="791" ht="15.75" customHeight="1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  <c r="AC791" s="111"/>
      <c r="AD791" s="111"/>
      <c r="AE791" s="111"/>
      <c r="AF791" s="111"/>
      <c r="AG791" s="111"/>
    </row>
    <row r="792" ht="15.75" customHeight="1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  <c r="AC792" s="111"/>
      <c r="AD792" s="111"/>
      <c r="AE792" s="111"/>
      <c r="AF792" s="111"/>
      <c r="AG792" s="111"/>
    </row>
    <row r="793" ht="15.75" customHeight="1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  <c r="AC793" s="111"/>
      <c r="AD793" s="111"/>
      <c r="AE793" s="111"/>
      <c r="AF793" s="111"/>
      <c r="AG793" s="111"/>
    </row>
    <row r="794" ht="15.75" customHeight="1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  <c r="AC794" s="111"/>
      <c r="AD794" s="111"/>
      <c r="AE794" s="111"/>
      <c r="AF794" s="111"/>
      <c r="AG794" s="111"/>
    </row>
    <row r="795" ht="15.75" customHeight="1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  <c r="AC795" s="111"/>
      <c r="AD795" s="111"/>
      <c r="AE795" s="111"/>
      <c r="AF795" s="111"/>
      <c r="AG795" s="111"/>
    </row>
    <row r="796" ht="15.75" customHeight="1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  <c r="AC796" s="111"/>
      <c r="AD796" s="111"/>
      <c r="AE796" s="111"/>
      <c r="AF796" s="111"/>
      <c r="AG796" s="111"/>
    </row>
    <row r="797" ht="15.75" customHeight="1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  <c r="AC797" s="111"/>
      <c r="AD797" s="111"/>
      <c r="AE797" s="111"/>
      <c r="AF797" s="111"/>
      <c r="AG797" s="111"/>
    </row>
    <row r="798" ht="15.75" customHeight="1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  <c r="AC798" s="111"/>
      <c r="AD798" s="111"/>
      <c r="AE798" s="111"/>
      <c r="AF798" s="111"/>
      <c r="AG798" s="111"/>
    </row>
    <row r="799" ht="15.75" customHeight="1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  <c r="AC799" s="111"/>
      <c r="AD799" s="111"/>
      <c r="AE799" s="111"/>
      <c r="AF799" s="111"/>
      <c r="AG799" s="111"/>
    </row>
    <row r="800" ht="15.75" customHeight="1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  <c r="AC800" s="111"/>
      <c r="AD800" s="111"/>
      <c r="AE800" s="111"/>
      <c r="AF800" s="111"/>
      <c r="AG800" s="111"/>
    </row>
    <row r="801" ht="15.75" customHeight="1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  <c r="AC801" s="111"/>
      <c r="AD801" s="111"/>
      <c r="AE801" s="111"/>
      <c r="AF801" s="111"/>
      <c r="AG801" s="111"/>
    </row>
    <row r="802" ht="15.75" customHeight="1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  <c r="AC802" s="111"/>
      <c r="AD802" s="111"/>
      <c r="AE802" s="111"/>
      <c r="AF802" s="111"/>
      <c r="AG802" s="111"/>
    </row>
    <row r="803" ht="15.75" customHeight="1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  <c r="AC803" s="111"/>
      <c r="AD803" s="111"/>
      <c r="AE803" s="111"/>
      <c r="AF803" s="111"/>
      <c r="AG803" s="111"/>
    </row>
    <row r="804" ht="15.75" customHeight="1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  <c r="AC804" s="111"/>
      <c r="AD804" s="111"/>
      <c r="AE804" s="111"/>
      <c r="AF804" s="111"/>
      <c r="AG804" s="111"/>
    </row>
    <row r="805" ht="15.75" customHeight="1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  <c r="AC805" s="111"/>
      <c r="AD805" s="111"/>
      <c r="AE805" s="111"/>
      <c r="AF805" s="111"/>
      <c r="AG805" s="111"/>
    </row>
    <row r="806" ht="15.75" customHeight="1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  <c r="AC806" s="111"/>
      <c r="AD806" s="111"/>
      <c r="AE806" s="111"/>
      <c r="AF806" s="111"/>
      <c r="AG806" s="111"/>
    </row>
    <row r="807" ht="15.75" customHeight="1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  <c r="AC807" s="111"/>
      <c r="AD807" s="111"/>
      <c r="AE807" s="111"/>
      <c r="AF807" s="111"/>
      <c r="AG807" s="111"/>
    </row>
    <row r="808" ht="15.75" customHeight="1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  <c r="AC808" s="111"/>
      <c r="AD808" s="111"/>
      <c r="AE808" s="111"/>
      <c r="AF808" s="111"/>
      <c r="AG808" s="111"/>
    </row>
    <row r="809" ht="15.75" customHeight="1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  <c r="AC809" s="111"/>
      <c r="AD809" s="111"/>
      <c r="AE809" s="111"/>
      <c r="AF809" s="111"/>
      <c r="AG809" s="111"/>
    </row>
    <row r="810" ht="15.75" customHeight="1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  <c r="AC810" s="111"/>
      <c r="AD810" s="111"/>
      <c r="AE810" s="111"/>
      <c r="AF810" s="111"/>
      <c r="AG810" s="111"/>
    </row>
    <row r="811" ht="15.75" customHeight="1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  <c r="AC811" s="111"/>
      <c r="AD811" s="111"/>
      <c r="AE811" s="111"/>
      <c r="AF811" s="111"/>
      <c r="AG811" s="111"/>
    </row>
    <row r="812" ht="15.75" customHeight="1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  <c r="AC812" s="111"/>
      <c r="AD812" s="111"/>
      <c r="AE812" s="111"/>
      <c r="AF812" s="111"/>
      <c r="AG812" s="111"/>
    </row>
    <row r="813" ht="15.75" customHeight="1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  <c r="AC813" s="111"/>
      <c r="AD813" s="111"/>
      <c r="AE813" s="111"/>
      <c r="AF813" s="111"/>
      <c r="AG813" s="111"/>
    </row>
    <row r="814" ht="15.75" customHeight="1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  <c r="AC814" s="111"/>
      <c r="AD814" s="111"/>
      <c r="AE814" s="111"/>
      <c r="AF814" s="111"/>
      <c r="AG814" s="111"/>
    </row>
    <row r="815" ht="15.75" customHeight="1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  <c r="AC815" s="111"/>
      <c r="AD815" s="111"/>
      <c r="AE815" s="111"/>
      <c r="AF815" s="111"/>
      <c r="AG815" s="111"/>
    </row>
    <row r="816" ht="15.75" customHeight="1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  <c r="AC816" s="111"/>
      <c r="AD816" s="111"/>
      <c r="AE816" s="111"/>
      <c r="AF816" s="111"/>
      <c r="AG816" s="111"/>
    </row>
    <row r="817" ht="15.75" customHeight="1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  <c r="AC817" s="111"/>
      <c r="AD817" s="111"/>
      <c r="AE817" s="111"/>
      <c r="AF817" s="111"/>
      <c r="AG817" s="111"/>
    </row>
    <row r="818" ht="15.75" customHeight="1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  <c r="AC818" s="111"/>
      <c r="AD818" s="111"/>
      <c r="AE818" s="111"/>
      <c r="AF818" s="111"/>
      <c r="AG818" s="111"/>
    </row>
    <row r="819" ht="15.75" customHeight="1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  <c r="AC819" s="111"/>
      <c r="AD819" s="111"/>
      <c r="AE819" s="111"/>
      <c r="AF819" s="111"/>
      <c r="AG819" s="111"/>
    </row>
    <row r="820" ht="15.75" customHeight="1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  <c r="AC820" s="111"/>
      <c r="AD820" s="111"/>
      <c r="AE820" s="111"/>
      <c r="AF820" s="111"/>
      <c r="AG820" s="111"/>
    </row>
    <row r="821" ht="15.75" customHeight="1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  <c r="AC821" s="111"/>
      <c r="AD821" s="111"/>
      <c r="AE821" s="111"/>
      <c r="AF821" s="111"/>
      <c r="AG821" s="111"/>
    </row>
    <row r="822" ht="15.75" customHeight="1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  <c r="AC822" s="111"/>
      <c r="AD822" s="111"/>
      <c r="AE822" s="111"/>
      <c r="AF822" s="111"/>
      <c r="AG822" s="111"/>
    </row>
    <row r="823" ht="15.75" customHeight="1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  <c r="AC823" s="111"/>
      <c r="AD823" s="111"/>
      <c r="AE823" s="111"/>
      <c r="AF823" s="111"/>
      <c r="AG823" s="111"/>
    </row>
    <row r="824" ht="15.75" customHeight="1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  <c r="AC824" s="111"/>
      <c r="AD824" s="111"/>
      <c r="AE824" s="111"/>
      <c r="AF824" s="111"/>
      <c r="AG824" s="111"/>
    </row>
    <row r="825" ht="15.75" customHeight="1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  <c r="AC825" s="111"/>
      <c r="AD825" s="111"/>
      <c r="AE825" s="111"/>
      <c r="AF825" s="111"/>
      <c r="AG825" s="111"/>
    </row>
    <row r="826" ht="15.75" customHeight="1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  <c r="AC826" s="111"/>
      <c r="AD826" s="111"/>
      <c r="AE826" s="111"/>
      <c r="AF826" s="111"/>
      <c r="AG826" s="111"/>
    </row>
    <row r="827" ht="15.75" customHeight="1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  <c r="AC827" s="111"/>
      <c r="AD827" s="111"/>
      <c r="AE827" s="111"/>
      <c r="AF827" s="111"/>
      <c r="AG827" s="111"/>
    </row>
    <row r="828" ht="15.75" customHeight="1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  <c r="AC828" s="111"/>
      <c r="AD828" s="111"/>
      <c r="AE828" s="111"/>
      <c r="AF828" s="111"/>
      <c r="AG828" s="111"/>
    </row>
    <row r="829" ht="15.75" customHeight="1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  <c r="AC829" s="111"/>
      <c r="AD829" s="111"/>
      <c r="AE829" s="111"/>
      <c r="AF829" s="111"/>
      <c r="AG829" s="111"/>
    </row>
    <row r="830" ht="15.75" customHeight="1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  <c r="AC830" s="111"/>
      <c r="AD830" s="111"/>
      <c r="AE830" s="111"/>
      <c r="AF830" s="111"/>
      <c r="AG830" s="111"/>
    </row>
    <row r="831" ht="15.75" customHeight="1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  <c r="AC831" s="111"/>
      <c r="AD831" s="111"/>
      <c r="AE831" s="111"/>
      <c r="AF831" s="111"/>
      <c r="AG831" s="111"/>
    </row>
    <row r="832" ht="15.75" customHeight="1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  <c r="AC832" s="111"/>
      <c r="AD832" s="111"/>
      <c r="AE832" s="111"/>
      <c r="AF832" s="111"/>
      <c r="AG832" s="111"/>
    </row>
    <row r="833" ht="15.75" customHeight="1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  <c r="AC833" s="111"/>
      <c r="AD833" s="111"/>
      <c r="AE833" s="111"/>
      <c r="AF833" s="111"/>
      <c r="AG833" s="111"/>
    </row>
    <row r="834" ht="15.75" customHeight="1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  <c r="AC834" s="111"/>
      <c r="AD834" s="111"/>
      <c r="AE834" s="111"/>
      <c r="AF834" s="111"/>
      <c r="AG834" s="111"/>
    </row>
    <row r="835" ht="15.75" customHeight="1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  <c r="AC835" s="111"/>
      <c r="AD835" s="111"/>
      <c r="AE835" s="111"/>
      <c r="AF835" s="111"/>
      <c r="AG835" s="111"/>
    </row>
    <row r="836" ht="15.75" customHeight="1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  <c r="AC836" s="111"/>
      <c r="AD836" s="111"/>
      <c r="AE836" s="111"/>
      <c r="AF836" s="111"/>
      <c r="AG836" s="111"/>
    </row>
    <row r="837" ht="15.75" customHeight="1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  <c r="AC837" s="111"/>
      <c r="AD837" s="111"/>
      <c r="AE837" s="111"/>
      <c r="AF837" s="111"/>
      <c r="AG837" s="111"/>
    </row>
    <row r="838" ht="15.75" customHeight="1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  <c r="AC838" s="111"/>
      <c r="AD838" s="111"/>
      <c r="AE838" s="111"/>
      <c r="AF838" s="111"/>
      <c r="AG838" s="111"/>
    </row>
    <row r="839" ht="15.75" customHeight="1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  <c r="AC839" s="111"/>
      <c r="AD839" s="111"/>
      <c r="AE839" s="111"/>
      <c r="AF839" s="111"/>
      <c r="AG839" s="111"/>
    </row>
    <row r="840" ht="15.75" customHeight="1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  <c r="AC840" s="111"/>
      <c r="AD840" s="111"/>
      <c r="AE840" s="111"/>
      <c r="AF840" s="111"/>
      <c r="AG840" s="111"/>
    </row>
    <row r="841" ht="15.75" customHeight="1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  <c r="AC841" s="111"/>
      <c r="AD841" s="111"/>
      <c r="AE841" s="111"/>
      <c r="AF841" s="111"/>
      <c r="AG841" s="111"/>
    </row>
    <row r="842" ht="15.75" customHeight="1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  <c r="AC842" s="111"/>
      <c r="AD842" s="111"/>
      <c r="AE842" s="111"/>
      <c r="AF842" s="111"/>
      <c r="AG842" s="111"/>
    </row>
    <row r="843" ht="15.75" customHeight="1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  <c r="AC843" s="111"/>
      <c r="AD843" s="111"/>
      <c r="AE843" s="111"/>
      <c r="AF843" s="111"/>
      <c r="AG843" s="111"/>
    </row>
    <row r="844" ht="15.75" customHeight="1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  <c r="AC844" s="111"/>
      <c r="AD844" s="111"/>
      <c r="AE844" s="111"/>
      <c r="AF844" s="111"/>
      <c r="AG844" s="111"/>
    </row>
    <row r="845" ht="15.75" customHeight="1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  <c r="AC845" s="111"/>
      <c r="AD845" s="111"/>
      <c r="AE845" s="111"/>
      <c r="AF845" s="111"/>
      <c r="AG845" s="111"/>
    </row>
    <row r="846" ht="15.75" customHeight="1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  <c r="AC846" s="111"/>
      <c r="AD846" s="111"/>
      <c r="AE846" s="111"/>
      <c r="AF846" s="111"/>
      <c r="AG846" s="111"/>
    </row>
    <row r="847" ht="15.75" customHeight="1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  <c r="AC847" s="111"/>
      <c r="AD847" s="111"/>
      <c r="AE847" s="111"/>
      <c r="AF847" s="111"/>
      <c r="AG847" s="111"/>
    </row>
    <row r="848" ht="15.75" customHeight="1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  <c r="AC848" s="111"/>
      <c r="AD848" s="111"/>
      <c r="AE848" s="111"/>
      <c r="AF848" s="111"/>
      <c r="AG848" s="111"/>
    </row>
    <row r="849" ht="15.75" customHeight="1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  <c r="AC849" s="111"/>
      <c r="AD849" s="111"/>
      <c r="AE849" s="111"/>
      <c r="AF849" s="111"/>
      <c r="AG849" s="111"/>
    </row>
    <row r="850" ht="15.75" customHeight="1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  <c r="AC850" s="111"/>
      <c r="AD850" s="111"/>
      <c r="AE850" s="111"/>
      <c r="AF850" s="111"/>
      <c r="AG850" s="111"/>
    </row>
    <row r="851" ht="15.75" customHeight="1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  <c r="AC851" s="111"/>
      <c r="AD851" s="111"/>
      <c r="AE851" s="111"/>
      <c r="AF851" s="111"/>
      <c r="AG851" s="111"/>
    </row>
    <row r="852" ht="15.75" customHeight="1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  <c r="AC852" s="111"/>
      <c r="AD852" s="111"/>
      <c r="AE852" s="111"/>
      <c r="AF852" s="111"/>
      <c r="AG852" s="111"/>
    </row>
    <row r="853" ht="15.75" customHeight="1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  <c r="AC853" s="111"/>
      <c r="AD853" s="111"/>
      <c r="AE853" s="111"/>
      <c r="AF853" s="111"/>
      <c r="AG853" s="111"/>
    </row>
    <row r="854" ht="15.75" customHeight="1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  <c r="AC854" s="111"/>
      <c r="AD854" s="111"/>
      <c r="AE854" s="111"/>
      <c r="AF854" s="111"/>
      <c r="AG854" s="111"/>
    </row>
    <row r="855" ht="15.75" customHeight="1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  <c r="AC855" s="111"/>
      <c r="AD855" s="111"/>
      <c r="AE855" s="111"/>
      <c r="AF855" s="111"/>
      <c r="AG855" s="111"/>
    </row>
    <row r="856" ht="15.75" customHeight="1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  <c r="AC856" s="111"/>
      <c r="AD856" s="111"/>
      <c r="AE856" s="111"/>
      <c r="AF856" s="111"/>
      <c r="AG856" s="111"/>
    </row>
    <row r="857" ht="15.75" customHeight="1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  <c r="AC857" s="111"/>
      <c r="AD857" s="111"/>
      <c r="AE857" s="111"/>
      <c r="AF857" s="111"/>
      <c r="AG857" s="111"/>
    </row>
    <row r="858" ht="15.75" customHeight="1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  <c r="AC858" s="111"/>
      <c r="AD858" s="111"/>
      <c r="AE858" s="111"/>
      <c r="AF858" s="111"/>
      <c r="AG858" s="111"/>
    </row>
    <row r="859" ht="15.75" customHeight="1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  <c r="AC859" s="111"/>
      <c r="AD859" s="111"/>
      <c r="AE859" s="111"/>
      <c r="AF859" s="111"/>
      <c r="AG859" s="111"/>
    </row>
    <row r="860" ht="15.75" customHeight="1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  <c r="AC860" s="111"/>
      <c r="AD860" s="111"/>
      <c r="AE860" s="111"/>
      <c r="AF860" s="111"/>
      <c r="AG860" s="111"/>
    </row>
    <row r="861" ht="15.75" customHeight="1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  <c r="AC861" s="111"/>
      <c r="AD861" s="111"/>
      <c r="AE861" s="111"/>
      <c r="AF861" s="111"/>
      <c r="AG861" s="111"/>
    </row>
    <row r="862" ht="15.75" customHeight="1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  <c r="AC862" s="111"/>
      <c r="AD862" s="111"/>
      <c r="AE862" s="111"/>
      <c r="AF862" s="111"/>
      <c r="AG862" s="111"/>
    </row>
    <row r="863" ht="15.75" customHeight="1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  <c r="AC863" s="111"/>
      <c r="AD863" s="111"/>
      <c r="AE863" s="111"/>
      <c r="AF863" s="111"/>
      <c r="AG863" s="111"/>
    </row>
    <row r="864" ht="15.75" customHeight="1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  <c r="AC864" s="111"/>
      <c r="AD864" s="111"/>
      <c r="AE864" s="111"/>
      <c r="AF864" s="111"/>
      <c r="AG864" s="111"/>
    </row>
    <row r="865" ht="15.75" customHeight="1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  <c r="AC865" s="111"/>
      <c r="AD865" s="111"/>
      <c r="AE865" s="111"/>
      <c r="AF865" s="111"/>
      <c r="AG865" s="111"/>
    </row>
    <row r="866" ht="15.75" customHeight="1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  <c r="AC866" s="111"/>
      <c r="AD866" s="111"/>
      <c r="AE866" s="111"/>
      <c r="AF866" s="111"/>
      <c r="AG866" s="111"/>
    </row>
    <row r="867" ht="15.75" customHeight="1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  <c r="AC867" s="111"/>
      <c r="AD867" s="111"/>
      <c r="AE867" s="111"/>
      <c r="AF867" s="111"/>
      <c r="AG867" s="111"/>
    </row>
    <row r="868" ht="15.75" customHeight="1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  <c r="AC868" s="111"/>
      <c r="AD868" s="111"/>
      <c r="AE868" s="111"/>
      <c r="AF868" s="111"/>
      <c r="AG868" s="111"/>
    </row>
    <row r="869" ht="15.75" customHeight="1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  <c r="AC869" s="111"/>
      <c r="AD869" s="111"/>
      <c r="AE869" s="111"/>
      <c r="AF869" s="111"/>
      <c r="AG869" s="111"/>
    </row>
    <row r="870" ht="15.75" customHeight="1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  <c r="AC870" s="111"/>
      <c r="AD870" s="111"/>
      <c r="AE870" s="111"/>
      <c r="AF870" s="111"/>
      <c r="AG870" s="111"/>
    </row>
    <row r="871" ht="15.75" customHeight="1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  <c r="AC871" s="111"/>
      <c r="AD871" s="111"/>
      <c r="AE871" s="111"/>
      <c r="AF871" s="111"/>
      <c r="AG871" s="111"/>
    </row>
    <row r="872" ht="15.75" customHeight="1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  <c r="AC872" s="111"/>
      <c r="AD872" s="111"/>
      <c r="AE872" s="111"/>
      <c r="AF872" s="111"/>
      <c r="AG872" s="111"/>
    </row>
    <row r="873" ht="15.75" customHeight="1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  <c r="AC873" s="111"/>
      <c r="AD873" s="111"/>
      <c r="AE873" s="111"/>
      <c r="AF873" s="111"/>
      <c r="AG873" s="111"/>
    </row>
    <row r="874" ht="15.75" customHeight="1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  <c r="AC874" s="111"/>
      <c r="AD874" s="111"/>
      <c r="AE874" s="111"/>
      <c r="AF874" s="111"/>
      <c r="AG874" s="111"/>
    </row>
    <row r="875" ht="15.75" customHeight="1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  <c r="AC875" s="111"/>
      <c r="AD875" s="111"/>
      <c r="AE875" s="111"/>
      <c r="AF875" s="111"/>
      <c r="AG875" s="111"/>
    </row>
    <row r="876" ht="15.75" customHeight="1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  <c r="AC876" s="111"/>
      <c r="AD876" s="111"/>
      <c r="AE876" s="111"/>
      <c r="AF876" s="111"/>
      <c r="AG876" s="111"/>
    </row>
    <row r="877" ht="15.75" customHeight="1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  <c r="AC877" s="111"/>
      <c r="AD877" s="111"/>
      <c r="AE877" s="111"/>
      <c r="AF877" s="111"/>
      <c r="AG877" s="111"/>
    </row>
    <row r="878" ht="15.75" customHeight="1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  <c r="AC878" s="111"/>
      <c r="AD878" s="111"/>
      <c r="AE878" s="111"/>
      <c r="AF878" s="111"/>
      <c r="AG878" s="111"/>
    </row>
    <row r="879" ht="15.75" customHeight="1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  <c r="AC879" s="111"/>
      <c r="AD879" s="111"/>
      <c r="AE879" s="111"/>
      <c r="AF879" s="111"/>
      <c r="AG879" s="111"/>
    </row>
    <row r="880" ht="15.75" customHeight="1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  <c r="AC880" s="111"/>
      <c r="AD880" s="111"/>
      <c r="AE880" s="111"/>
      <c r="AF880" s="111"/>
      <c r="AG880" s="111"/>
    </row>
    <row r="881" ht="15.75" customHeight="1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  <c r="AC881" s="111"/>
      <c r="AD881" s="111"/>
      <c r="AE881" s="111"/>
      <c r="AF881" s="111"/>
      <c r="AG881" s="111"/>
    </row>
    <row r="882" ht="15.75" customHeight="1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  <c r="AC882" s="111"/>
      <c r="AD882" s="111"/>
      <c r="AE882" s="111"/>
      <c r="AF882" s="111"/>
      <c r="AG882" s="111"/>
    </row>
    <row r="883" ht="15.75" customHeight="1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  <c r="AC883" s="111"/>
      <c r="AD883" s="111"/>
      <c r="AE883" s="111"/>
      <c r="AF883" s="111"/>
      <c r="AG883" s="111"/>
    </row>
    <row r="884" ht="15.75" customHeight="1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  <c r="AC884" s="111"/>
      <c r="AD884" s="111"/>
      <c r="AE884" s="111"/>
      <c r="AF884" s="111"/>
      <c r="AG884" s="111"/>
    </row>
    <row r="885" ht="15.75" customHeight="1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  <c r="AC885" s="111"/>
      <c r="AD885" s="111"/>
      <c r="AE885" s="111"/>
      <c r="AF885" s="111"/>
      <c r="AG885" s="111"/>
    </row>
    <row r="886" ht="15.75" customHeight="1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  <c r="AC886" s="111"/>
      <c r="AD886" s="111"/>
      <c r="AE886" s="111"/>
      <c r="AF886" s="111"/>
      <c r="AG886" s="111"/>
    </row>
    <row r="887" ht="15.75" customHeight="1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  <c r="AC887" s="111"/>
      <c r="AD887" s="111"/>
      <c r="AE887" s="111"/>
      <c r="AF887" s="111"/>
      <c r="AG887" s="111"/>
    </row>
    <row r="888" ht="15.75" customHeight="1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  <c r="AC888" s="111"/>
      <c r="AD888" s="111"/>
      <c r="AE888" s="111"/>
      <c r="AF888" s="111"/>
      <c r="AG888" s="111"/>
    </row>
    <row r="889" ht="15.75" customHeight="1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  <c r="AC889" s="111"/>
      <c r="AD889" s="111"/>
      <c r="AE889" s="111"/>
      <c r="AF889" s="111"/>
      <c r="AG889" s="111"/>
    </row>
    <row r="890" ht="15.75" customHeight="1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  <c r="AC890" s="111"/>
      <c r="AD890" s="111"/>
      <c r="AE890" s="111"/>
      <c r="AF890" s="111"/>
      <c r="AG890" s="111"/>
    </row>
    <row r="891" ht="15.75" customHeight="1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  <c r="AC891" s="111"/>
      <c r="AD891" s="111"/>
      <c r="AE891" s="111"/>
      <c r="AF891" s="111"/>
      <c r="AG891" s="111"/>
    </row>
    <row r="892" ht="15.75" customHeight="1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  <c r="AC892" s="111"/>
      <c r="AD892" s="111"/>
      <c r="AE892" s="111"/>
      <c r="AF892" s="111"/>
      <c r="AG892" s="111"/>
    </row>
    <row r="893" ht="15.75" customHeight="1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  <c r="AC893" s="111"/>
      <c r="AD893" s="111"/>
      <c r="AE893" s="111"/>
      <c r="AF893" s="111"/>
      <c r="AG893" s="111"/>
    </row>
    <row r="894" ht="15.75" customHeight="1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  <c r="AC894" s="111"/>
      <c r="AD894" s="111"/>
      <c r="AE894" s="111"/>
      <c r="AF894" s="111"/>
      <c r="AG894" s="111"/>
    </row>
    <row r="895" ht="15.75" customHeight="1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  <c r="AC895" s="111"/>
      <c r="AD895" s="111"/>
      <c r="AE895" s="111"/>
      <c r="AF895" s="111"/>
      <c r="AG895" s="111"/>
    </row>
    <row r="896" ht="15.75" customHeight="1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  <c r="AC896" s="111"/>
      <c r="AD896" s="111"/>
      <c r="AE896" s="111"/>
      <c r="AF896" s="111"/>
      <c r="AG896" s="111"/>
    </row>
    <row r="897" ht="15.75" customHeight="1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  <c r="AC897" s="111"/>
      <c r="AD897" s="111"/>
      <c r="AE897" s="111"/>
      <c r="AF897" s="111"/>
      <c r="AG897" s="111"/>
    </row>
    <row r="898" ht="15.75" customHeight="1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  <c r="AC898" s="111"/>
      <c r="AD898" s="111"/>
      <c r="AE898" s="111"/>
      <c r="AF898" s="111"/>
      <c r="AG898" s="111"/>
    </row>
    <row r="899" ht="15.75" customHeight="1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  <c r="AC899" s="111"/>
      <c r="AD899" s="111"/>
      <c r="AE899" s="111"/>
      <c r="AF899" s="111"/>
      <c r="AG899" s="111"/>
    </row>
    <row r="900" ht="15.75" customHeight="1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  <c r="AC900" s="111"/>
      <c r="AD900" s="111"/>
      <c r="AE900" s="111"/>
      <c r="AF900" s="111"/>
      <c r="AG900" s="111"/>
    </row>
    <row r="901" ht="15.75" customHeight="1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  <c r="AC901" s="111"/>
      <c r="AD901" s="111"/>
      <c r="AE901" s="111"/>
      <c r="AF901" s="111"/>
      <c r="AG901" s="111"/>
    </row>
    <row r="902" ht="15.75" customHeight="1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  <c r="AC902" s="111"/>
      <c r="AD902" s="111"/>
      <c r="AE902" s="111"/>
      <c r="AF902" s="111"/>
      <c r="AG902" s="111"/>
    </row>
    <row r="903" ht="15.75" customHeight="1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  <c r="AC903" s="111"/>
      <c r="AD903" s="111"/>
      <c r="AE903" s="111"/>
      <c r="AF903" s="111"/>
      <c r="AG903" s="111"/>
    </row>
    <row r="904" ht="15.75" customHeight="1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  <c r="AC904" s="111"/>
      <c r="AD904" s="111"/>
      <c r="AE904" s="111"/>
      <c r="AF904" s="111"/>
      <c r="AG904" s="111"/>
    </row>
    <row r="905" ht="15.75" customHeight="1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  <c r="AC905" s="111"/>
      <c r="AD905" s="111"/>
      <c r="AE905" s="111"/>
      <c r="AF905" s="111"/>
      <c r="AG905" s="111"/>
    </row>
    <row r="906" ht="15.75" customHeight="1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  <c r="AC906" s="111"/>
      <c r="AD906" s="111"/>
      <c r="AE906" s="111"/>
      <c r="AF906" s="111"/>
      <c r="AG906" s="111"/>
    </row>
    <row r="907" ht="15.75" customHeight="1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  <c r="AC907" s="111"/>
      <c r="AD907" s="111"/>
      <c r="AE907" s="111"/>
      <c r="AF907" s="111"/>
      <c r="AG907" s="111"/>
    </row>
    <row r="908" ht="15.75" customHeight="1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  <c r="AC908" s="111"/>
      <c r="AD908" s="111"/>
      <c r="AE908" s="111"/>
      <c r="AF908" s="111"/>
      <c r="AG908" s="111"/>
    </row>
    <row r="909" ht="15.75" customHeight="1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  <c r="AC909" s="111"/>
      <c r="AD909" s="111"/>
      <c r="AE909" s="111"/>
      <c r="AF909" s="111"/>
      <c r="AG909" s="111"/>
    </row>
    <row r="910" ht="15.75" customHeight="1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  <c r="AC910" s="111"/>
      <c r="AD910" s="111"/>
      <c r="AE910" s="111"/>
      <c r="AF910" s="111"/>
      <c r="AG910" s="111"/>
    </row>
    <row r="911" ht="15.75" customHeight="1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  <c r="AC911" s="111"/>
      <c r="AD911" s="111"/>
      <c r="AE911" s="111"/>
      <c r="AF911" s="111"/>
      <c r="AG911" s="111"/>
    </row>
    <row r="912" ht="15.75" customHeight="1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  <c r="AC912" s="111"/>
      <c r="AD912" s="111"/>
      <c r="AE912" s="111"/>
      <c r="AF912" s="111"/>
      <c r="AG912" s="111"/>
    </row>
    <row r="913" ht="15.75" customHeight="1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  <c r="AC913" s="111"/>
      <c r="AD913" s="111"/>
      <c r="AE913" s="111"/>
      <c r="AF913" s="111"/>
      <c r="AG913" s="111"/>
    </row>
    <row r="914" ht="15.75" customHeight="1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  <c r="AC914" s="111"/>
      <c r="AD914" s="111"/>
      <c r="AE914" s="111"/>
      <c r="AF914" s="111"/>
      <c r="AG914" s="111"/>
    </row>
    <row r="915" ht="15.75" customHeight="1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  <c r="AC915" s="111"/>
      <c r="AD915" s="111"/>
      <c r="AE915" s="111"/>
      <c r="AF915" s="111"/>
      <c r="AG915" s="111"/>
    </row>
    <row r="916" ht="15.75" customHeight="1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  <c r="AC916" s="111"/>
      <c r="AD916" s="111"/>
      <c r="AE916" s="111"/>
      <c r="AF916" s="111"/>
      <c r="AG916" s="111"/>
    </row>
    <row r="917" ht="15.75" customHeight="1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  <c r="AC917" s="111"/>
      <c r="AD917" s="111"/>
      <c r="AE917" s="111"/>
      <c r="AF917" s="111"/>
      <c r="AG917" s="111"/>
    </row>
    <row r="918" ht="15.75" customHeight="1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  <c r="AC918" s="111"/>
      <c r="AD918" s="111"/>
      <c r="AE918" s="111"/>
      <c r="AF918" s="111"/>
      <c r="AG918" s="111"/>
    </row>
    <row r="919" ht="15.75" customHeight="1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  <c r="AC919" s="111"/>
      <c r="AD919" s="111"/>
      <c r="AE919" s="111"/>
      <c r="AF919" s="111"/>
      <c r="AG919" s="111"/>
    </row>
    <row r="920" ht="15.75" customHeight="1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  <c r="AC920" s="111"/>
      <c r="AD920" s="111"/>
      <c r="AE920" s="111"/>
      <c r="AF920" s="111"/>
      <c r="AG920" s="111"/>
    </row>
    <row r="921" ht="15.75" customHeight="1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  <c r="AC921" s="111"/>
      <c r="AD921" s="111"/>
      <c r="AE921" s="111"/>
      <c r="AF921" s="111"/>
      <c r="AG921" s="111"/>
    </row>
    <row r="922" ht="15.75" customHeight="1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  <c r="AC922" s="111"/>
      <c r="AD922" s="111"/>
      <c r="AE922" s="111"/>
      <c r="AF922" s="111"/>
      <c r="AG922" s="111"/>
    </row>
    <row r="923" ht="15.75" customHeight="1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  <c r="AC923" s="111"/>
      <c r="AD923" s="111"/>
      <c r="AE923" s="111"/>
      <c r="AF923" s="111"/>
      <c r="AG923" s="111"/>
    </row>
    <row r="924" ht="15.75" customHeight="1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  <c r="AC924" s="111"/>
      <c r="AD924" s="111"/>
      <c r="AE924" s="111"/>
      <c r="AF924" s="111"/>
      <c r="AG924" s="111"/>
    </row>
    <row r="925" ht="15.75" customHeight="1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  <c r="AC925" s="111"/>
      <c r="AD925" s="111"/>
      <c r="AE925" s="111"/>
      <c r="AF925" s="111"/>
      <c r="AG925" s="111"/>
    </row>
    <row r="926" ht="15.75" customHeight="1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  <c r="AC926" s="111"/>
      <c r="AD926" s="111"/>
      <c r="AE926" s="111"/>
      <c r="AF926" s="111"/>
      <c r="AG926" s="111"/>
    </row>
    <row r="927" ht="15.75" customHeight="1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  <c r="AC927" s="111"/>
      <c r="AD927" s="111"/>
      <c r="AE927" s="111"/>
      <c r="AF927" s="111"/>
      <c r="AG927" s="111"/>
    </row>
    <row r="928" ht="15.75" customHeight="1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  <c r="AC928" s="111"/>
      <c r="AD928" s="111"/>
      <c r="AE928" s="111"/>
      <c r="AF928" s="111"/>
      <c r="AG928" s="111"/>
    </row>
    <row r="929" ht="15.75" customHeight="1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  <c r="AC929" s="111"/>
      <c r="AD929" s="111"/>
      <c r="AE929" s="111"/>
      <c r="AF929" s="111"/>
      <c r="AG929" s="111"/>
    </row>
    <row r="930" ht="15.75" customHeight="1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  <c r="AC930" s="111"/>
      <c r="AD930" s="111"/>
      <c r="AE930" s="111"/>
      <c r="AF930" s="111"/>
      <c r="AG930" s="111"/>
    </row>
    <row r="931" ht="15.75" customHeight="1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  <c r="AC931" s="111"/>
      <c r="AD931" s="111"/>
      <c r="AE931" s="111"/>
      <c r="AF931" s="111"/>
      <c r="AG931" s="111"/>
    </row>
    <row r="932" ht="15.75" customHeight="1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  <c r="AC932" s="111"/>
      <c r="AD932" s="111"/>
      <c r="AE932" s="111"/>
      <c r="AF932" s="111"/>
      <c r="AG932" s="111"/>
    </row>
    <row r="933" ht="15.75" customHeight="1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  <c r="AC933" s="111"/>
      <c r="AD933" s="111"/>
      <c r="AE933" s="111"/>
      <c r="AF933" s="111"/>
      <c r="AG933" s="111"/>
    </row>
    <row r="934" ht="15.75" customHeight="1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  <c r="AC934" s="111"/>
      <c r="AD934" s="111"/>
      <c r="AE934" s="111"/>
      <c r="AF934" s="111"/>
      <c r="AG934" s="111"/>
    </row>
    <row r="935" ht="15.75" customHeight="1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  <c r="AC935" s="111"/>
      <c r="AD935" s="111"/>
      <c r="AE935" s="111"/>
      <c r="AF935" s="111"/>
      <c r="AG935" s="111"/>
    </row>
    <row r="936" ht="15.75" customHeight="1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  <c r="AC936" s="111"/>
      <c r="AD936" s="111"/>
      <c r="AE936" s="111"/>
      <c r="AF936" s="111"/>
      <c r="AG936" s="111"/>
    </row>
    <row r="937" ht="15.75" customHeight="1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  <c r="AC937" s="111"/>
      <c r="AD937" s="111"/>
      <c r="AE937" s="111"/>
      <c r="AF937" s="111"/>
      <c r="AG937" s="111"/>
    </row>
    <row r="938" ht="15.75" customHeight="1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  <c r="AC938" s="111"/>
      <c r="AD938" s="111"/>
      <c r="AE938" s="111"/>
      <c r="AF938" s="111"/>
      <c r="AG938" s="111"/>
    </row>
    <row r="939" ht="15.75" customHeight="1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  <c r="AC939" s="111"/>
      <c r="AD939" s="111"/>
      <c r="AE939" s="111"/>
      <c r="AF939" s="111"/>
      <c r="AG939" s="111"/>
    </row>
    <row r="940" ht="15.75" customHeight="1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  <c r="AC940" s="111"/>
      <c r="AD940" s="111"/>
      <c r="AE940" s="111"/>
      <c r="AF940" s="111"/>
      <c r="AG940" s="111"/>
    </row>
    <row r="941" ht="15.75" customHeight="1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  <c r="AC941" s="111"/>
      <c r="AD941" s="111"/>
      <c r="AE941" s="111"/>
      <c r="AF941" s="111"/>
      <c r="AG941" s="111"/>
    </row>
    <row r="942" ht="15.75" customHeight="1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  <c r="AC942" s="111"/>
      <c r="AD942" s="111"/>
      <c r="AE942" s="111"/>
      <c r="AF942" s="111"/>
      <c r="AG942" s="111"/>
    </row>
    <row r="943" ht="15.75" customHeight="1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  <c r="AC943" s="111"/>
      <c r="AD943" s="111"/>
      <c r="AE943" s="111"/>
      <c r="AF943" s="111"/>
      <c r="AG943" s="111"/>
    </row>
    <row r="944" ht="15.75" customHeight="1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  <c r="AC944" s="111"/>
      <c r="AD944" s="111"/>
      <c r="AE944" s="111"/>
      <c r="AF944" s="111"/>
      <c r="AG944" s="111"/>
    </row>
    <row r="945" ht="15.75" customHeight="1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  <c r="AC945" s="111"/>
      <c r="AD945" s="111"/>
      <c r="AE945" s="111"/>
      <c r="AF945" s="111"/>
      <c r="AG945" s="111"/>
    </row>
    <row r="946" ht="15.75" customHeight="1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  <c r="AC946" s="111"/>
      <c r="AD946" s="111"/>
      <c r="AE946" s="111"/>
      <c r="AF946" s="111"/>
      <c r="AG946" s="111"/>
    </row>
    <row r="947" ht="15.75" customHeight="1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  <c r="AC947" s="111"/>
      <c r="AD947" s="111"/>
      <c r="AE947" s="111"/>
      <c r="AF947" s="111"/>
      <c r="AG947" s="111"/>
    </row>
    <row r="948" ht="15.75" customHeight="1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  <c r="AC948" s="111"/>
      <c r="AD948" s="111"/>
      <c r="AE948" s="111"/>
      <c r="AF948" s="111"/>
      <c r="AG948" s="111"/>
    </row>
    <row r="949" ht="15.75" customHeight="1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  <c r="AC949" s="111"/>
      <c r="AD949" s="111"/>
      <c r="AE949" s="111"/>
      <c r="AF949" s="111"/>
      <c r="AG949" s="111"/>
    </row>
    <row r="950" ht="15.75" customHeight="1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  <c r="AC950" s="111"/>
      <c r="AD950" s="111"/>
      <c r="AE950" s="111"/>
      <c r="AF950" s="111"/>
      <c r="AG950" s="111"/>
    </row>
    <row r="951" ht="15.75" customHeight="1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  <c r="AC951" s="111"/>
      <c r="AD951" s="111"/>
      <c r="AE951" s="111"/>
      <c r="AF951" s="111"/>
      <c r="AG951" s="111"/>
    </row>
    <row r="952" ht="15.75" customHeight="1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  <c r="AC952" s="111"/>
      <c r="AD952" s="111"/>
      <c r="AE952" s="111"/>
      <c r="AF952" s="111"/>
      <c r="AG952" s="111"/>
    </row>
    <row r="953" ht="15.75" customHeight="1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  <c r="AC953" s="111"/>
      <c r="AD953" s="111"/>
      <c r="AE953" s="111"/>
      <c r="AF953" s="111"/>
      <c r="AG953" s="111"/>
    </row>
    <row r="954" ht="15.75" customHeight="1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  <c r="AC954" s="111"/>
      <c r="AD954" s="111"/>
      <c r="AE954" s="111"/>
      <c r="AF954" s="111"/>
      <c r="AG954" s="111"/>
    </row>
    <row r="955" ht="15.75" customHeight="1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  <c r="AC955" s="111"/>
      <c r="AD955" s="111"/>
      <c r="AE955" s="111"/>
      <c r="AF955" s="111"/>
      <c r="AG955" s="111"/>
    </row>
    <row r="956" ht="15.75" customHeight="1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  <c r="AC956" s="111"/>
      <c r="AD956" s="111"/>
      <c r="AE956" s="111"/>
      <c r="AF956" s="111"/>
      <c r="AG956" s="111"/>
    </row>
    <row r="957" ht="15.75" customHeight="1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  <c r="AC957" s="111"/>
      <c r="AD957" s="111"/>
      <c r="AE957" s="111"/>
      <c r="AF957" s="111"/>
      <c r="AG957" s="111"/>
    </row>
    <row r="958" ht="15.75" customHeight="1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  <c r="AC958" s="111"/>
      <c r="AD958" s="111"/>
      <c r="AE958" s="111"/>
      <c r="AF958" s="111"/>
      <c r="AG958" s="111"/>
    </row>
    <row r="959" ht="15.75" customHeight="1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  <c r="AC959" s="111"/>
      <c r="AD959" s="111"/>
      <c r="AE959" s="111"/>
      <c r="AF959" s="111"/>
      <c r="AG959" s="111"/>
    </row>
    <row r="960" ht="15.75" customHeight="1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  <c r="AC960" s="111"/>
      <c r="AD960" s="111"/>
      <c r="AE960" s="111"/>
      <c r="AF960" s="111"/>
      <c r="AG960" s="111"/>
    </row>
    <row r="961" ht="15.75" customHeight="1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  <c r="AC961" s="111"/>
      <c r="AD961" s="111"/>
      <c r="AE961" s="111"/>
      <c r="AF961" s="111"/>
      <c r="AG961" s="111"/>
    </row>
    <row r="962" ht="15.75" customHeight="1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  <c r="AC962" s="111"/>
      <c r="AD962" s="111"/>
      <c r="AE962" s="111"/>
      <c r="AF962" s="111"/>
      <c r="AG962" s="111"/>
    </row>
    <row r="963" ht="15.75" customHeight="1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  <c r="AC963" s="111"/>
      <c r="AD963" s="111"/>
      <c r="AE963" s="111"/>
      <c r="AF963" s="111"/>
      <c r="AG963" s="111"/>
    </row>
    <row r="964" ht="15.75" customHeight="1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  <c r="AC964" s="111"/>
      <c r="AD964" s="111"/>
      <c r="AE964" s="111"/>
      <c r="AF964" s="111"/>
      <c r="AG964" s="111"/>
    </row>
    <row r="965" ht="15.75" customHeight="1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  <c r="AC965" s="111"/>
      <c r="AD965" s="111"/>
      <c r="AE965" s="111"/>
      <c r="AF965" s="111"/>
      <c r="AG965" s="111"/>
    </row>
    <row r="966" ht="15.75" customHeight="1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  <c r="AC966" s="111"/>
      <c r="AD966" s="111"/>
      <c r="AE966" s="111"/>
      <c r="AF966" s="111"/>
      <c r="AG966" s="111"/>
    </row>
    <row r="967" ht="15.75" customHeight="1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  <c r="AC967" s="111"/>
      <c r="AD967" s="111"/>
      <c r="AE967" s="111"/>
      <c r="AF967" s="111"/>
      <c r="AG967" s="111"/>
    </row>
    <row r="968" ht="15.75" customHeight="1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  <c r="AC968" s="111"/>
      <c r="AD968" s="111"/>
      <c r="AE968" s="111"/>
      <c r="AF968" s="111"/>
      <c r="AG968" s="111"/>
    </row>
    <row r="969" ht="15.75" customHeight="1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  <c r="AC969" s="111"/>
      <c r="AD969" s="111"/>
      <c r="AE969" s="111"/>
      <c r="AF969" s="111"/>
      <c r="AG969" s="111"/>
    </row>
    <row r="970" ht="15.75" customHeight="1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  <c r="AC970" s="111"/>
      <c r="AD970" s="111"/>
      <c r="AE970" s="111"/>
      <c r="AF970" s="111"/>
      <c r="AG970" s="111"/>
    </row>
    <row r="971" ht="15.75" customHeight="1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  <c r="AC971" s="111"/>
      <c r="AD971" s="111"/>
      <c r="AE971" s="111"/>
      <c r="AF971" s="111"/>
      <c r="AG971" s="111"/>
    </row>
    <row r="972" ht="15.75" customHeight="1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  <c r="AC972" s="111"/>
      <c r="AD972" s="111"/>
      <c r="AE972" s="111"/>
      <c r="AF972" s="111"/>
      <c r="AG972" s="111"/>
    </row>
    <row r="973" ht="15.75" customHeight="1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  <c r="AC973" s="111"/>
      <c r="AD973" s="111"/>
      <c r="AE973" s="111"/>
      <c r="AF973" s="111"/>
      <c r="AG973" s="111"/>
    </row>
    <row r="974" ht="15.75" customHeight="1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  <c r="AC974" s="111"/>
      <c r="AD974" s="111"/>
      <c r="AE974" s="111"/>
      <c r="AF974" s="111"/>
      <c r="AG974" s="111"/>
    </row>
    <row r="975" ht="15.75" customHeight="1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  <c r="AC975" s="111"/>
      <c r="AD975" s="111"/>
      <c r="AE975" s="111"/>
      <c r="AF975" s="111"/>
      <c r="AG975" s="111"/>
    </row>
    <row r="976" ht="15.75" customHeight="1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  <c r="AC976" s="111"/>
      <c r="AD976" s="111"/>
      <c r="AE976" s="111"/>
      <c r="AF976" s="111"/>
      <c r="AG976" s="111"/>
    </row>
    <row r="977" ht="15.75" customHeight="1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  <c r="AC977" s="111"/>
      <c r="AD977" s="111"/>
      <c r="AE977" s="111"/>
      <c r="AF977" s="111"/>
      <c r="AG977" s="111"/>
    </row>
    <row r="978" ht="15.75" customHeight="1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  <c r="AC978" s="111"/>
      <c r="AD978" s="111"/>
      <c r="AE978" s="111"/>
      <c r="AF978" s="111"/>
      <c r="AG978" s="111"/>
    </row>
    <row r="979" ht="15.75" customHeight="1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  <c r="AC979" s="111"/>
      <c r="AD979" s="111"/>
      <c r="AE979" s="111"/>
      <c r="AF979" s="111"/>
      <c r="AG979" s="111"/>
    </row>
    <row r="980" ht="15.75" customHeight="1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  <c r="AC980" s="111"/>
      <c r="AD980" s="111"/>
      <c r="AE980" s="111"/>
      <c r="AF980" s="111"/>
      <c r="AG980" s="111"/>
    </row>
    <row r="981" ht="15.75" customHeight="1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  <c r="AC981" s="111"/>
      <c r="AD981" s="111"/>
      <c r="AE981" s="111"/>
      <c r="AF981" s="111"/>
      <c r="AG981" s="111"/>
    </row>
    <row r="982" ht="15.75" customHeight="1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  <c r="AC982" s="111"/>
      <c r="AD982" s="111"/>
      <c r="AE982" s="111"/>
      <c r="AF982" s="111"/>
      <c r="AG982" s="111"/>
    </row>
    <row r="983" ht="15.75" customHeight="1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  <c r="AC983" s="111"/>
      <c r="AD983" s="111"/>
      <c r="AE983" s="111"/>
      <c r="AF983" s="111"/>
      <c r="AG983" s="111"/>
    </row>
    <row r="984" ht="15.75" customHeight="1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  <c r="AC984" s="111"/>
      <c r="AD984" s="111"/>
      <c r="AE984" s="111"/>
      <c r="AF984" s="111"/>
      <c r="AG984" s="111"/>
    </row>
    <row r="985" ht="15.75" customHeight="1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  <c r="AC985" s="111"/>
      <c r="AD985" s="111"/>
      <c r="AE985" s="111"/>
      <c r="AF985" s="111"/>
      <c r="AG985" s="111"/>
    </row>
    <row r="986" ht="15.75" customHeight="1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  <c r="AC986" s="111"/>
      <c r="AD986" s="111"/>
      <c r="AE986" s="111"/>
      <c r="AF986" s="111"/>
      <c r="AG986" s="111"/>
    </row>
    <row r="987" ht="15.75" customHeight="1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  <c r="AC987" s="111"/>
      <c r="AD987" s="111"/>
      <c r="AE987" s="111"/>
      <c r="AF987" s="111"/>
      <c r="AG987" s="111"/>
    </row>
    <row r="988" ht="15.75" customHeight="1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  <c r="AC988" s="111"/>
      <c r="AD988" s="111"/>
      <c r="AE988" s="111"/>
      <c r="AF988" s="111"/>
      <c r="AG988" s="111"/>
    </row>
    <row r="989" ht="15.75" customHeight="1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  <c r="AC989" s="111"/>
      <c r="AD989" s="111"/>
      <c r="AE989" s="111"/>
      <c r="AF989" s="111"/>
      <c r="AG989" s="111"/>
    </row>
    <row r="990" ht="15.75" customHeight="1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  <c r="AC990" s="111"/>
      <c r="AD990" s="111"/>
      <c r="AE990" s="111"/>
      <c r="AF990" s="111"/>
      <c r="AG990" s="111"/>
    </row>
    <row r="991" ht="15.75" customHeight="1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  <c r="AC991" s="111"/>
      <c r="AD991" s="111"/>
      <c r="AE991" s="111"/>
      <c r="AF991" s="111"/>
      <c r="AG991" s="111"/>
    </row>
    <row r="992" ht="15.75" customHeight="1">
      <c r="A992" s="111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  <c r="AB992" s="111"/>
      <c r="AC992" s="111"/>
      <c r="AD992" s="111"/>
      <c r="AE992" s="111"/>
      <c r="AF992" s="111"/>
      <c r="AG992" s="111"/>
    </row>
    <row r="993" ht="15.75" customHeight="1">
      <c r="A993" s="111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  <c r="AA993" s="111"/>
      <c r="AB993" s="111"/>
      <c r="AC993" s="111"/>
      <c r="AD993" s="111"/>
      <c r="AE993" s="111"/>
      <c r="AF993" s="111"/>
      <c r="AG993" s="111"/>
    </row>
    <row r="994" ht="15.75" customHeight="1">
      <c r="A994" s="111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  <c r="AA994" s="111"/>
      <c r="AB994" s="111"/>
      <c r="AC994" s="111"/>
      <c r="AD994" s="111"/>
      <c r="AE994" s="111"/>
      <c r="AF994" s="111"/>
      <c r="AG994" s="111"/>
    </row>
    <row r="995" ht="15.75" customHeight="1">
      <c r="A995" s="111"/>
      <c r="B995" s="111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  <c r="AA995" s="111"/>
      <c r="AB995" s="111"/>
      <c r="AC995" s="111"/>
      <c r="AD995" s="111"/>
      <c r="AE995" s="111"/>
      <c r="AF995" s="111"/>
      <c r="AG995" s="111"/>
    </row>
    <row r="996" ht="15.75" customHeight="1">
      <c r="A996" s="111"/>
      <c r="B996" s="111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  <c r="AA996" s="111"/>
      <c r="AB996" s="111"/>
      <c r="AC996" s="111"/>
      <c r="AD996" s="111"/>
      <c r="AE996" s="111"/>
      <c r="AF996" s="111"/>
      <c r="AG996" s="111"/>
    </row>
    <row r="997" ht="15.75" customHeight="1">
      <c r="A997" s="111"/>
      <c r="B997" s="111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  <c r="AA997" s="111"/>
      <c r="AB997" s="111"/>
      <c r="AC997" s="111"/>
      <c r="AD997" s="111"/>
      <c r="AE997" s="111"/>
      <c r="AF997" s="111"/>
      <c r="AG997" s="111"/>
    </row>
    <row r="998" ht="15.75" customHeight="1">
      <c r="A998" s="111"/>
      <c r="B998" s="111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  <c r="AA998" s="111"/>
      <c r="AB998" s="111"/>
      <c r="AC998" s="111"/>
      <c r="AD998" s="111"/>
      <c r="AE998" s="111"/>
      <c r="AF998" s="111"/>
      <c r="AG998" s="111"/>
    </row>
    <row r="999" ht="15.75" customHeight="1">
      <c r="A999" s="111"/>
      <c r="B999" s="111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  <c r="AA999" s="111"/>
      <c r="AB999" s="111"/>
      <c r="AC999" s="111"/>
      <c r="AD999" s="111"/>
      <c r="AE999" s="111"/>
      <c r="AF999" s="111"/>
      <c r="AG999" s="111"/>
    </row>
    <row r="1000" ht="15.75" customHeight="1">
      <c r="A1000" s="111"/>
      <c r="B1000" s="111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  <c r="AA1000" s="111"/>
      <c r="AB1000" s="111"/>
      <c r="AC1000" s="111"/>
      <c r="AD1000" s="111"/>
      <c r="AE1000" s="111"/>
      <c r="AF1000" s="111"/>
      <c r="AG1000" s="111"/>
    </row>
  </sheetData>
  <hyperlinks>
    <hyperlink r:id="rId1" ref="B17"/>
    <hyperlink r:id="rId2" ref="C17"/>
    <hyperlink r:id="rId3" ref="D17"/>
    <hyperlink r:id="rId4" ref="E17"/>
    <hyperlink r:id="rId5" ref="F17"/>
    <hyperlink r:id="rId6" ref="G17"/>
    <hyperlink r:id="rId7" ref="H17"/>
    <hyperlink r:id="rId8" ref="I17"/>
    <hyperlink r:id="rId9" ref="J17"/>
    <hyperlink r:id="rId10" ref="K17"/>
    <hyperlink r:id="rId11" ref="L17"/>
    <hyperlink r:id="rId12" ref="M17"/>
    <hyperlink r:id="rId13" ref="N17"/>
    <hyperlink r:id="rId14" ref="O17"/>
    <hyperlink r:id="rId15" ref="Q17"/>
    <hyperlink r:id="rId16" ref="R17"/>
    <hyperlink r:id="rId17" ref="S17"/>
    <hyperlink r:id="rId18" ref="T17"/>
    <hyperlink r:id="rId19" ref="U17"/>
    <hyperlink r:id="rId20" ref="V17"/>
    <hyperlink r:id="rId21" ref="W17"/>
    <hyperlink r:id="rId22" ref="X17"/>
    <hyperlink r:id="rId23" location="main" ref="Y17"/>
    <hyperlink r:id="rId24" ref="Z17"/>
    <hyperlink r:id="rId25" ref="AA17"/>
    <hyperlink r:id="rId26" ref="AB17"/>
    <hyperlink r:id="rId27" ref="AC17"/>
    <hyperlink r:id="rId28" ref="AD17"/>
    <hyperlink r:id="rId29" ref="AE17"/>
    <hyperlink r:id="rId30" ref="B18"/>
    <hyperlink r:id="rId31" ref="C18"/>
    <hyperlink r:id="rId32" ref="D18"/>
    <hyperlink r:id="rId33" ref="M18"/>
    <hyperlink r:id="rId34" ref="N18"/>
    <hyperlink r:id="rId35" ref="O18"/>
    <hyperlink r:id="rId36" ref="P18"/>
    <hyperlink r:id="rId37" ref="AA18"/>
  </hyperlinks>
  <printOptions/>
  <pageMargins bottom="0.75" footer="0.0" header="0.0" left="0.7" right="0.7" top="0.75"/>
  <pageSetup orientation="landscape"/>
  <drawing r:id="rId3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3" width="15.71"/>
    <col customWidth="1" min="4" max="25" width="12.86"/>
    <col customWidth="1" min="26" max="35" width="9.14"/>
  </cols>
  <sheetData>
    <row r="1">
      <c r="A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</row>
    <row r="2">
      <c r="A2" s="129"/>
      <c r="B2" s="132" t="s">
        <v>349</v>
      </c>
      <c r="C2" s="132" t="s">
        <v>245</v>
      </c>
      <c r="D2" s="132" t="s">
        <v>350</v>
      </c>
      <c r="E2" s="132" t="s">
        <v>351</v>
      </c>
      <c r="F2" s="132" t="s">
        <v>285</v>
      </c>
      <c r="G2" s="132" t="s">
        <v>352</v>
      </c>
      <c r="H2" s="132" t="s">
        <v>353</v>
      </c>
      <c r="I2" s="132" t="s">
        <v>354</v>
      </c>
      <c r="J2" s="132" t="s">
        <v>355</v>
      </c>
      <c r="K2" s="132" t="s">
        <v>356</v>
      </c>
      <c r="L2" s="132" t="s">
        <v>357</v>
      </c>
      <c r="M2" s="132" t="s">
        <v>358</v>
      </c>
      <c r="N2" s="132" t="s">
        <v>359</v>
      </c>
      <c r="O2" s="132" t="s">
        <v>360</v>
      </c>
      <c r="P2" s="132" t="s">
        <v>361</v>
      </c>
      <c r="Q2" s="132" t="s">
        <v>362</v>
      </c>
      <c r="R2" s="132" t="s">
        <v>363</v>
      </c>
      <c r="S2" s="132" t="s">
        <v>364</v>
      </c>
      <c r="T2" s="132" t="s">
        <v>365</v>
      </c>
      <c r="U2" s="132" t="s">
        <v>366</v>
      </c>
      <c r="V2" s="132" t="s">
        <v>367</v>
      </c>
      <c r="W2" s="132" t="s">
        <v>368</v>
      </c>
      <c r="X2" s="132" t="s">
        <v>369</v>
      </c>
      <c r="Y2" s="132" t="s">
        <v>370</v>
      </c>
      <c r="Z2" s="129"/>
      <c r="AA2" s="129"/>
      <c r="AB2" s="129"/>
      <c r="AC2" s="129"/>
      <c r="AD2" s="129"/>
      <c r="AE2" s="129"/>
      <c r="AF2" s="129"/>
      <c r="AG2" s="129"/>
      <c r="AH2" s="129"/>
      <c r="AI2" s="129"/>
    </row>
    <row r="3">
      <c r="A3" s="111"/>
      <c r="B3" s="133" t="s">
        <v>238</v>
      </c>
      <c r="C3" s="133" t="s">
        <v>256</v>
      </c>
      <c r="D3" s="133">
        <v>3.6</v>
      </c>
      <c r="E3" s="133"/>
      <c r="F3" s="133">
        <v>2.9</v>
      </c>
      <c r="G3" s="133">
        <v>16.0</v>
      </c>
      <c r="H3" s="133">
        <v>8.0</v>
      </c>
      <c r="I3" s="133">
        <v>4.0</v>
      </c>
      <c r="J3" s="133">
        <v>1.0</v>
      </c>
      <c r="K3" s="133">
        <f t="shared" ref="K3:K19" si="1">I3*J3</f>
        <v>4</v>
      </c>
      <c r="L3" s="133">
        <f t="shared" ref="L3:L19" si="2">G3*I3*H3*J3</f>
        <v>512</v>
      </c>
      <c r="M3" s="133">
        <f t="shared" ref="M3:M19" si="3">D3*G3*I3</f>
        <v>230.4</v>
      </c>
      <c r="N3" s="133">
        <f t="shared" ref="N3:N19" si="4">E3*G3*I3</f>
        <v>0</v>
      </c>
      <c r="O3" s="133">
        <f t="shared" ref="O3:O19" si="5">F3*H3</f>
        <v>23.2</v>
      </c>
      <c r="P3" s="133">
        <f t="shared" ref="P3:P19" si="6">M3*O3*0.8</f>
        <v>4276.224</v>
      </c>
      <c r="Q3" s="133">
        <f t="shared" ref="Q3:Q19" si="7">(D3*G3*O3*J3*0.0036)</f>
        <v>4.810752</v>
      </c>
      <c r="R3" s="133"/>
      <c r="S3" s="133">
        <v>3.9</v>
      </c>
      <c r="T3" s="133">
        <f t="shared" ref="T3:T19" si="8">S3*L3</f>
        <v>1996.8</v>
      </c>
      <c r="U3" s="133">
        <v>0.046</v>
      </c>
      <c r="V3" s="133">
        <f t="shared" ref="V3:V19" si="9">U3*L3</f>
        <v>23.552</v>
      </c>
      <c r="W3" s="133"/>
      <c r="X3" s="133"/>
      <c r="Y3" s="133"/>
      <c r="Z3" s="111"/>
      <c r="AA3" s="111"/>
      <c r="AB3" s="111"/>
      <c r="AC3" s="111"/>
      <c r="AD3" s="111"/>
      <c r="AE3" s="111"/>
      <c r="AF3" s="111"/>
      <c r="AG3" s="111"/>
      <c r="AH3" s="111"/>
      <c r="AI3" s="111"/>
    </row>
    <row r="4">
      <c r="A4" s="111"/>
      <c r="B4" s="133" t="s">
        <v>371</v>
      </c>
      <c r="C4" s="134" t="s">
        <v>270</v>
      </c>
      <c r="D4" s="133">
        <v>3.6</v>
      </c>
      <c r="E4" s="133"/>
      <c r="F4" s="133">
        <v>3.04</v>
      </c>
      <c r="G4" s="133">
        <v>17.0</v>
      </c>
      <c r="H4" s="133">
        <v>7.0</v>
      </c>
      <c r="I4" s="133">
        <v>4.0</v>
      </c>
      <c r="J4" s="133">
        <v>1.0</v>
      </c>
      <c r="K4" s="133">
        <f t="shared" si="1"/>
        <v>4</v>
      </c>
      <c r="L4" s="133">
        <f t="shared" si="2"/>
        <v>476</v>
      </c>
      <c r="M4" s="133">
        <f t="shared" si="3"/>
        <v>244.8</v>
      </c>
      <c r="N4" s="133">
        <f t="shared" si="4"/>
        <v>0</v>
      </c>
      <c r="O4" s="133">
        <f t="shared" si="5"/>
        <v>21.28</v>
      </c>
      <c r="P4" s="133">
        <f t="shared" si="6"/>
        <v>4167.4752</v>
      </c>
      <c r="Q4" s="133">
        <f t="shared" si="7"/>
        <v>4.6884096</v>
      </c>
      <c r="R4" s="133"/>
      <c r="S4" s="133">
        <v>4.67</v>
      </c>
      <c r="T4" s="133">
        <f t="shared" si="8"/>
        <v>2222.92</v>
      </c>
      <c r="U4" s="133">
        <v>0.0456</v>
      </c>
      <c r="V4" s="133">
        <f t="shared" si="9"/>
        <v>21.7056</v>
      </c>
      <c r="W4" s="133"/>
      <c r="X4" s="133"/>
      <c r="Y4" s="133"/>
      <c r="Z4" s="111"/>
      <c r="AA4" s="111"/>
      <c r="AB4" s="111"/>
      <c r="AC4" s="111"/>
      <c r="AD4" s="111"/>
      <c r="AE4" s="111"/>
      <c r="AF4" s="111"/>
      <c r="AG4" s="111"/>
      <c r="AH4" s="111"/>
      <c r="AI4" s="111"/>
    </row>
    <row r="5">
      <c r="A5" s="111"/>
      <c r="B5" s="133" t="s">
        <v>372</v>
      </c>
      <c r="C5" s="134" t="s">
        <v>373</v>
      </c>
      <c r="D5" s="133">
        <v>3.7</v>
      </c>
      <c r="E5" s="133"/>
      <c r="F5" s="133">
        <v>5.2</v>
      </c>
      <c r="G5" s="133">
        <v>9.0</v>
      </c>
      <c r="H5" s="133">
        <v>4.0</v>
      </c>
      <c r="I5" s="133">
        <v>4.0</v>
      </c>
      <c r="J5" s="133">
        <v>1.0</v>
      </c>
      <c r="K5" s="133">
        <f t="shared" si="1"/>
        <v>4</v>
      </c>
      <c r="L5" s="133">
        <f t="shared" si="2"/>
        <v>144</v>
      </c>
      <c r="M5" s="133">
        <f t="shared" si="3"/>
        <v>133.2</v>
      </c>
      <c r="N5" s="133">
        <f t="shared" si="4"/>
        <v>0</v>
      </c>
      <c r="O5" s="133">
        <f t="shared" si="5"/>
        <v>20.8</v>
      </c>
      <c r="P5" s="133">
        <f t="shared" si="6"/>
        <v>2216.448</v>
      </c>
      <c r="Q5" s="133">
        <f t="shared" si="7"/>
        <v>2.493504</v>
      </c>
      <c r="R5" s="133"/>
      <c r="S5" s="133">
        <v>7.0</v>
      </c>
      <c r="T5" s="133">
        <f t="shared" si="8"/>
        <v>1008</v>
      </c>
      <c r="U5" s="133">
        <v>0.092</v>
      </c>
      <c r="V5" s="133">
        <f t="shared" si="9"/>
        <v>13.248</v>
      </c>
      <c r="W5" s="133"/>
      <c r="X5" s="133"/>
      <c r="Y5" s="133"/>
      <c r="Z5" s="111"/>
      <c r="AA5" s="111"/>
      <c r="AB5" s="111"/>
      <c r="AC5" s="111"/>
      <c r="AD5" s="111"/>
      <c r="AE5" s="111"/>
      <c r="AF5" s="111"/>
      <c r="AG5" s="111"/>
      <c r="AH5" s="111"/>
      <c r="AI5" s="111"/>
    </row>
    <row r="6">
      <c r="A6" s="111"/>
      <c r="B6" s="133" t="s">
        <v>372</v>
      </c>
      <c r="C6" s="134" t="s">
        <v>374</v>
      </c>
      <c r="D6" s="133">
        <v>3.7</v>
      </c>
      <c r="E6" s="133"/>
      <c r="F6" s="133">
        <v>5.2</v>
      </c>
      <c r="G6" s="133">
        <v>18.0</v>
      </c>
      <c r="H6" s="133">
        <v>4.0</v>
      </c>
      <c r="I6" s="133">
        <v>4.0</v>
      </c>
      <c r="J6" s="133">
        <v>1.0</v>
      </c>
      <c r="K6" s="133">
        <f t="shared" si="1"/>
        <v>4</v>
      </c>
      <c r="L6" s="133">
        <f t="shared" si="2"/>
        <v>288</v>
      </c>
      <c r="M6" s="133">
        <f t="shared" si="3"/>
        <v>266.4</v>
      </c>
      <c r="N6" s="133">
        <f t="shared" si="4"/>
        <v>0</v>
      </c>
      <c r="O6" s="133">
        <f t="shared" si="5"/>
        <v>20.8</v>
      </c>
      <c r="P6" s="133">
        <f t="shared" si="6"/>
        <v>4432.896</v>
      </c>
      <c r="Q6" s="133">
        <f t="shared" si="7"/>
        <v>4.987008</v>
      </c>
      <c r="R6" s="133"/>
      <c r="S6" s="133">
        <v>7.0</v>
      </c>
      <c r="T6" s="133">
        <f t="shared" si="8"/>
        <v>2016</v>
      </c>
      <c r="U6" s="133">
        <v>0.092</v>
      </c>
      <c r="V6" s="133">
        <f t="shared" si="9"/>
        <v>26.496</v>
      </c>
      <c r="W6" s="133"/>
      <c r="X6" s="133"/>
      <c r="Y6" s="133"/>
      <c r="Z6" s="111"/>
      <c r="AA6" s="111"/>
      <c r="AB6" s="111"/>
      <c r="AC6" s="111"/>
      <c r="AD6" s="111"/>
      <c r="AE6" s="111"/>
      <c r="AF6" s="111"/>
      <c r="AG6" s="111"/>
      <c r="AH6" s="111"/>
      <c r="AI6" s="111"/>
    </row>
    <row r="7" hidden="1">
      <c r="A7" s="111"/>
      <c r="B7" s="135" t="s">
        <v>237</v>
      </c>
      <c r="C7" s="135" t="s">
        <v>255</v>
      </c>
      <c r="D7" s="135">
        <v>3.2</v>
      </c>
      <c r="E7" s="135">
        <v>3.7</v>
      </c>
      <c r="F7" s="135">
        <v>10.0</v>
      </c>
      <c r="G7" s="135">
        <v>26.0</v>
      </c>
      <c r="H7" s="135">
        <v>2.0</v>
      </c>
      <c r="I7" s="135">
        <v>3.0</v>
      </c>
      <c r="J7" s="135">
        <v>1.0</v>
      </c>
      <c r="K7" s="135">
        <f t="shared" si="1"/>
        <v>3</v>
      </c>
      <c r="L7" s="135">
        <f t="shared" si="2"/>
        <v>156</v>
      </c>
      <c r="M7" s="135">
        <f t="shared" si="3"/>
        <v>249.6</v>
      </c>
      <c r="N7" s="135">
        <f t="shared" si="4"/>
        <v>288.6</v>
      </c>
      <c r="O7" s="135">
        <f t="shared" si="5"/>
        <v>20</v>
      </c>
      <c r="P7" s="135">
        <f t="shared" si="6"/>
        <v>3993.6</v>
      </c>
      <c r="Q7" s="135">
        <f t="shared" si="7"/>
        <v>5.9904</v>
      </c>
      <c r="R7" s="135"/>
      <c r="S7" s="135">
        <v>16.5</v>
      </c>
      <c r="T7" s="135">
        <f t="shared" si="8"/>
        <v>2574</v>
      </c>
      <c r="U7" s="135">
        <v>0.295</v>
      </c>
      <c r="V7" s="135">
        <f t="shared" si="9"/>
        <v>46.02</v>
      </c>
      <c r="W7" s="135"/>
      <c r="X7" s="135"/>
      <c r="Y7" s="135"/>
      <c r="Z7" s="111"/>
      <c r="AA7" s="111"/>
      <c r="AB7" s="111"/>
      <c r="AC7" s="111"/>
      <c r="AD7" s="111"/>
      <c r="AE7" s="111"/>
      <c r="AF7" s="111"/>
      <c r="AG7" s="111"/>
      <c r="AH7" s="111"/>
      <c r="AI7" s="111"/>
    </row>
    <row r="8" hidden="1">
      <c r="A8" s="111"/>
      <c r="B8" s="135" t="s">
        <v>237</v>
      </c>
      <c r="C8" s="135" t="s">
        <v>375</v>
      </c>
      <c r="D8" s="135">
        <v>3.2</v>
      </c>
      <c r="E8" s="135">
        <v>3.7</v>
      </c>
      <c r="F8" s="135">
        <v>10.0</v>
      </c>
      <c r="G8" s="135">
        <v>19.0</v>
      </c>
      <c r="H8" s="135">
        <v>2.0</v>
      </c>
      <c r="I8" s="135">
        <v>4.0</v>
      </c>
      <c r="J8" s="135">
        <v>1.0</v>
      </c>
      <c r="K8" s="135">
        <f t="shared" si="1"/>
        <v>4</v>
      </c>
      <c r="L8" s="135">
        <f t="shared" si="2"/>
        <v>152</v>
      </c>
      <c r="M8" s="135">
        <f t="shared" si="3"/>
        <v>243.2</v>
      </c>
      <c r="N8" s="135">
        <f t="shared" si="4"/>
        <v>281.2</v>
      </c>
      <c r="O8" s="135">
        <f t="shared" si="5"/>
        <v>20</v>
      </c>
      <c r="P8" s="135">
        <f t="shared" si="6"/>
        <v>3891.2</v>
      </c>
      <c r="Q8" s="135">
        <f t="shared" si="7"/>
        <v>4.3776</v>
      </c>
      <c r="R8" s="135"/>
      <c r="S8" s="135">
        <v>16.5</v>
      </c>
      <c r="T8" s="135">
        <f t="shared" si="8"/>
        <v>2508</v>
      </c>
      <c r="U8" s="135">
        <v>0.295</v>
      </c>
      <c r="V8" s="135">
        <f t="shared" si="9"/>
        <v>44.84</v>
      </c>
      <c r="W8" s="135"/>
      <c r="X8" s="135"/>
      <c r="Y8" s="135"/>
      <c r="Z8" s="111"/>
      <c r="AA8" s="111"/>
      <c r="AB8" s="111"/>
      <c r="AC8" s="111"/>
      <c r="AD8" s="111"/>
      <c r="AE8" s="111"/>
      <c r="AF8" s="111"/>
      <c r="AG8" s="111"/>
      <c r="AH8" s="111"/>
      <c r="AI8" s="111"/>
    </row>
    <row r="9" hidden="1">
      <c r="A9" s="111"/>
      <c r="B9" s="136" t="s">
        <v>237</v>
      </c>
      <c r="C9" s="136" t="s">
        <v>376</v>
      </c>
      <c r="D9" s="136">
        <v>3.2</v>
      </c>
      <c r="E9" s="136">
        <v>3.7</v>
      </c>
      <c r="F9" s="136">
        <v>10.0</v>
      </c>
      <c r="G9" s="136">
        <v>39.0</v>
      </c>
      <c r="H9" s="136">
        <v>2.0</v>
      </c>
      <c r="I9" s="136">
        <v>2.0</v>
      </c>
      <c r="J9" s="136">
        <v>1.0</v>
      </c>
      <c r="K9" s="136">
        <f t="shared" si="1"/>
        <v>2</v>
      </c>
      <c r="L9" s="136">
        <f t="shared" si="2"/>
        <v>156</v>
      </c>
      <c r="M9" s="136">
        <f t="shared" si="3"/>
        <v>249.6</v>
      </c>
      <c r="N9" s="136">
        <f t="shared" si="4"/>
        <v>288.6</v>
      </c>
      <c r="O9" s="136">
        <f t="shared" si="5"/>
        <v>20</v>
      </c>
      <c r="P9" s="136">
        <f t="shared" si="6"/>
        <v>3993.6</v>
      </c>
      <c r="Q9" s="136">
        <f t="shared" si="7"/>
        <v>8.9856</v>
      </c>
      <c r="R9" s="136"/>
      <c r="S9" s="136">
        <v>16.5</v>
      </c>
      <c r="T9" s="136">
        <f t="shared" si="8"/>
        <v>2574</v>
      </c>
      <c r="U9" s="136">
        <v>0.295</v>
      </c>
      <c r="V9" s="136">
        <f t="shared" si="9"/>
        <v>46.02</v>
      </c>
      <c r="W9" s="136"/>
      <c r="X9" s="136"/>
      <c r="Y9" s="136"/>
      <c r="Z9" s="111"/>
      <c r="AA9" s="111"/>
      <c r="AB9" s="111"/>
      <c r="AC9" s="111"/>
      <c r="AD9" s="111"/>
      <c r="AE9" s="111"/>
      <c r="AF9" s="111"/>
      <c r="AG9" s="111"/>
      <c r="AH9" s="111"/>
      <c r="AI9" s="111"/>
    </row>
    <row r="10" hidden="1">
      <c r="A10" s="111"/>
      <c r="B10" s="136" t="s">
        <v>237</v>
      </c>
      <c r="C10" s="136" t="s">
        <v>377</v>
      </c>
      <c r="D10" s="136">
        <v>3.2</v>
      </c>
      <c r="E10" s="136">
        <v>3.7</v>
      </c>
      <c r="F10" s="136">
        <v>10.0</v>
      </c>
      <c r="G10" s="136">
        <v>19.0</v>
      </c>
      <c r="H10" s="136">
        <v>3.0</v>
      </c>
      <c r="I10" s="136">
        <v>3.0</v>
      </c>
      <c r="J10" s="136">
        <v>1.0</v>
      </c>
      <c r="K10" s="136">
        <f t="shared" si="1"/>
        <v>3</v>
      </c>
      <c r="L10" s="136">
        <f t="shared" si="2"/>
        <v>171</v>
      </c>
      <c r="M10" s="136">
        <f t="shared" si="3"/>
        <v>182.4</v>
      </c>
      <c r="N10" s="136">
        <f t="shared" si="4"/>
        <v>210.9</v>
      </c>
      <c r="O10" s="136">
        <f t="shared" si="5"/>
        <v>30</v>
      </c>
      <c r="P10" s="136">
        <f t="shared" si="6"/>
        <v>4377.6</v>
      </c>
      <c r="Q10" s="136">
        <f t="shared" si="7"/>
        <v>6.5664</v>
      </c>
      <c r="R10" s="136"/>
      <c r="S10" s="136">
        <v>16.5</v>
      </c>
      <c r="T10" s="136">
        <f t="shared" si="8"/>
        <v>2821.5</v>
      </c>
      <c r="U10" s="136">
        <v>0.295</v>
      </c>
      <c r="V10" s="136">
        <f t="shared" si="9"/>
        <v>50.445</v>
      </c>
      <c r="W10" s="136"/>
      <c r="X10" s="136"/>
      <c r="Y10" s="136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</row>
    <row r="11" hidden="1">
      <c r="A11" s="111"/>
      <c r="B11" s="136" t="s">
        <v>238</v>
      </c>
      <c r="C11" s="136" t="s">
        <v>256</v>
      </c>
      <c r="D11" s="136">
        <v>3.6</v>
      </c>
      <c r="E11" s="136"/>
      <c r="F11" s="136">
        <v>2.9</v>
      </c>
      <c r="G11" s="136">
        <v>23.0</v>
      </c>
      <c r="H11" s="136">
        <v>7.0</v>
      </c>
      <c r="I11" s="136">
        <v>3.0</v>
      </c>
      <c r="J11" s="136">
        <v>1.0</v>
      </c>
      <c r="K11" s="136">
        <f t="shared" si="1"/>
        <v>3</v>
      </c>
      <c r="L11" s="136">
        <f t="shared" si="2"/>
        <v>483</v>
      </c>
      <c r="M11" s="136">
        <f t="shared" si="3"/>
        <v>248.4</v>
      </c>
      <c r="N11" s="136">
        <f t="shared" si="4"/>
        <v>0</v>
      </c>
      <c r="O11" s="136">
        <f t="shared" si="5"/>
        <v>20.3</v>
      </c>
      <c r="P11" s="136">
        <f t="shared" si="6"/>
        <v>4034.016</v>
      </c>
      <c r="Q11" s="136">
        <f t="shared" si="7"/>
        <v>6.051024</v>
      </c>
      <c r="R11" s="136"/>
      <c r="S11" s="136">
        <v>3.9</v>
      </c>
      <c r="T11" s="136">
        <f t="shared" si="8"/>
        <v>1883.7</v>
      </c>
      <c r="U11" s="136">
        <v>0.046</v>
      </c>
      <c r="V11" s="136">
        <f t="shared" si="9"/>
        <v>22.218</v>
      </c>
      <c r="W11" s="136"/>
      <c r="X11" s="136"/>
      <c r="Y11" s="136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</row>
    <row r="12" hidden="1">
      <c r="A12" s="111"/>
      <c r="B12" s="135" t="s">
        <v>238</v>
      </c>
      <c r="C12" s="135" t="s">
        <v>256</v>
      </c>
      <c r="D12" s="135">
        <v>3.6</v>
      </c>
      <c r="E12" s="135"/>
      <c r="F12" s="135">
        <v>2.9</v>
      </c>
      <c r="G12" s="135">
        <v>23.0</v>
      </c>
      <c r="H12" s="135">
        <v>6.0</v>
      </c>
      <c r="I12" s="135">
        <v>3.0</v>
      </c>
      <c r="J12" s="135">
        <v>1.0</v>
      </c>
      <c r="K12" s="135">
        <f t="shared" si="1"/>
        <v>3</v>
      </c>
      <c r="L12" s="135">
        <f t="shared" si="2"/>
        <v>414</v>
      </c>
      <c r="M12" s="135">
        <f t="shared" si="3"/>
        <v>248.4</v>
      </c>
      <c r="N12" s="135">
        <f t="shared" si="4"/>
        <v>0</v>
      </c>
      <c r="O12" s="135">
        <f t="shared" si="5"/>
        <v>17.4</v>
      </c>
      <c r="P12" s="135">
        <f t="shared" si="6"/>
        <v>3457.728</v>
      </c>
      <c r="Q12" s="135">
        <f t="shared" si="7"/>
        <v>5.186592</v>
      </c>
      <c r="R12" s="135"/>
      <c r="S12" s="135">
        <v>3.9</v>
      </c>
      <c r="T12" s="135">
        <f t="shared" si="8"/>
        <v>1614.6</v>
      </c>
      <c r="U12" s="135">
        <v>0.046</v>
      </c>
      <c r="V12" s="135">
        <f t="shared" si="9"/>
        <v>19.044</v>
      </c>
      <c r="W12" s="135"/>
      <c r="X12" s="135"/>
      <c r="Y12" s="135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</row>
    <row r="13" hidden="1">
      <c r="A13" s="111"/>
      <c r="B13" s="135" t="s">
        <v>238</v>
      </c>
      <c r="C13" s="135" t="s">
        <v>256</v>
      </c>
      <c r="D13" s="135">
        <v>3.6</v>
      </c>
      <c r="E13" s="135"/>
      <c r="F13" s="135">
        <v>2.9</v>
      </c>
      <c r="G13" s="135">
        <v>17.0</v>
      </c>
      <c r="H13" s="135">
        <v>7.0</v>
      </c>
      <c r="I13" s="135">
        <v>4.0</v>
      </c>
      <c r="J13" s="135">
        <v>1.0</v>
      </c>
      <c r="K13" s="135">
        <f t="shared" si="1"/>
        <v>4</v>
      </c>
      <c r="L13" s="135">
        <f t="shared" si="2"/>
        <v>476</v>
      </c>
      <c r="M13" s="135">
        <f t="shared" si="3"/>
        <v>244.8</v>
      </c>
      <c r="N13" s="135">
        <f t="shared" si="4"/>
        <v>0</v>
      </c>
      <c r="O13" s="135">
        <f t="shared" si="5"/>
        <v>20.3</v>
      </c>
      <c r="P13" s="135">
        <f t="shared" si="6"/>
        <v>3975.552</v>
      </c>
      <c r="Q13" s="135">
        <f t="shared" si="7"/>
        <v>4.472496</v>
      </c>
      <c r="R13" s="135"/>
      <c r="S13" s="135">
        <v>3.9</v>
      </c>
      <c r="T13" s="135">
        <f t="shared" si="8"/>
        <v>1856.4</v>
      </c>
      <c r="U13" s="135">
        <v>0.046</v>
      </c>
      <c r="V13" s="135">
        <f t="shared" si="9"/>
        <v>21.896</v>
      </c>
      <c r="W13" s="135"/>
      <c r="X13" s="135"/>
      <c r="Y13" s="135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</row>
    <row r="14" hidden="1">
      <c r="A14" s="111"/>
      <c r="B14" s="135" t="s">
        <v>238</v>
      </c>
      <c r="C14" s="135" t="s">
        <v>256</v>
      </c>
      <c r="D14" s="135">
        <v>3.6</v>
      </c>
      <c r="E14" s="135"/>
      <c r="F14" s="135">
        <v>2.9</v>
      </c>
      <c r="G14" s="135">
        <v>22.0</v>
      </c>
      <c r="H14" s="135">
        <v>7.0</v>
      </c>
      <c r="I14" s="135">
        <v>3.0</v>
      </c>
      <c r="J14" s="135">
        <v>1.0</v>
      </c>
      <c r="K14" s="135">
        <f t="shared" si="1"/>
        <v>3</v>
      </c>
      <c r="L14" s="135">
        <f t="shared" si="2"/>
        <v>462</v>
      </c>
      <c r="M14" s="135">
        <f t="shared" si="3"/>
        <v>237.6</v>
      </c>
      <c r="N14" s="135">
        <f t="shared" si="4"/>
        <v>0</v>
      </c>
      <c r="O14" s="135">
        <f t="shared" si="5"/>
        <v>20.3</v>
      </c>
      <c r="P14" s="135">
        <f t="shared" si="6"/>
        <v>3858.624</v>
      </c>
      <c r="Q14" s="135">
        <f t="shared" si="7"/>
        <v>5.787936</v>
      </c>
      <c r="R14" s="135"/>
      <c r="S14" s="135">
        <v>3.9</v>
      </c>
      <c r="T14" s="135">
        <f t="shared" si="8"/>
        <v>1801.8</v>
      </c>
      <c r="U14" s="135">
        <v>0.046</v>
      </c>
      <c r="V14" s="135">
        <f t="shared" si="9"/>
        <v>21.252</v>
      </c>
      <c r="W14" s="135"/>
      <c r="X14" s="135"/>
      <c r="Y14" s="135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</row>
    <row r="15" hidden="1">
      <c r="A15" s="111"/>
      <c r="B15" s="136" t="s">
        <v>371</v>
      </c>
      <c r="C15" s="137" t="s">
        <v>270</v>
      </c>
      <c r="D15" s="136">
        <v>3.6</v>
      </c>
      <c r="E15" s="136"/>
      <c r="F15" s="136">
        <v>3.04</v>
      </c>
      <c r="G15" s="136">
        <v>23.0</v>
      </c>
      <c r="H15" s="136">
        <v>7.0</v>
      </c>
      <c r="I15" s="136">
        <v>3.0</v>
      </c>
      <c r="J15" s="136">
        <v>1.0</v>
      </c>
      <c r="K15" s="136">
        <f t="shared" si="1"/>
        <v>3</v>
      </c>
      <c r="L15" s="136">
        <f t="shared" si="2"/>
        <v>483</v>
      </c>
      <c r="M15" s="136">
        <f t="shared" si="3"/>
        <v>248.4</v>
      </c>
      <c r="N15" s="136">
        <f t="shared" si="4"/>
        <v>0</v>
      </c>
      <c r="O15" s="136">
        <f t="shared" si="5"/>
        <v>21.28</v>
      </c>
      <c r="P15" s="136">
        <f t="shared" si="6"/>
        <v>4228.7616</v>
      </c>
      <c r="Q15" s="136">
        <f t="shared" si="7"/>
        <v>6.3431424</v>
      </c>
      <c r="R15" s="136"/>
      <c r="S15" s="136">
        <v>4.67</v>
      </c>
      <c r="T15" s="136">
        <f t="shared" si="8"/>
        <v>2255.61</v>
      </c>
      <c r="U15" s="136">
        <v>0.0456</v>
      </c>
      <c r="V15" s="136">
        <f t="shared" si="9"/>
        <v>22.0248</v>
      </c>
      <c r="W15" s="136"/>
      <c r="X15" s="136"/>
      <c r="Y15" s="136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</row>
    <row r="16" hidden="1">
      <c r="A16" s="111"/>
      <c r="B16" s="135" t="s">
        <v>371</v>
      </c>
      <c r="C16" s="138" t="s">
        <v>270</v>
      </c>
      <c r="D16" s="135">
        <v>3.6</v>
      </c>
      <c r="E16" s="135"/>
      <c r="F16" s="135">
        <v>3.04</v>
      </c>
      <c r="G16" s="135">
        <v>23.0</v>
      </c>
      <c r="H16" s="135">
        <v>6.0</v>
      </c>
      <c r="I16" s="135">
        <v>3.0</v>
      </c>
      <c r="J16" s="135">
        <v>1.0</v>
      </c>
      <c r="K16" s="135">
        <f t="shared" si="1"/>
        <v>3</v>
      </c>
      <c r="L16" s="135">
        <f t="shared" si="2"/>
        <v>414</v>
      </c>
      <c r="M16" s="135">
        <f t="shared" si="3"/>
        <v>248.4</v>
      </c>
      <c r="N16" s="135">
        <f t="shared" si="4"/>
        <v>0</v>
      </c>
      <c r="O16" s="135">
        <f t="shared" si="5"/>
        <v>18.24</v>
      </c>
      <c r="P16" s="135">
        <f t="shared" si="6"/>
        <v>3624.6528</v>
      </c>
      <c r="Q16" s="135">
        <f t="shared" si="7"/>
        <v>5.4369792</v>
      </c>
      <c r="R16" s="135"/>
      <c r="S16" s="135">
        <v>4.67</v>
      </c>
      <c r="T16" s="135">
        <f t="shared" si="8"/>
        <v>1933.38</v>
      </c>
      <c r="U16" s="135">
        <v>0.0456</v>
      </c>
      <c r="V16" s="135">
        <f t="shared" si="9"/>
        <v>18.8784</v>
      </c>
      <c r="W16" s="135"/>
      <c r="X16" s="135"/>
      <c r="Y16" s="135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</row>
    <row r="17" hidden="1">
      <c r="A17" s="111"/>
      <c r="B17" s="135" t="s">
        <v>371</v>
      </c>
      <c r="C17" s="138" t="s">
        <v>270</v>
      </c>
      <c r="D17" s="135">
        <v>3.6</v>
      </c>
      <c r="E17" s="135"/>
      <c r="F17" s="135">
        <v>3.04</v>
      </c>
      <c r="G17" s="135">
        <v>21.0</v>
      </c>
      <c r="H17" s="135">
        <v>7.0</v>
      </c>
      <c r="I17" s="135">
        <v>3.0</v>
      </c>
      <c r="J17" s="135">
        <v>1.0</v>
      </c>
      <c r="K17" s="135">
        <f t="shared" si="1"/>
        <v>3</v>
      </c>
      <c r="L17" s="135">
        <f t="shared" si="2"/>
        <v>441</v>
      </c>
      <c r="M17" s="135">
        <f t="shared" si="3"/>
        <v>226.8</v>
      </c>
      <c r="N17" s="135">
        <f t="shared" si="4"/>
        <v>0</v>
      </c>
      <c r="O17" s="135">
        <f t="shared" si="5"/>
        <v>21.28</v>
      </c>
      <c r="P17" s="135">
        <f t="shared" si="6"/>
        <v>3861.0432</v>
      </c>
      <c r="Q17" s="135">
        <f t="shared" si="7"/>
        <v>5.7915648</v>
      </c>
      <c r="R17" s="135"/>
      <c r="S17" s="135">
        <v>4.67</v>
      </c>
      <c r="T17" s="135">
        <f t="shared" si="8"/>
        <v>2059.47</v>
      </c>
      <c r="U17" s="135">
        <v>0.0456</v>
      </c>
      <c r="V17" s="135">
        <f t="shared" si="9"/>
        <v>20.1096</v>
      </c>
      <c r="W17" s="135"/>
      <c r="X17" s="135"/>
      <c r="Y17" s="135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</row>
    <row r="18" hidden="1">
      <c r="A18" s="111"/>
      <c r="B18" s="136" t="s">
        <v>372</v>
      </c>
      <c r="C18" s="137" t="s">
        <v>378</v>
      </c>
      <c r="D18" s="136">
        <v>3.7</v>
      </c>
      <c r="E18" s="136"/>
      <c r="F18" s="136">
        <v>5.2</v>
      </c>
      <c r="G18" s="136">
        <v>22.0</v>
      </c>
      <c r="H18" s="136">
        <v>4.0</v>
      </c>
      <c r="I18" s="136">
        <v>3.0</v>
      </c>
      <c r="J18" s="136">
        <v>1.0</v>
      </c>
      <c r="K18" s="136">
        <f t="shared" si="1"/>
        <v>3</v>
      </c>
      <c r="L18" s="136">
        <f t="shared" si="2"/>
        <v>264</v>
      </c>
      <c r="M18" s="136">
        <f t="shared" si="3"/>
        <v>244.2</v>
      </c>
      <c r="N18" s="136">
        <f t="shared" si="4"/>
        <v>0</v>
      </c>
      <c r="O18" s="136">
        <f t="shared" si="5"/>
        <v>20.8</v>
      </c>
      <c r="P18" s="136">
        <f t="shared" si="6"/>
        <v>4063.488</v>
      </c>
      <c r="Q18" s="136">
        <f t="shared" si="7"/>
        <v>6.095232</v>
      </c>
      <c r="R18" s="136"/>
      <c r="S18" s="136">
        <v>7.0</v>
      </c>
      <c r="T18" s="136">
        <f t="shared" si="8"/>
        <v>1848</v>
      </c>
      <c r="U18" s="136">
        <v>0.092</v>
      </c>
      <c r="V18" s="136">
        <f t="shared" si="9"/>
        <v>24.288</v>
      </c>
      <c r="W18" s="136"/>
      <c r="X18" s="136"/>
      <c r="Y18" s="136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</row>
    <row r="19" hidden="1">
      <c r="A19" s="111"/>
      <c r="B19" s="135" t="s">
        <v>372</v>
      </c>
      <c r="C19" s="138" t="s">
        <v>379</v>
      </c>
      <c r="D19" s="135">
        <v>3.7</v>
      </c>
      <c r="E19" s="135"/>
      <c r="F19" s="135">
        <v>5.2</v>
      </c>
      <c r="G19" s="135">
        <v>14.0</v>
      </c>
      <c r="H19" s="135">
        <v>5.0</v>
      </c>
      <c r="I19" s="135">
        <v>4.0</v>
      </c>
      <c r="J19" s="135">
        <v>1.0</v>
      </c>
      <c r="K19" s="135">
        <f t="shared" si="1"/>
        <v>4</v>
      </c>
      <c r="L19" s="135">
        <f t="shared" si="2"/>
        <v>280</v>
      </c>
      <c r="M19" s="135">
        <f t="shared" si="3"/>
        <v>207.2</v>
      </c>
      <c r="N19" s="135">
        <f t="shared" si="4"/>
        <v>0</v>
      </c>
      <c r="O19" s="135">
        <f t="shared" si="5"/>
        <v>26</v>
      </c>
      <c r="P19" s="135">
        <f t="shared" si="6"/>
        <v>4309.76</v>
      </c>
      <c r="Q19" s="135">
        <f t="shared" si="7"/>
        <v>4.84848</v>
      </c>
      <c r="R19" s="135"/>
      <c r="S19" s="135">
        <v>7.0</v>
      </c>
      <c r="T19" s="135">
        <f t="shared" si="8"/>
        <v>1960</v>
      </c>
      <c r="U19" s="135">
        <v>0.092</v>
      </c>
      <c r="V19" s="135">
        <f t="shared" si="9"/>
        <v>25.76</v>
      </c>
      <c r="W19" s="135"/>
      <c r="X19" s="135"/>
      <c r="Y19" s="135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</row>
    <row r="20">
      <c r="A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</row>
    <row r="21" ht="15.75" customHeight="1">
      <c r="A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</row>
    <row r="22" ht="15.75" customHeight="1">
      <c r="A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</row>
    <row r="23" ht="15.75" customHeight="1">
      <c r="A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</row>
    <row r="24" ht="15.75" customHeight="1">
      <c r="A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</row>
    <row r="25" ht="15.75" customHeight="1">
      <c r="A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</row>
    <row r="26" ht="15.75" customHeight="1">
      <c r="A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</row>
    <row r="27" ht="15.75" customHeight="1">
      <c r="A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</row>
    <row r="28" ht="15.75" customHeight="1">
      <c r="A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</row>
    <row r="29" ht="15.75" customHeight="1">
      <c r="A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</row>
    <row r="30" ht="15.75" customHeight="1">
      <c r="A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</row>
    <row r="31" ht="15.75" customHeight="1">
      <c r="A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</row>
    <row r="32" ht="15.75" customHeight="1">
      <c r="A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</row>
    <row r="33" ht="15.75" customHeight="1">
      <c r="A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</row>
    <row r="34" ht="15.75" customHeight="1">
      <c r="A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</row>
    <row r="35" ht="15.75" customHeight="1">
      <c r="A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</row>
    <row r="36" ht="15.75" customHeight="1">
      <c r="A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</row>
    <row r="37" ht="15.75" customHeight="1">
      <c r="A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</row>
    <row r="38" ht="15.75" customHeight="1">
      <c r="A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</row>
    <row r="39" ht="15.75" customHeight="1">
      <c r="A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</row>
    <row r="40" ht="15.75" customHeight="1">
      <c r="A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</row>
    <row r="41" ht="15.75" customHeight="1">
      <c r="A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</row>
    <row r="42" ht="15.75" customHeight="1">
      <c r="A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</row>
    <row r="43" ht="15.75" customHeight="1">
      <c r="A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</row>
    <row r="44" ht="15.75" customHeight="1">
      <c r="A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</row>
    <row r="45" ht="15.75" customHeight="1">
      <c r="A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</row>
    <row r="46" ht="15.75" customHeight="1">
      <c r="A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</row>
    <row r="47" ht="15.75" customHeight="1">
      <c r="A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</row>
    <row r="48" ht="15.75" customHeight="1">
      <c r="A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</row>
    <row r="49" ht="15.75" customHeight="1">
      <c r="A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</row>
    <row r="50" ht="15.75" customHeight="1">
      <c r="A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</row>
    <row r="51" ht="15.75" customHeight="1">
      <c r="A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</row>
    <row r="52" ht="15.75" customHeight="1">
      <c r="A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</row>
    <row r="53" ht="15.75" customHeight="1">
      <c r="A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</row>
    <row r="54" ht="15.75" customHeight="1">
      <c r="A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</row>
    <row r="55" ht="15.75" customHeight="1">
      <c r="A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</row>
    <row r="56" ht="15.75" customHeight="1">
      <c r="A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</row>
    <row r="57" ht="15.75" customHeight="1">
      <c r="A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</row>
    <row r="58" ht="15.75" customHeight="1">
      <c r="A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</row>
    <row r="59" ht="15.75" customHeight="1">
      <c r="A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</row>
    <row r="60" ht="15.75" customHeight="1">
      <c r="A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</row>
    <row r="61" ht="15.75" customHeight="1">
      <c r="A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</row>
    <row r="62" ht="15.75" customHeight="1">
      <c r="A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</row>
    <row r="63" ht="15.75" customHeight="1">
      <c r="A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</row>
    <row r="64" ht="15.75" customHeight="1">
      <c r="A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</row>
    <row r="65" ht="15.75" customHeight="1">
      <c r="A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</row>
    <row r="66" ht="15.75" customHeight="1">
      <c r="A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</row>
    <row r="67" ht="15.75" customHeight="1">
      <c r="A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</row>
    <row r="68" ht="15.75" customHeight="1">
      <c r="A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</row>
    <row r="69" ht="15.75" customHeight="1">
      <c r="A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</row>
    <row r="70" ht="15.75" customHeight="1">
      <c r="A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</row>
    <row r="71" ht="15.75" customHeight="1">
      <c r="A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</row>
    <row r="72" ht="15.75" customHeight="1">
      <c r="A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</row>
    <row r="73" ht="15.75" customHeight="1">
      <c r="A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</row>
    <row r="74" ht="15.75" customHeight="1">
      <c r="A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</row>
    <row r="75" ht="15.75" customHeight="1">
      <c r="A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</row>
    <row r="76" ht="15.75" customHeight="1">
      <c r="A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</row>
    <row r="77" ht="15.75" customHeight="1">
      <c r="A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</row>
    <row r="78" ht="15.75" customHeight="1">
      <c r="A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</row>
    <row r="79" ht="15.75" customHeight="1">
      <c r="A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</row>
    <row r="80" ht="15.75" customHeight="1">
      <c r="A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</row>
    <row r="81" ht="15.75" customHeight="1">
      <c r="A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</row>
    <row r="82" ht="15.75" customHeight="1">
      <c r="A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</row>
    <row r="83" ht="15.75" customHeight="1">
      <c r="A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</row>
    <row r="84" ht="15.75" customHeight="1">
      <c r="A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</row>
    <row r="85" ht="15.75" customHeight="1">
      <c r="A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</row>
    <row r="86" ht="15.75" customHeight="1">
      <c r="A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</row>
    <row r="87" ht="15.75" customHeight="1">
      <c r="A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</row>
    <row r="88" ht="15.75" customHeight="1">
      <c r="A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</row>
    <row r="89" ht="15.75" customHeight="1">
      <c r="A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</row>
    <row r="90" ht="15.75" customHeight="1">
      <c r="A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</row>
    <row r="91" ht="15.75" customHeight="1">
      <c r="A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</row>
    <row r="92" ht="15.75" customHeight="1">
      <c r="A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</row>
    <row r="93" ht="15.75" customHeight="1">
      <c r="A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</row>
    <row r="94" ht="15.75" customHeight="1">
      <c r="A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</row>
    <row r="95" ht="15.75" customHeight="1">
      <c r="A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</row>
    <row r="96" ht="15.75" customHeight="1">
      <c r="A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</row>
    <row r="97" ht="15.75" customHeight="1">
      <c r="A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</row>
    <row r="98" ht="15.75" customHeight="1">
      <c r="A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</row>
    <row r="99" ht="15.75" customHeight="1">
      <c r="A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</row>
    <row r="100" ht="15.75" customHeight="1">
      <c r="A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</row>
    <row r="101" ht="15.75" customHeight="1">
      <c r="A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</row>
    <row r="102" ht="15.75" customHeight="1">
      <c r="A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</row>
    <row r="103" ht="15.75" customHeight="1">
      <c r="A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</row>
    <row r="104" ht="15.75" customHeight="1">
      <c r="A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</row>
    <row r="105" ht="15.75" customHeight="1">
      <c r="A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</row>
    <row r="106" ht="15.75" customHeight="1">
      <c r="A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</row>
    <row r="107" ht="15.75" customHeight="1">
      <c r="A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</row>
    <row r="108" ht="15.75" customHeight="1">
      <c r="A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</row>
    <row r="109" ht="15.75" customHeight="1">
      <c r="A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</row>
    <row r="110" ht="15.75" customHeight="1">
      <c r="A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</row>
    <row r="111" ht="15.75" customHeight="1">
      <c r="A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</row>
    <row r="112" ht="15.75" customHeight="1">
      <c r="A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</row>
    <row r="113" ht="15.75" customHeight="1">
      <c r="A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</row>
    <row r="114" ht="15.75" customHeight="1">
      <c r="A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</row>
    <row r="115" ht="15.75" customHeight="1">
      <c r="A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</row>
    <row r="116" ht="15.75" customHeight="1">
      <c r="A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</row>
    <row r="117" ht="15.75" customHeight="1">
      <c r="A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</row>
    <row r="118" ht="15.75" customHeight="1">
      <c r="A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</row>
    <row r="119" ht="15.75" customHeight="1">
      <c r="A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</row>
    <row r="120" ht="15.75" customHeight="1">
      <c r="A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</row>
    <row r="121" ht="15.75" customHeight="1">
      <c r="A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</row>
    <row r="122" ht="15.75" customHeight="1">
      <c r="A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</row>
    <row r="123" ht="15.75" customHeight="1">
      <c r="A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</row>
    <row r="124" ht="15.75" customHeight="1">
      <c r="A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</row>
    <row r="125" ht="15.75" customHeight="1">
      <c r="A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</row>
    <row r="126" ht="15.75" customHeight="1">
      <c r="A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</row>
    <row r="127" ht="15.75" customHeight="1">
      <c r="A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</row>
    <row r="128" ht="15.75" customHeight="1">
      <c r="A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</row>
    <row r="129" ht="15.75" customHeight="1">
      <c r="A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</row>
    <row r="130" ht="15.75" customHeight="1">
      <c r="A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</row>
    <row r="131" ht="15.75" customHeight="1">
      <c r="A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</row>
    <row r="132" ht="15.75" customHeight="1">
      <c r="A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</row>
    <row r="133" ht="15.75" customHeight="1">
      <c r="A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</row>
    <row r="134" ht="15.75" customHeight="1">
      <c r="A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</row>
    <row r="135" ht="15.75" customHeight="1">
      <c r="A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</row>
    <row r="136" ht="15.75" customHeight="1">
      <c r="A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</row>
    <row r="137" ht="15.75" customHeight="1">
      <c r="A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</row>
    <row r="138" ht="15.75" customHeight="1">
      <c r="A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</row>
    <row r="139" ht="15.75" customHeight="1">
      <c r="A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</row>
    <row r="140" ht="15.75" customHeight="1">
      <c r="A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</row>
    <row r="141" ht="15.75" customHeight="1">
      <c r="A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</row>
    <row r="142" ht="15.75" customHeight="1">
      <c r="A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</row>
    <row r="143" ht="15.75" customHeight="1">
      <c r="A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</row>
    <row r="144" ht="15.75" customHeight="1">
      <c r="A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</row>
    <row r="145" ht="15.75" customHeight="1">
      <c r="A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</row>
    <row r="146" ht="15.75" customHeight="1">
      <c r="A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</row>
    <row r="147" ht="15.75" customHeight="1">
      <c r="A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</row>
    <row r="148" ht="15.75" customHeight="1">
      <c r="A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</row>
    <row r="149" ht="15.75" customHeight="1">
      <c r="A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</row>
    <row r="150" ht="15.75" customHeight="1">
      <c r="A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</row>
    <row r="151" ht="15.75" customHeight="1">
      <c r="A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</row>
    <row r="152" ht="15.75" customHeight="1">
      <c r="A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</row>
    <row r="153" ht="15.75" customHeight="1">
      <c r="A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</row>
    <row r="154" ht="15.75" customHeight="1">
      <c r="A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</row>
    <row r="155" ht="15.75" customHeight="1">
      <c r="A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</row>
    <row r="156" ht="15.75" customHeight="1">
      <c r="A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</row>
    <row r="157" ht="15.75" customHeight="1">
      <c r="A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</row>
    <row r="158" ht="15.75" customHeight="1">
      <c r="A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</row>
    <row r="159" ht="15.75" customHeight="1">
      <c r="A159" s="111"/>
      <c r="Z159" s="111"/>
      <c r="AA159" s="111"/>
      <c r="AB159" s="111"/>
      <c r="AC159" s="111"/>
      <c r="AD159" s="111"/>
      <c r="AE159" s="111"/>
      <c r="AF159" s="111"/>
      <c r="AG159" s="111"/>
      <c r="AH159" s="111"/>
      <c r="AI159" s="111"/>
    </row>
    <row r="160" ht="15.75" customHeight="1">
      <c r="A160" s="111"/>
      <c r="Z160" s="111"/>
      <c r="AA160" s="111"/>
      <c r="AB160" s="111"/>
      <c r="AC160" s="111"/>
      <c r="AD160" s="111"/>
      <c r="AE160" s="111"/>
      <c r="AF160" s="111"/>
      <c r="AG160" s="111"/>
      <c r="AH160" s="111"/>
      <c r="AI160" s="111"/>
    </row>
    <row r="161" ht="15.75" customHeight="1">
      <c r="A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</row>
    <row r="162" ht="15.75" customHeight="1">
      <c r="A162" s="111"/>
      <c r="Z162" s="111"/>
      <c r="AA162" s="111"/>
      <c r="AB162" s="111"/>
      <c r="AC162" s="111"/>
      <c r="AD162" s="111"/>
      <c r="AE162" s="111"/>
      <c r="AF162" s="111"/>
      <c r="AG162" s="111"/>
      <c r="AH162" s="111"/>
      <c r="AI162" s="111"/>
    </row>
    <row r="163" ht="15.75" customHeight="1">
      <c r="A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11"/>
    </row>
    <row r="164" ht="15.75" customHeight="1">
      <c r="A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</row>
    <row r="165" ht="15.75" customHeight="1">
      <c r="A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11"/>
    </row>
    <row r="166" ht="15.75" customHeight="1">
      <c r="A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</row>
    <row r="167" ht="15.75" customHeight="1">
      <c r="A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</row>
    <row r="168" ht="15.75" customHeight="1">
      <c r="A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11"/>
    </row>
    <row r="169" ht="15.75" customHeight="1">
      <c r="A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11"/>
    </row>
    <row r="170" ht="15.75" customHeight="1">
      <c r="A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11"/>
    </row>
    <row r="171" ht="15.75" customHeight="1">
      <c r="A171" s="111"/>
      <c r="Z171" s="111"/>
      <c r="AA171" s="111"/>
      <c r="AB171" s="111"/>
      <c r="AC171" s="111"/>
      <c r="AD171" s="111"/>
      <c r="AE171" s="111"/>
      <c r="AF171" s="111"/>
      <c r="AG171" s="111"/>
      <c r="AH171" s="111"/>
      <c r="AI171" s="111"/>
    </row>
    <row r="172" ht="15.75" customHeight="1">
      <c r="A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</row>
    <row r="173" ht="15.75" customHeight="1">
      <c r="A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11"/>
    </row>
    <row r="174" ht="15.75" customHeight="1">
      <c r="A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</row>
    <row r="175" ht="15.75" customHeight="1">
      <c r="A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</row>
    <row r="176" ht="15.75" customHeight="1">
      <c r="A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</row>
    <row r="177" ht="15.75" customHeight="1">
      <c r="A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</row>
    <row r="178" ht="15.75" customHeight="1">
      <c r="A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</row>
    <row r="179" ht="15.75" customHeight="1">
      <c r="A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11"/>
    </row>
    <row r="180" ht="15.75" customHeight="1">
      <c r="A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</row>
    <row r="181" ht="15.75" customHeight="1">
      <c r="A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</row>
    <row r="182" ht="15.75" customHeight="1">
      <c r="A182" s="111"/>
      <c r="Z182" s="111"/>
      <c r="AA182" s="111"/>
      <c r="AB182" s="111"/>
      <c r="AC182" s="111"/>
      <c r="AD182" s="111"/>
      <c r="AE182" s="111"/>
      <c r="AF182" s="111"/>
      <c r="AG182" s="111"/>
      <c r="AH182" s="111"/>
      <c r="AI182" s="111"/>
    </row>
    <row r="183" ht="15.75" customHeight="1">
      <c r="A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11"/>
    </row>
    <row r="184" ht="15.75" customHeight="1">
      <c r="A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</row>
    <row r="185" ht="15.75" customHeight="1">
      <c r="A185" s="111"/>
      <c r="Z185" s="111"/>
      <c r="AA185" s="111"/>
      <c r="AB185" s="111"/>
      <c r="AC185" s="111"/>
      <c r="AD185" s="111"/>
      <c r="AE185" s="111"/>
      <c r="AF185" s="111"/>
      <c r="AG185" s="111"/>
      <c r="AH185" s="111"/>
      <c r="AI185" s="111"/>
    </row>
    <row r="186" ht="15.75" customHeight="1">
      <c r="A186" s="111"/>
      <c r="Z186" s="111"/>
      <c r="AA186" s="111"/>
      <c r="AB186" s="111"/>
      <c r="AC186" s="111"/>
      <c r="AD186" s="111"/>
      <c r="AE186" s="111"/>
      <c r="AF186" s="111"/>
      <c r="AG186" s="111"/>
      <c r="AH186" s="111"/>
      <c r="AI186" s="111"/>
    </row>
    <row r="187" ht="15.75" customHeight="1">
      <c r="A187" s="111"/>
      <c r="Z187" s="111"/>
      <c r="AA187" s="111"/>
      <c r="AB187" s="111"/>
      <c r="AC187" s="111"/>
      <c r="AD187" s="111"/>
      <c r="AE187" s="111"/>
      <c r="AF187" s="111"/>
      <c r="AG187" s="111"/>
      <c r="AH187" s="111"/>
      <c r="AI187" s="111"/>
    </row>
    <row r="188" ht="15.75" customHeight="1">
      <c r="A188" s="111"/>
      <c r="Z188" s="111"/>
      <c r="AA188" s="111"/>
      <c r="AB188" s="111"/>
      <c r="AC188" s="111"/>
      <c r="AD188" s="111"/>
      <c r="AE188" s="111"/>
      <c r="AF188" s="111"/>
      <c r="AG188" s="111"/>
      <c r="AH188" s="111"/>
      <c r="AI188" s="111"/>
    </row>
    <row r="189" ht="15.75" customHeight="1">
      <c r="A189" s="111"/>
      <c r="Z189" s="111"/>
      <c r="AA189" s="111"/>
      <c r="AB189" s="111"/>
      <c r="AC189" s="111"/>
      <c r="AD189" s="111"/>
      <c r="AE189" s="111"/>
      <c r="AF189" s="111"/>
      <c r="AG189" s="111"/>
      <c r="AH189" s="111"/>
      <c r="AI189" s="111"/>
    </row>
    <row r="190" ht="15.75" customHeight="1">
      <c r="A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</row>
    <row r="191" ht="15.75" customHeight="1">
      <c r="A191" s="111"/>
      <c r="Z191" s="111"/>
      <c r="AA191" s="111"/>
      <c r="AB191" s="111"/>
      <c r="AC191" s="111"/>
      <c r="AD191" s="111"/>
      <c r="AE191" s="111"/>
      <c r="AF191" s="111"/>
      <c r="AG191" s="111"/>
      <c r="AH191" s="111"/>
      <c r="AI191" s="111"/>
    </row>
    <row r="192" ht="15.75" customHeight="1">
      <c r="A192" s="111"/>
      <c r="Z192" s="111"/>
      <c r="AA192" s="111"/>
      <c r="AB192" s="111"/>
      <c r="AC192" s="111"/>
      <c r="AD192" s="111"/>
      <c r="AE192" s="111"/>
      <c r="AF192" s="111"/>
      <c r="AG192" s="111"/>
      <c r="AH192" s="111"/>
      <c r="AI192" s="111"/>
    </row>
    <row r="193" ht="15.75" customHeight="1">
      <c r="A193" s="111"/>
      <c r="Z193" s="111"/>
      <c r="AA193" s="111"/>
      <c r="AB193" s="111"/>
      <c r="AC193" s="111"/>
      <c r="AD193" s="111"/>
      <c r="AE193" s="111"/>
      <c r="AF193" s="111"/>
      <c r="AG193" s="111"/>
      <c r="AH193" s="111"/>
      <c r="AI193" s="111"/>
    </row>
    <row r="194" ht="15.75" customHeight="1">
      <c r="A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</row>
    <row r="195" ht="15.75" customHeight="1">
      <c r="A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</row>
    <row r="196" ht="15.75" customHeight="1">
      <c r="A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</row>
    <row r="197" ht="15.75" customHeight="1">
      <c r="A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</row>
    <row r="198" ht="15.75" customHeight="1">
      <c r="A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</row>
    <row r="199" ht="15.75" customHeight="1">
      <c r="A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</row>
    <row r="200" ht="15.75" customHeight="1">
      <c r="A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</row>
    <row r="201" ht="15.75" customHeight="1">
      <c r="A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</row>
    <row r="202" ht="15.75" customHeight="1">
      <c r="A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</row>
    <row r="203" ht="15.75" customHeight="1">
      <c r="A203" s="111"/>
      <c r="Z203" s="111"/>
      <c r="AA203" s="111"/>
      <c r="AB203" s="111"/>
      <c r="AC203" s="111"/>
      <c r="AD203" s="111"/>
      <c r="AE203" s="111"/>
      <c r="AF203" s="111"/>
      <c r="AG203" s="111"/>
      <c r="AH203" s="111"/>
      <c r="AI203" s="111"/>
    </row>
    <row r="204" ht="15.75" customHeight="1">
      <c r="A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</row>
    <row r="205" ht="15.75" customHeight="1">
      <c r="A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</row>
    <row r="206" ht="15.75" customHeight="1">
      <c r="A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</row>
    <row r="207" ht="15.75" customHeight="1">
      <c r="A207" s="111"/>
      <c r="Z207" s="111"/>
      <c r="AA207" s="111"/>
      <c r="AB207" s="111"/>
      <c r="AC207" s="111"/>
      <c r="AD207" s="111"/>
      <c r="AE207" s="111"/>
      <c r="AF207" s="111"/>
      <c r="AG207" s="111"/>
      <c r="AH207" s="111"/>
      <c r="AI207" s="111"/>
    </row>
    <row r="208" ht="15.75" customHeight="1">
      <c r="A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</row>
    <row r="209" ht="15.75" customHeight="1">
      <c r="A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</row>
    <row r="210" ht="15.75" customHeight="1">
      <c r="A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</row>
    <row r="211" ht="15.75" customHeight="1">
      <c r="A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</row>
    <row r="212" ht="15.75" customHeight="1">
      <c r="A212" s="111"/>
      <c r="Z212" s="111"/>
      <c r="AA212" s="111"/>
      <c r="AB212" s="111"/>
      <c r="AC212" s="111"/>
      <c r="AD212" s="111"/>
      <c r="AE212" s="111"/>
      <c r="AF212" s="111"/>
      <c r="AG212" s="111"/>
      <c r="AH212" s="111"/>
      <c r="AI212" s="111"/>
    </row>
    <row r="213" ht="15.75" customHeight="1">
      <c r="A213" s="111"/>
      <c r="Z213" s="111"/>
      <c r="AA213" s="111"/>
      <c r="AB213" s="111"/>
      <c r="AC213" s="111"/>
      <c r="AD213" s="111"/>
      <c r="AE213" s="111"/>
      <c r="AF213" s="111"/>
      <c r="AG213" s="111"/>
      <c r="AH213" s="111"/>
      <c r="AI213" s="111"/>
    </row>
    <row r="214" ht="15.75" customHeight="1">
      <c r="A214" s="111"/>
      <c r="Z214" s="111"/>
      <c r="AA214" s="111"/>
      <c r="AB214" s="111"/>
      <c r="AC214" s="111"/>
      <c r="AD214" s="111"/>
      <c r="AE214" s="111"/>
      <c r="AF214" s="111"/>
      <c r="AG214" s="111"/>
      <c r="AH214" s="111"/>
      <c r="AI214" s="111"/>
    </row>
    <row r="215" ht="15.75" customHeight="1">
      <c r="A215" s="111"/>
      <c r="Z215" s="111"/>
      <c r="AA215" s="111"/>
      <c r="AB215" s="111"/>
      <c r="AC215" s="111"/>
      <c r="AD215" s="111"/>
      <c r="AE215" s="111"/>
      <c r="AF215" s="111"/>
      <c r="AG215" s="111"/>
      <c r="AH215" s="111"/>
      <c r="AI215" s="111"/>
    </row>
    <row r="216" ht="15.75" customHeight="1">
      <c r="A216" s="111"/>
      <c r="Z216" s="111"/>
      <c r="AA216" s="111"/>
      <c r="AB216" s="111"/>
      <c r="AC216" s="111"/>
      <c r="AD216" s="111"/>
      <c r="AE216" s="111"/>
      <c r="AF216" s="111"/>
      <c r="AG216" s="111"/>
      <c r="AH216" s="111"/>
      <c r="AI216" s="111"/>
    </row>
    <row r="217" ht="15.75" customHeight="1">
      <c r="A217" s="111"/>
      <c r="Z217" s="111"/>
      <c r="AA217" s="111"/>
      <c r="AB217" s="111"/>
      <c r="AC217" s="111"/>
      <c r="AD217" s="111"/>
      <c r="AE217" s="111"/>
      <c r="AF217" s="111"/>
      <c r="AG217" s="111"/>
      <c r="AH217" s="111"/>
      <c r="AI217" s="111"/>
    </row>
    <row r="218" ht="15.75" customHeight="1">
      <c r="A218" s="111"/>
      <c r="Z218" s="111"/>
      <c r="AA218" s="111"/>
      <c r="AB218" s="111"/>
      <c r="AC218" s="111"/>
      <c r="AD218" s="111"/>
      <c r="AE218" s="111"/>
      <c r="AF218" s="111"/>
      <c r="AG218" s="111"/>
      <c r="AH218" s="111"/>
      <c r="AI218" s="111"/>
    </row>
    <row r="219" ht="15.75" customHeight="1">
      <c r="A219" s="111"/>
      <c r="Z219" s="111"/>
      <c r="AA219" s="111"/>
      <c r="AB219" s="111"/>
      <c r="AC219" s="111"/>
      <c r="AD219" s="111"/>
      <c r="AE219" s="111"/>
      <c r="AF219" s="111"/>
      <c r="AG219" s="111"/>
      <c r="AH219" s="111"/>
      <c r="AI219" s="111"/>
    </row>
    <row r="220" ht="15.75" customHeight="1">
      <c r="A220" s="111"/>
      <c r="Z220" s="111"/>
      <c r="AA220" s="111"/>
      <c r="AB220" s="111"/>
      <c r="AC220" s="111"/>
      <c r="AD220" s="111"/>
      <c r="AE220" s="111"/>
      <c r="AF220" s="111"/>
      <c r="AG220" s="111"/>
      <c r="AH220" s="111"/>
      <c r="AI220" s="111"/>
    </row>
    <row r="221" ht="15.75" customHeight="1">
      <c r="A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</row>
    <row r="222" ht="15.75" customHeight="1">
      <c r="A222" s="111"/>
      <c r="Z222" s="111"/>
      <c r="AA222" s="111"/>
      <c r="AB222" s="111"/>
      <c r="AC222" s="111"/>
      <c r="AD222" s="111"/>
      <c r="AE222" s="111"/>
      <c r="AF222" s="111"/>
      <c r="AG222" s="111"/>
      <c r="AH222" s="111"/>
      <c r="AI222" s="111"/>
    </row>
    <row r="223" ht="15.75" customHeight="1">
      <c r="A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</row>
    <row r="224" ht="15.75" customHeight="1">
      <c r="A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</row>
    <row r="225" ht="15.75" customHeight="1">
      <c r="A225" s="111"/>
      <c r="Z225" s="111"/>
      <c r="AA225" s="111"/>
      <c r="AB225" s="111"/>
      <c r="AC225" s="111"/>
      <c r="AD225" s="111"/>
      <c r="AE225" s="111"/>
      <c r="AF225" s="111"/>
      <c r="AG225" s="111"/>
      <c r="AH225" s="111"/>
      <c r="AI225" s="111"/>
    </row>
    <row r="226" ht="15.75" customHeight="1">
      <c r="A226" s="111"/>
      <c r="Z226" s="111"/>
      <c r="AA226" s="111"/>
      <c r="AB226" s="111"/>
      <c r="AC226" s="111"/>
      <c r="AD226" s="111"/>
      <c r="AE226" s="111"/>
      <c r="AF226" s="111"/>
      <c r="AG226" s="111"/>
      <c r="AH226" s="111"/>
      <c r="AI226" s="111"/>
    </row>
    <row r="227" ht="15.75" customHeight="1">
      <c r="A227" s="111"/>
      <c r="Z227" s="111"/>
      <c r="AA227" s="111"/>
      <c r="AB227" s="111"/>
      <c r="AC227" s="111"/>
      <c r="AD227" s="111"/>
      <c r="AE227" s="111"/>
      <c r="AF227" s="111"/>
      <c r="AG227" s="111"/>
      <c r="AH227" s="111"/>
      <c r="AI227" s="111"/>
    </row>
    <row r="228" ht="15.75" customHeight="1">
      <c r="A228" s="111"/>
      <c r="Z228" s="111"/>
      <c r="AA228" s="111"/>
      <c r="AB228" s="111"/>
      <c r="AC228" s="111"/>
      <c r="AD228" s="111"/>
      <c r="AE228" s="111"/>
      <c r="AF228" s="111"/>
      <c r="AG228" s="111"/>
      <c r="AH228" s="111"/>
      <c r="AI228" s="111"/>
    </row>
    <row r="229" ht="15.75" customHeight="1">
      <c r="A229" s="111"/>
      <c r="Z229" s="111"/>
      <c r="AA229" s="111"/>
      <c r="AB229" s="111"/>
      <c r="AC229" s="111"/>
      <c r="AD229" s="111"/>
      <c r="AE229" s="111"/>
      <c r="AF229" s="111"/>
      <c r="AG229" s="111"/>
      <c r="AH229" s="111"/>
      <c r="AI229" s="111"/>
    </row>
    <row r="230" ht="15.75" customHeight="1">
      <c r="A230" s="111"/>
      <c r="Z230" s="111"/>
      <c r="AA230" s="111"/>
      <c r="AB230" s="111"/>
      <c r="AC230" s="111"/>
      <c r="AD230" s="111"/>
      <c r="AE230" s="111"/>
      <c r="AF230" s="111"/>
      <c r="AG230" s="111"/>
      <c r="AH230" s="111"/>
      <c r="AI230" s="111"/>
    </row>
    <row r="231" ht="15.75" customHeight="1">
      <c r="A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</row>
    <row r="232" ht="15.75" customHeight="1">
      <c r="A232" s="111"/>
      <c r="Z232" s="111"/>
      <c r="AA232" s="111"/>
      <c r="AB232" s="111"/>
      <c r="AC232" s="111"/>
      <c r="AD232" s="111"/>
      <c r="AE232" s="111"/>
      <c r="AF232" s="111"/>
      <c r="AG232" s="111"/>
      <c r="AH232" s="111"/>
      <c r="AI232" s="111"/>
    </row>
    <row r="233" ht="15.75" customHeight="1">
      <c r="A233" s="111"/>
      <c r="Z233" s="111"/>
      <c r="AA233" s="111"/>
      <c r="AB233" s="111"/>
      <c r="AC233" s="111"/>
      <c r="AD233" s="111"/>
      <c r="AE233" s="111"/>
      <c r="AF233" s="111"/>
      <c r="AG233" s="111"/>
      <c r="AH233" s="111"/>
      <c r="AI233" s="111"/>
    </row>
    <row r="234" ht="15.75" customHeight="1">
      <c r="A234" s="111"/>
      <c r="Z234" s="111"/>
      <c r="AA234" s="111"/>
      <c r="AB234" s="111"/>
      <c r="AC234" s="111"/>
      <c r="AD234" s="111"/>
      <c r="AE234" s="111"/>
      <c r="AF234" s="111"/>
      <c r="AG234" s="111"/>
      <c r="AH234" s="111"/>
      <c r="AI234" s="111"/>
    </row>
    <row r="235" ht="15.75" customHeight="1">
      <c r="A235" s="111"/>
      <c r="Z235" s="111"/>
      <c r="AA235" s="111"/>
      <c r="AB235" s="111"/>
      <c r="AC235" s="111"/>
      <c r="AD235" s="111"/>
      <c r="AE235" s="111"/>
      <c r="AF235" s="111"/>
      <c r="AG235" s="111"/>
      <c r="AH235" s="111"/>
      <c r="AI235" s="111"/>
    </row>
    <row r="236" ht="15.75" customHeight="1">
      <c r="A236" s="111"/>
      <c r="Z236" s="111"/>
      <c r="AA236" s="111"/>
      <c r="AB236" s="111"/>
      <c r="AC236" s="111"/>
      <c r="AD236" s="111"/>
      <c r="AE236" s="111"/>
      <c r="AF236" s="111"/>
      <c r="AG236" s="111"/>
      <c r="AH236" s="111"/>
      <c r="AI236" s="111"/>
    </row>
    <row r="237" ht="15.75" customHeight="1">
      <c r="A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11"/>
    </row>
    <row r="238" ht="15.75" customHeight="1">
      <c r="A238" s="111"/>
      <c r="Z238" s="111"/>
      <c r="AA238" s="111"/>
      <c r="AB238" s="111"/>
      <c r="AC238" s="111"/>
      <c r="AD238" s="111"/>
      <c r="AE238" s="111"/>
      <c r="AF238" s="111"/>
      <c r="AG238" s="111"/>
      <c r="AH238" s="111"/>
      <c r="AI238" s="111"/>
    </row>
    <row r="239" ht="15.75" customHeight="1">
      <c r="A239" s="111"/>
      <c r="Z239" s="111"/>
      <c r="AA239" s="111"/>
      <c r="AB239" s="111"/>
      <c r="AC239" s="111"/>
      <c r="AD239" s="111"/>
      <c r="AE239" s="111"/>
      <c r="AF239" s="111"/>
      <c r="AG239" s="111"/>
      <c r="AH239" s="111"/>
      <c r="AI239" s="111"/>
    </row>
    <row r="240" ht="15.75" customHeight="1">
      <c r="A240" s="111"/>
      <c r="Z240" s="111"/>
      <c r="AA240" s="111"/>
      <c r="AB240" s="111"/>
      <c r="AC240" s="111"/>
      <c r="AD240" s="111"/>
      <c r="AE240" s="111"/>
      <c r="AF240" s="111"/>
      <c r="AG240" s="111"/>
      <c r="AH240" s="111"/>
      <c r="AI240" s="111"/>
    </row>
    <row r="241" ht="15.75" customHeight="1">
      <c r="A241" s="111"/>
      <c r="Z241" s="111"/>
      <c r="AA241" s="111"/>
      <c r="AB241" s="111"/>
      <c r="AC241" s="111"/>
      <c r="AD241" s="111"/>
      <c r="AE241" s="111"/>
      <c r="AF241" s="111"/>
      <c r="AG241" s="111"/>
      <c r="AH241" s="111"/>
      <c r="AI241" s="111"/>
    </row>
    <row r="242" ht="15.75" customHeight="1">
      <c r="A242" s="111"/>
      <c r="Z242" s="111"/>
      <c r="AA242" s="111"/>
      <c r="AB242" s="111"/>
      <c r="AC242" s="111"/>
      <c r="AD242" s="111"/>
      <c r="AE242" s="111"/>
      <c r="AF242" s="111"/>
      <c r="AG242" s="111"/>
      <c r="AH242" s="111"/>
      <c r="AI242" s="111"/>
    </row>
    <row r="243" ht="15.75" customHeight="1">
      <c r="A243" s="111"/>
      <c r="Z243" s="111"/>
      <c r="AA243" s="111"/>
      <c r="AB243" s="111"/>
      <c r="AC243" s="111"/>
      <c r="AD243" s="111"/>
      <c r="AE243" s="111"/>
      <c r="AF243" s="111"/>
      <c r="AG243" s="111"/>
      <c r="AH243" s="111"/>
      <c r="AI243" s="111"/>
    </row>
    <row r="244" ht="15.75" customHeight="1">
      <c r="A244" s="111"/>
      <c r="Z244" s="111"/>
      <c r="AA244" s="111"/>
      <c r="AB244" s="111"/>
      <c r="AC244" s="111"/>
      <c r="AD244" s="111"/>
      <c r="AE244" s="111"/>
      <c r="AF244" s="111"/>
      <c r="AG244" s="111"/>
      <c r="AH244" s="111"/>
      <c r="AI244" s="111"/>
    </row>
    <row r="245" ht="15.75" customHeight="1">
      <c r="A245" s="111"/>
      <c r="Z245" s="111"/>
      <c r="AA245" s="111"/>
      <c r="AB245" s="111"/>
      <c r="AC245" s="111"/>
      <c r="AD245" s="111"/>
      <c r="AE245" s="111"/>
      <c r="AF245" s="111"/>
      <c r="AG245" s="111"/>
      <c r="AH245" s="111"/>
      <c r="AI245" s="111"/>
    </row>
    <row r="246" ht="15.75" customHeight="1">
      <c r="A246" s="111"/>
      <c r="Z246" s="111"/>
      <c r="AA246" s="111"/>
      <c r="AB246" s="111"/>
      <c r="AC246" s="111"/>
      <c r="AD246" s="111"/>
      <c r="AE246" s="111"/>
      <c r="AF246" s="111"/>
      <c r="AG246" s="111"/>
      <c r="AH246" s="111"/>
      <c r="AI246" s="111"/>
    </row>
    <row r="247" ht="15.75" customHeight="1">
      <c r="A247" s="111"/>
      <c r="Z247" s="111"/>
      <c r="AA247" s="111"/>
      <c r="AB247" s="111"/>
      <c r="AC247" s="111"/>
      <c r="AD247" s="111"/>
      <c r="AE247" s="111"/>
      <c r="AF247" s="111"/>
      <c r="AG247" s="111"/>
      <c r="AH247" s="111"/>
      <c r="AI247" s="111"/>
    </row>
    <row r="248" ht="15.75" customHeight="1">
      <c r="A248" s="111"/>
      <c r="Z248" s="111"/>
      <c r="AA248" s="111"/>
      <c r="AB248" s="111"/>
      <c r="AC248" s="111"/>
      <c r="AD248" s="111"/>
      <c r="AE248" s="111"/>
      <c r="AF248" s="111"/>
      <c r="AG248" s="111"/>
      <c r="AH248" s="111"/>
      <c r="AI248" s="111"/>
    </row>
    <row r="249" ht="15.75" customHeight="1">
      <c r="A249" s="111"/>
      <c r="Z249" s="111"/>
      <c r="AA249" s="111"/>
      <c r="AB249" s="111"/>
      <c r="AC249" s="111"/>
      <c r="AD249" s="111"/>
      <c r="AE249" s="111"/>
      <c r="AF249" s="111"/>
      <c r="AG249" s="111"/>
      <c r="AH249" s="111"/>
      <c r="AI249" s="111"/>
    </row>
    <row r="250" ht="15.75" customHeight="1">
      <c r="A250" s="111"/>
      <c r="Z250" s="111"/>
      <c r="AA250" s="111"/>
      <c r="AB250" s="111"/>
      <c r="AC250" s="111"/>
      <c r="AD250" s="111"/>
      <c r="AE250" s="111"/>
      <c r="AF250" s="111"/>
      <c r="AG250" s="111"/>
      <c r="AH250" s="111"/>
      <c r="AI250" s="111"/>
    </row>
    <row r="251" ht="15.75" customHeight="1">
      <c r="A251" s="111"/>
      <c r="Z251" s="111"/>
      <c r="AA251" s="111"/>
      <c r="AB251" s="111"/>
      <c r="AC251" s="111"/>
      <c r="AD251" s="111"/>
      <c r="AE251" s="111"/>
      <c r="AF251" s="111"/>
      <c r="AG251" s="111"/>
      <c r="AH251" s="111"/>
      <c r="AI251" s="111"/>
    </row>
    <row r="252" ht="15.75" customHeight="1">
      <c r="A252" s="111"/>
      <c r="Z252" s="111"/>
      <c r="AA252" s="111"/>
      <c r="AB252" s="111"/>
      <c r="AC252" s="111"/>
      <c r="AD252" s="111"/>
      <c r="AE252" s="111"/>
      <c r="AF252" s="111"/>
      <c r="AG252" s="111"/>
      <c r="AH252" s="111"/>
      <c r="AI252" s="111"/>
    </row>
    <row r="253" ht="15.75" customHeight="1">
      <c r="A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</row>
    <row r="254" ht="15.75" customHeight="1">
      <c r="A254" s="111"/>
      <c r="Z254" s="111"/>
      <c r="AA254" s="111"/>
      <c r="AB254" s="111"/>
      <c r="AC254" s="111"/>
      <c r="AD254" s="111"/>
      <c r="AE254" s="111"/>
      <c r="AF254" s="111"/>
      <c r="AG254" s="111"/>
      <c r="AH254" s="111"/>
      <c r="AI254" s="111"/>
    </row>
    <row r="255" ht="15.75" customHeight="1">
      <c r="A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</row>
    <row r="256" ht="15.75" customHeight="1">
      <c r="A256" s="111"/>
      <c r="Z256" s="111"/>
      <c r="AA256" s="111"/>
      <c r="AB256" s="111"/>
      <c r="AC256" s="111"/>
      <c r="AD256" s="111"/>
      <c r="AE256" s="111"/>
      <c r="AF256" s="111"/>
      <c r="AG256" s="111"/>
      <c r="AH256" s="111"/>
      <c r="AI256" s="111"/>
    </row>
    <row r="257" ht="15.75" customHeight="1">
      <c r="A257" s="111"/>
      <c r="Z257" s="111"/>
      <c r="AA257" s="111"/>
      <c r="AB257" s="111"/>
      <c r="AC257" s="111"/>
      <c r="AD257" s="111"/>
      <c r="AE257" s="111"/>
      <c r="AF257" s="111"/>
      <c r="AG257" s="111"/>
      <c r="AH257" s="111"/>
      <c r="AI257" s="111"/>
    </row>
    <row r="258" ht="15.75" customHeight="1">
      <c r="A258" s="111"/>
      <c r="Z258" s="111"/>
      <c r="AA258" s="111"/>
      <c r="AB258" s="111"/>
      <c r="AC258" s="111"/>
      <c r="AD258" s="111"/>
      <c r="AE258" s="111"/>
      <c r="AF258" s="111"/>
      <c r="AG258" s="111"/>
      <c r="AH258" s="111"/>
      <c r="AI258" s="111"/>
    </row>
    <row r="259" ht="15.75" customHeight="1">
      <c r="A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</row>
    <row r="260" ht="15.75" customHeight="1">
      <c r="A260" s="111"/>
      <c r="Z260" s="111"/>
      <c r="AA260" s="111"/>
      <c r="AB260" s="111"/>
      <c r="AC260" s="111"/>
      <c r="AD260" s="111"/>
      <c r="AE260" s="111"/>
      <c r="AF260" s="111"/>
      <c r="AG260" s="111"/>
      <c r="AH260" s="111"/>
      <c r="AI260" s="111"/>
    </row>
    <row r="261" ht="15.75" customHeight="1">
      <c r="A261" s="111"/>
      <c r="Z261" s="111"/>
      <c r="AA261" s="111"/>
      <c r="AB261" s="111"/>
      <c r="AC261" s="111"/>
      <c r="AD261" s="111"/>
      <c r="AE261" s="111"/>
      <c r="AF261" s="111"/>
      <c r="AG261" s="111"/>
      <c r="AH261" s="111"/>
      <c r="AI261" s="111"/>
    </row>
    <row r="262" ht="15.75" customHeight="1">
      <c r="A262" s="111"/>
      <c r="Z262" s="111"/>
      <c r="AA262" s="111"/>
      <c r="AB262" s="111"/>
      <c r="AC262" s="111"/>
      <c r="AD262" s="111"/>
      <c r="AE262" s="111"/>
      <c r="AF262" s="111"/>
      <c r="AG262" s="111"/>
      <c r="AH262" s="111"/>
      <c r="AI262" s="111"/>
    </row>
    <row r="263" ht="15.75" customHeight="1">
      <c r="A263" s="111"/>
      <c r="Z263" s="111"/>
      <c r="AA263" s="111"/>
      <c r="AB263" s="111"/>
      <c r="AC263" s="111"/>
      <c r="AD263" s="111"/>
      <c r="AE263" s="111"/>
      <c r="AF263" s="111"/>
      <c r="AG263" s="111"/>
      <c r="AH263" s="111"/>
      <c r="AI263" s="111"/>
    </row>
    <row r="264" ht="15.75" customHeight="1">
      <c r="A264" s="111"/>
      <c r="Z264" s="111"/>
      <c r="AA264" s="111"/>
      <c r="AB264" s="111"/>
      <c r="AC264" s="111"/>
      <c r="AD264" s="111"/>
      <c r="AE264" s="111"/>
      <c r="AF264" s="111"/>
      <c r="AG264" s="111"/>
      <c r="AH264" s="111"/>
      <c r="AI264" s="111"/>
    </row>
    <row r="265" ht="15.75" customHeight="1">
      <c r="A265" s="111"/>
      <c r="Z265" s="111"/>
      <c r="AA265" s="111"/>
      <c r="AB265" s="111"/>
      <c r="AC265" s="111"/>
      <c r="AD265" s="111"/>
      <c r="AE265" s="111"/>
      <c r="AF265" s="111"/>
      <c r="AG265" s="111"/>
      <c r="AH265" s="111"/>
      <c r="AI265" s="111"/>
    </row>
    <row r="266" ht="15.75" customHeight="1">
      <c r="A266" s="111"/>
      <c r="Z266" s="111"/>
      <c r="AA266" s="111"/>
      <c r="AB266" s="111"/>
      <c r="AC266" s="111"/>
      <c r="AD266" s="111"/>
      <c r="AE266" s="111"/>
      <c r="AF266" s="111"/>
      <c r="AG266" s="111"/>
      <c r="AH266" s="111"/>
      <c r="AI266" s="111"/>
    </row>
    <row r="267" ht="15.75" customHeight="1">
      <c r="A267" s="111"/>
      <c r="Z267" s="111"/>
      <c r="AA267" s="111"/>
      <c r="AB267" s="111"/>
      <c r="AC267" s="111"/>
      <c r="AD267" s="111"/>
      <c r="AE267" s="111"/>
      <c r="AF267" s="111"/>
      <c r="AG267" s="111"/>
      <c r="AH267" s="111"/>
      <c r="AI267" s="111"/>
    </row>
    <row r="268" ht="15.75" customHeight="1">
      <c r="A268" s="111"/>
      <c r="Z268" s="111"/>
      <c r="AA268" s="111"/>
      <c r="AB268" s="111"/>
      <c r="AC268" s="111"/>
      <c r="AD268" s="111"/>
      <c r="AE268" s="111"/>
      <c r="AF268" s="111"/>
      <c r="AG268" s="111"/>
      <c r="AH268" s="111"/>
      <c r="AI268" s="111"/>
    </row>
    <row r="269" ht="15.75" customHeight="1">
      <c r="A269" s="111"/>
      <c r="Z269" s="111"/>
      <c r="AA269" s="111"/>
      <c r="AB269" s="111"/>
      <c r="AC269" s="111"/>
      <c r="AD269" s="111"/>
      <c r="AE269" s="111"/>
      <c r="AF269" s="111"/>
      <c r="AG269" s="111"/>
      <c r="AH269" s="111"/>
      <c r="AI269" s="111"/>
    </row>
    <row r="270" ht="15.75" customHeight="1">
      <c r="A270" s="111"/>
      <c r="Z270" s="111"/>
      <c r="AA270" s="111"/>
      <c r="AB270" s="111"/>
      <c r="AC270" s="111"/>
      <c r="AD270" s="111"/>
      <c r="AE270" s="111"/>
      <c r="AF270" s="111"/>
      <c r="AG270" s="111"/>
      <c r="AH270" s="111"/>
      <c r="AI270" s="111"/>
    </row>
    <row r="271" ht="15.75" customHeight="1">
      <c r="A271" s="111"/>
      <c r="Z271" s="111"/>
      <c r="AA271" s="111"/>
      <c r="AB271" s="111"/>
      <c r="AC271" s="111"/>
      <c r="AD271" s="111"/>
      <c r="AE271" s="111"/>
      <c r="AF271" s="111"/>
      <c r="AG271" s="111"/>
      <c r="AH271" s="111"/>
      <c r="AI271" s="111"/>
    </row>
    <row r="272" ht="15.75" customHeight="1">
      <c r="A272" s="111"/>
      <c r="Z272" s="111"/>
      <c r="AA272" s="111"/>
      <c r="AB272" s="111"/>
      <c r="AC272" s="111"/>
      <c r="AD272" s="111"/>
      <c r="AE272" s="111"/>
      <c r="AF272" s="111"/>
      <c r="AG272" s="111"/>
      <c r="AH272" s="111"/>
      <c r="AI272" s="111"/>
    </row>
    <row r="273" ht="15.75" customHeight="1">
      <c r="A273" s="111"/>
      <c r="Z273" s="111"/>
      <c r="AA273" s="111"/>
      <c r="AB273" s="111"/>
      <c r="AC273" s="111"/>
      <c r="AD273" s="111"/>
      <c r="AE273" s="111"/>
      <c r="AF273" s="111"/>
      <c r="AG273" s="111"/>
      <c r="AH273" s="111"/>
      <c r="AI273" s="111"/>
    </row>
    <row r="274" ht="15.75" customHeight="1">
      <c r="A274" s="111"/>
      <c r="Z274" s="111"/>
      <c r="AA274" s="111"/>
      <c r="AB274" s="111"/>
      <c r="AC274" s="111"/>
      <c r="AD274" s="111"/>
      <c r="AE274" s="111"/>
      <c r="AF274" s="111"/>
      <c r="AG274" s="111"/>
      <c r="AH274" s="111"/>
      <c r="AI274" s="111"/>
    </row>
    <row r="275" ht="15.75" customHeight="1">
      <c r="A275" s="111"/>
      <c r="Z275" s="111"/>
      <c r="AA275" s="111"/>
      <c r="AB275" s="111"/>
      <c r="AC275" s="111"/>
      <c r="AD275" s="111"/>
      <c r="AE275" s="111"/>
      <c r="AF275" s="111"/>
      <c r="AG275" s="111"/>
      <c r="AH275" s="111"/>
      <c r="AI275" s="111"/>
    </row>
    <row r="276" ht="15.75" customHeight="1">
      <c r="A276" s="111"/>
      <c r="Z276" s="111"/>
      <c r="AA276" s="111"/>
      <c r="AB276" s="111"/>
      <c r="AC276" s="111"/>
      <c r="AD276" s="111"/>
      <c r="AE276" s="111"/>
      <c r="AF276" s="111"/>
      <c r="AG276" s="111"/>
      <c r="AH276" s="111"/>
      <c r="AI276" s="111"/>
    </row>
    <row r="277" ht="15.75" customHeight="1">
      <c r="A277" s="111"/>
      <c r="Z277" s="111"/>
      <c r="AA277" s="111"/>
      <c r="AB277" s="111"/>
      <c r="AC277" s="111"/>
      <c r="AD277" s="111"/>
      <c r="AE277" s="111"/>
      <c r="AF277" s="111"/>
      <c r="AG277" s="111"/>
      <c r="AH277" s="111"/>
      <c r="AI277" s="111"/>
    </row>
    <row r="278" ht="15.75" customHeight="1">
      <c r="A278" s="111"/>
      <c r="Z278" s="111"/>
      <c r="AA278" s="111"/>
      <c r="AB278" s="111"/>
      <c r="AC278" s="111"/>
      <c r="AD278" s="111"/>
      <c r="AE278" s="111"/>
      <c r="AF278" s="111"/>
      <c r="AG278" s="111"/>
      <c r="AH278" s="111"/>
      <c r="AI278" s="111"/>
    </row>
    <row r="279" ht="15.75" customHeight="1">
      <c r="A279" s="111"/>
      <c r="Z279" s="111"/>
      <c r="AA279" s="111"/>
      <c r="AB279" s="111"/>
      <c r="AC279" s="111"/>
      <c r="AD279" s="111"/>
      <c r="AE279" s="111"/>
      <c r="AF279" s="111"/>
      <c r="AG279" s="111"/>
      <c r="AH279" s="111"/>
      <c r="AI279" s="111"/>
    </row>
    <row r="280" ht="15.75" customHeight="1">
      <c r="A280" s="111"/>
      <c r="Z280" s="111"/>
      <c r="AA280" s="111"/>
      <c r="AB280" s="111"/>
      <c r="AC280" s="111"/>
      <c r="AD280" s="111"/>
      <c r="AE280" s="111"/>
      <c r="AF280" s="111"/>
      <c r="AG280" s="111"/>
      <c r="AH280" s="111"/>
      <c r="AI280" s="111"/>
    </row>
    <row r="281" ht="15.75" customHeight="1">
      <c r="A281" s="111"/>
      <c r="Z281" s="111"/>
      <c r="AA281" s="111"/>
      <c r="AB281" s="111"/>
      <c r="AC281" s="111"/>
      <c r="AD281" s="111"/>
      <c r="AE281" s="111"/>
      <c r="AF281" s="111"/>
      <c r="AG281" s="111"/>
      <c r="AH281" s="111"/>
      <c r="AI281" s="111"/>
    </row>
    <row r="282" ht="15.75" customHeight="1">
      <c r="A282" s="111"/>
      <c r="Z282" s="111"/>
      <c r="AA282" s="111"/>
      <c r="AB282" s="111"/>
      <c r="AC282" s="111"/>
      <c r="AD282" s="111"/>
      <c r="AE282" s="111"/>
      <c r="AF282" s="111"/>
      <c r="AG282" s="111"/>
      <c r="AH282" s="111"/>
      <c r="AI282" s="111"/>
    </row>
    <row r="283" ht="15.75" customHeight="1">
      <c r="A283" s="111"/>
      <c r="Z283" s="111"/>
      <c r="AA283" s="111"/>
      <c r="AB283" s="111"/>
      <c r="AC283" s="111"/>
      <c r="AD283" s="111"/>
      <c r="AE283" s="111"/>
      <c r="AF283" s="111"/>
      <c r="AG283" s="111"/>
      <c r="AH283" s="111"/>
      <c r="AI283" s="111"/>
    </row>
    <row r="284" ht="15.75" customHeight="1">
      <c r="A284" s="111"/>
      <c r="Z284" s="111"/>
      <c r="AA284" s="111"/>
      <c r="AB284" s="111"/>
      <c r="AC284" s="111"/>
      <c r="AD284" s="111"/>
      <c r="AE284" s="111"/>
      <c r="AF284" s="111"/>
      <c r="AG284" s="111"/>
      <c r="AH284" s="111"/>
      <c r="AI284" s="111"/>
    </row>
    <row r="285" ht="15.75" customHeight="1">
      <c r="A285" s="111"/>
      <c r="Z285" s="111"/>
      <c r="AA285" s="111"/>
      <c r="AB285" s="111"/>
      <c r="AC285" s="111"/>
      <c r="AD285" s="111"/>
      <c r="AE285" s="111"/>
      <c r="AF285" s="111"/>
      <c r="AG285" s="111"/>
      <c r="AH285" s="111"/>
      <c r="AI285" s="111"/>
    </row>
    <row r="286" ht="15.75" customHeight="1">
      <c r="A286" s="111"/>
      <c r="Z286" s="111"/>
      <c r="AA286" s="111"/>
      <c r="AB286" s="111"/>
      <c r="AC286" s="111"/>
      <c r="AD286" s="111"/>
      <c r="AE286" s="111"/>
      <c r="AF286" s="111"/>
      <c r="AG286" s="111"/>
      <c r="AH286" s="111"/>
      <c r="AI286" s="111"/>
    </row>
    <row r="287" ht="15.75" customHeight="1">
      <c r="A287" s="111"/>
      <c r="Z287" s="111"/>
      <c r="AA287" s="111"/>
      <c r="AB287" s="111"/>
      <c r="AC287" s="111"/>
      <c r="AD287" s="111"/>
      <c r="AE287" s="111"/>
      <c r="AF287" s="111"/>
      <c r="AG287" s="111"/>
      <c r="AH287" s="111"/>
      <c r="AI287" s="111"/>
    </row>
    <row r="288" ht="15.75" customHeight="1">
      <c r="A288" s="111"/>
      <c r="Z288" s="111"/>
      <c r="AA288" s="111"/>
      <c r="AB288" s="111"/>
      <c r="AC288" s="111"/>
      <c r="AD288" s="111"/>
      <c r="AE288" s="111"/>
      <c r="AF288" s="111"/>
      <c r="AG288" s="111"/>
      <c r="AH288" s="111"/>
      <c r="AI288" s="111"/>
    </row>
    <row r="289" ht="15.75" customHeight="1">
      <c r="A289" s="111"/>
      <c r="Z289" s="111"/>
      <c r="AA289" s="111"/>
      <c r="AB289" s="111"/>
      <c r="AC289" s="111"/>
      <c r="AD289" s="111"/>
      <c r="AE289" s="111"/>
      <c r="AF289" s="111"/>
      <c r="AG289" s="111"/>
      <c r="AH289" s="111"/>
      <c r="AI289" s="111"/>
    </row>
    <row r="290" ht="15.75" customHeight="1">
      <c r="A290" s="111"/>
      <c r="Z290" s="111"/>
      <c r="AA290" s="111"/>
      <c r="AB290" s="111"/>
      <c r="AC290" s="111"/>
      <c r="AD290" s="111"/>
      <c r="AE290" s="111"/>
      <c r="AF290" s="111"/>
      <c r="AG290" s="111"/>
      <c r="AH290" s="111"/>
      <c r="AI290" s="111"/>
    </row>
    <row r="291" ht="15.75" customHeight="1">
      <c r="A291" s="111"/>
      <c r="Z291" s="111"/>
      <c r="AA291" s="111"/>
      <c r="AB291" s="111"/>
      <c r="AC291" s="111"/>
      <c r="AD291" s="111"/>
      <c r="AE291" s="111"/>
      <c r="AF291" s="111"/>
      <c r="AG291" s="111"/>
      <c r="AH291" s="111"/>
      <c r="AI291" s="111"/>
    </row>
    <row r="292" ht="15.75" customHeight="1">
      <c r="A292" s="111"/>
      <c r="Z292" s="111"/>
      <c r="AA292" s="111"/>
      <c r="AB292" s="111"/>
      <c r="AC292" s="111"/>
      <c r="AD292" s="111"/>
      <c r="AE292" s="111"/>
      <c r="AF292" s="111"/>
      <c r="AG292" s="111"/>
      <c r="AH292" s="111"/>
      <c r="AI292" s="111"/>
    </row>
    <row r="293" ht="15.75" customHeight="1">
      <c r="A293" s="111"/>
      <c r="Z293" s="111"/>
      <c r="AA293" s="111"/>
      <c r="AB293" s="111"/>
      <c r="AC293" s="111"/>
      <c r="AD293" s="111"/>
      <c r="AE293" s="111"/>
      <c r="AF293" s="111"/>
      <c r="AG293" s="111"/>
      <c r="AH293" s="111"/>
      <c r="AI293" s="111"/>
    </row>
    <row r="294" ht="15.75" customHeight="1">
      <c r="A294" s="111"/>
      <c r="Z294" s="111"/>
      <c r="AA294" s="111"/>
      <c r="AB294" s="111"/>
      <c r="AC294" s="111"/>
      <c r="AD294" s="111"/>
      <c r="AE294" s="111"/>
      <c r="AF294" s="111"/>
      <c r="AG294" s="111"/>
      <c r="AH294" s="111"/>
      <c r="AI294" s="111"/>
    </row>
    <row r="295" ht="15.75" customHeight="1">
      <c r="A295" s="111"/>
      <c r="Z295" s="111"/>
      <c r="AA295" s="111"/>
      <c r="AB295" s="111"/>
      <c r="AC295" s="111"/>
      <c r="AD295" s="111"/>
      <c r="AE295" s="111"/>
      <c r="AF295" s="111"/>
      <c r="AG295" s="111"/>
      <c r="AH295" s="111"/>
      <c r="AI295" s="111"/>
    </row>
    <row r="296" ht="15.75" customHeight="1">
      <c r="A296" s="111"/>
      <c r="Z296" s="111"/>
      <c r="AA296" s="111"/>
      <c r="AB296" s="111"/>
      <c r="AC296" s="111"/>
      <c r="AD296" s="111"/>
      <c r="AE296" s="111"/>
      <c r="AF296" s="111"/>
      <c r="AG296" s="111"/>
      <c r="AH296" s="111"/>
      <c r="AI296" s="111"/>
    </row>
    <row r="297" ht="15.75" customHeight="1">
      <c r="A297" s="111"/>
      <c r="Z297" s="111"/>
      <c r="AA297" s="111"/>
      <c r="AB297" s="111"/>
      <c r="AC297" s="111"/>
      <c r="AD297" s="111"/>
      <c r="AE297" s="111"/>
      <c r="AF297" s="111"/>
      <c r="AG297" s="111"/>
      <c r="AH297" s="111"/>
      <c r="AI297" s="111"/>
    </row>
    <row r="298" ht="15.75" customHeight="1">
      <c r="A298" s="111"/>
      <c r="Z298" s="111"/>
      <c r="AA298" s="111"/>
      <c r="AB298" s="111"/>
      <c r="AC298" s="111"/>
      <c r="AD298" s="111"/>
      <c r="AE298" s="111"/>
      <c r="AF298" s="111"/>
      <c r="AG298" s="111"/>
      <c r="AH298" s="111"/>
      <c r="AI298" s="111"/>
    </row>
    <row r="299" ht="15.75" customHeight="1">
      <c r="A299" s="111"/>
      <c r="Z299" s="111"/>
      <c r="AA299" s="111"/>
      <c r="AB299" s="111"/>
      <c r="AC299" s="111"/>
      <c r="AD299" s="111"/>
      <c r="AE299" s="111"/>
      <c r="AF299" s="111"/>
      <c r="AG299" s="111"/>
      <c r="AH299" s="111"/>
      <c r="AI299" s="111"/>
    </row>
    <row r="300" ht="15.75" customHeight="1">
      <c r="A300" s="111"/>
      <c r="Z300" s="111"/>
      <c r="AA300" s="111"/>
      <c r="AB300" s="111"/>
      <c r="AC300" s="111"/>
      <c r="AD300" s="111"/>
      <c r="AE300" s="111"/>
      <c r="AF300" s="111"/>
      <c r="AG300" s="111"/>
      <c r="AH300" s="111"/>
      <c r="AI300" s="111"/>
    </row>
    <row r="301" ht="15.75" customHeight="1">
      <c r="A301" s="111"/>
      <c r="Z301" s="111"/>
      <c r="AA301" s="111"/>
      <c r="AB301" s="111"/>
      <c r="AC301" s="111"/>
      <c r="AD301" s="111"/>
      <c r="AE301" s="111"/>
      <c r="AF301" s="111"/>
      <c r="AG301" s="111"/>
      <c r="AH301" s="111"/>
      <c r="AI301" s="111"/>
    </row>
    <row r="302" ht="15.75" customHeight="1">
      <c r="A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</row>
    <row r="303" ht="15.75" customHeight="1">
      <c r="A303" s="111"/>
      <c r="Z303" s="111"/>
      <c r="AA303" s="111"/>
      <c r="AB303" s="111"/>
      <c r="AC303" s="111"/>
      <c r="AD303" s="111"/>
      <c r="AE303" s="111"/>
      <c r="AF303" s="111"/>
      <c r="AG303" s="111"/>
      <c r="AH303" s="111"/>
      <c r="AI303" s="111"/>
    </row>
    <row r="304" ht="15.75" customHeight="1">
      <c r="A304" s="111"/>
      <c r="Z304" s="111"/>
      <c r="AA304" s="111"/>
      <c r="AB304" s="111"/>
      <c r="AC304" s="111"/>
      <c r="AD304" s="111"/>
      <c r="AE304" s="111"/>
      <c r="AF304" s="111"/>
      <c r="AG304" s="111"/>
      <c r="AH304" s="111"/>
      <c r="AI304" s="111"/>
    </row>
    <row r="305" ht="15.75" customHeight="1">
      <c r="A305" s="111"/>
      <c r="Z305" s="111"/>
      <c r="AA305" s="111"/>
      <c r="AB305" s="111"/>
      <c r="AC305" s="111"/>
      <c r="AD305" s="111"/>
      <c r="AE305" s="111"/>
      <c r="AF305" s="111"/>
      <c r="AG305" s="111"/>
      <c r="AH305" s="111"/>
      <c r="AI305" s="111"/>
    </row>
    <row r="306" ht="15.75" customHeight="1">
      <c r="A306" s="111"/>
      <c r="Z306" s="111"/>
      <c r="AA306" s="111"/>
      <c r="AB306" s="111"/>
      <c r="AC306" s="111"/>
      <c r="AD306" s="111"/>
      <c r="AE306" s="111"/>
      <c r="AF306" s="111"/>
      <c r="AG306" s="111"/>
      <c r="AH306" s="111"/>
      <c r="AI306" s="111"/>
    </row>
    <row r="307" ht="15.75" customHeight="1">
      <c r="A307" s="111"/>
      <c r="Z307" s="111"/>
      <c r="AA307" s="111"/>
      <c r="AB307" s="111"/>
      <c r="AC307" s="111"/>
      <c r="AD307" s="111"/>
      <c r="AE307" s="111"/>
      <c r="AF307" s="111"/>
      <c r="AG307" s="111"/>
      <c r="AH307" s="111"/>
      <c r="AI307" s="111"/>
    </row>
    <row r="308" ht="15.75" customHeight="1">
      <c r="A308" s="111"/>
      <c r="Z308" s="111"/>
      <c r="AA308" s="111"/>
      <c r="AB308" s="111"/>
      <c r="AC308" s="111"/>
      <c r="AD308" s="111"/>
      <c r="AE308" s="111"/>
      <c r="AF308" s="111"/>
      <c r="AG308" s="111"/>
      <c r="AH308" s="111"/>
      <c r="AI308" s="111"/>
    </row>
    <row r="309" ht="15.75" customHeight="1">
      <c r="A309" s="111"/>
      <c r="Z309" s="111"/>
      <c r="AA309" s="111"/>
      <c r="AB309" s="111"/>
      <c r="AC309" s="111"/>
      <c r="AD309" s="111"/>
      <c r="AE309" s="111"/>
      <c r="AF309" s="111"/>
      <c r="AG309" s="111"/>
      <c r="AH309" s="111"/>
      <c r="AI309" s="111"/>
    </row>
    <row r="310" ht="15.75" customHeight="1">
      <c r="A310" s="111"/>
      <c r="Z310" s="111"/>
      <c r="AA310" s="111"/>
      <c r="AB310" s="111"/>
      <c r="AC310" s="111"/>
      <c r="AD310" s="111"/>
      <c r="AE310" s="111"/>
      <c r="AF310" s="111"/>
      <c r="AG310" s="111"/>
      <c r="AH310" s="111"/>
      <c r="AI310" s="111"/>
    </row>
    <row r="311" ht="15.75" customHeight="1">
      <c r="A311" s="111"/>
      <c r="Z311" s="111"/>
      <c r="AA311" s="111"/>
      <c r="AB311" s="111"/>
      <c r="AC311" s="111"/>
      <c r="AD311" s="111"/>
      <c r="AE311" s="111"/>
      <c r="AF311" s="111"/>
      <c r="AG311" s="111"/>
      <c r="AH311" s="111"/>
      <c r="AI311" s="111"/>
    </row>
    <row r="312" ht="15.75" customHeight="1">
      <c r="A312" s="111"/>
      <c r="Z312" s="111"/>
      <c r="AA312" s="111"/>
      <c r="AB312" s="111"/>
      <c r="AC312" s="111"/>
      <c r="AD312" s="111"/>
      <c r="AE312" s="111"/>
      <c r="AF312" s="111"/>
      <c r="AG312" s="111"/>
      <c r="AH312" s="111"/>
      <c r="AI312" s="111"/>
    </row>
    <row r="313" ht="15.75" customHeight="1">
      <c r="A313" s="111"/>
      <c r="Z313" s="111"/>
      <c r="AA313" s="111"/>
      <c r="AB313" s="111"/>
      <c r="AC313" s="111"/>
      <c r="AD313" s="111"/>
      <c r="AE313" s="111"/>
      <c r="AF313" s="111"/>
      <c r="AG313" s="111"/>
      <c r="AH313" s="111"/>
      <c r="AI313" s="111"/>
    </row>
    <row r="314" ht="15.75" customHeight="1">
      <c r="A314" s="111"/>
      <c r="Z314" s="111"/>
      <c r="AA314" s="111"/>
      <c r="AB314" s="111"/>
      <c r="AC314" s="111"/>
      <c r="AD314" s="111"/>
      <c r="AE314" s="111"/>
      <c r="AF314" s="111"/>
      <c r="AG314" s="111"/>
      <c r="AH314" s="111"/>
      <c r="AI314" s="111"/>
    </row>
    <row r="315" ht="15.75" customHeight="1">
      <c r="A315" s="111"/>
      <c r="Z315" s="111"/>
      <c r="AA315" s="111"/>
      <c r="AB315" s="111"/>
      <c r="AC315" s="111"/>
      <c r="AD315" s="111"/>
      <c r="AE315" s="111"/>
      <c r="AF315" s="111"/>
      <c r="AG315" s="111"/>
      <c r="AH315" s="111"/>
      <c r="AI315" s="111"/>
    </row>
    <row r="316" ht="15.75" customHeight="1">
      <c r="A316" s="111"/>
      <c r="Z316" s="111"/>
      <c r="AA316" s="111"/>
      <c r="AB316" s="111"/>
      <c r="AC316" s="111"/>
      <c r="AD316" s="111"/>
      <c r="AE316" s="111"/>
      <c r="AF316" s="111"/>
      <c r="AG316" s="111"/>
      <c r="AH316" s="111"/>
      <c r="AI316" s="111"/>
    </row>
    <row r="317" ht="15.75" customHeight="1">
      <c r="A317" s="111"/>
      <c r="Z317" s="111"/>
      <c r="AA317" s="111"/>
      <c r="AB317" s="111"/>
      <c r="AC317" s="111"/>
      <c r="AD317" s="111"/>
      <c r="AE317" s="111"/>
      <c r="AF317" s="111"/>
      <c r="AG317" s="111"/>
      <c r="AH317" s="111"/>
      <c r="AI317" s="111"/>
    </row>
    <row r="318" ht="15.75" customHeight="1">
      <c r="A318" s="111"/>
      <c r="Z318" s="111"/>
      <c r="AA318" s="111"/>
      <c r="AB318" s="111"/>
      <c r="AC318" s="111"/>
      <c r="AD318" s="111"/>
      <c r="AE318" s="111"/>
      <c r="AF318" s="111"/>
      <c r="AG318" s="111"/>
      <c r="AH318" s="111"/>
      <c r="AI318" s="111"/>
    </row>
    <row r="319" ht="15.75" customHeight="1">
      <c r="A319" s="111"/>
      <c r="Z319" s="111"/>
      <c r="AA319" s="111"/>
      <c r="AB319" s="111"/>
      <c r="AC319" s="111"/>
      <c r="AD319" s="111"/>
      <c r="AE319" s="111"/>
      <c r="AF319" s="111"/>
      <c r="AG319" s="111"/>
      <c r="AH319" s="111"/>
      <c r="AI319" s="111"/>
    </row>
    <row r="320" ht="15.75" customHeight="1">
      <c r="A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</row>
    <row r="321" ht="15.75" customHeight="1">
      <c r="A321" s="111"/>
      <c r="Z321" s="111"/>
      <c r="AA321" s="111"/>
      <c r="AB321" s="111"/>
      <c r="AC321" s="111"/>
      <c r="AD321" s="111"/>
      <c r="AE321" s="111"/>
      <c r="AF321" s="111"/>
      <c r="AG321" s="111"/>
      <c r="AH321" s="111"/>
      <c r="AI321" s="111"/>
    </row>
    <row r="322" ht="15.75" customHeight="1">
      <c r="A322" s="111"/>
      <c r="Z322" s="111"/>
      <c r="AA322" s="111"/>
      <c r="AB322" s="111"/>
      <c r="AC322" s="111"/>
      <c r="AD322" s="111"/>
      <c r="AE322" s="111"/>
      <c r="AF322" s="111"/>
      <c r="AG322" s="111"/>
      <c r="AH322" s="111"/>
      <c r="AI322" s="111"/>
    </row>
    <row r="323" ht="15.75" customHeight="1">
      <c r="A323" s="111"/>
      <c r="Z323" s="111"/>
      <c r="AA323" s="111"/>
      <c r="AB323" s="111"/>
      <c r="AC323" s="111"/>
      <c r="AD323" s="111"/>
      <c r="AE323" s="111"/>
      <c r="AF323" s="111"/>
      <c r="AG323" s="111"/>
      <c r="AH323" s="111"/>
      <c r="AI323" s="111"/>
    </row>
    <row r="324" ht="15.75" customHeight="1">
      <c r="A324" s="111"/>
      <c r="Z324" s="111"/>
      <c r="AA324" s="111"/>
      <c r="AB324" s="111"/>
      <c r="AC324" s="111"/>
      <c r="AD324" s="111"/>
      <c r="AE324" s="111"/>
      <c r="AF324" s="111"/>
      <c r="AG324" s="111"/>
      <c r="AH324" s="111"/>
      <c r="AI324" s="111"/>
    </row>
    <row r="325" ht="15.75" customHeight="1">
      <c r="A325" s="111"/>
      <c r="Z325" s="111"/>
      <c r="AA325" s="111"/>
      <c r="AB325" s="111"/>
      <c r="AC325" s="111"/>
      <c r="AD325" s="111"/>
      <c r="AE325" s="111"/>
      <c r="AF325" s="111"/>
      <c r="AG325" s="111"/>
      <c r="AH325" s="111"/>
      <c r="AI325" s="111"/>
    </row>
    <row r="326" ht="15.75" customHeight="1">
      <c r="A326" s="111"/>
      <c r="Z326" s="111"/>
      <c r="AA326" s="111"/>
      <c r="AB326" s="111"/>
      <c r="AC326" s="111"/>
      <c r="AD326" s="111"/>
      <c r="AE326" s="111"/>
      <c r="AF326" s="111"/>
      <c r="AG326" s="111"/>
      <c r="AH326" s="111"/>
      <c r="AI326" s="111"/>
    </row>
    <row r="327" ht="15.75" customHeight="1">
      <c r="A327" s="111"/>
      <c r="Z327" s="111"/>
      <c r="AA327" s="111"/>
      <c r="AB327" s="111"/>
      <c r="AC327" s="111"/>
      <c r="AD327" s="111"/>
      <c r="AE327" s="111"/>
      <c r="AF327" s="111"/>
      <c r="AG327" s="111"/>
      <c r="AH327" s="111"/>
      <c r="AI327" s="111"/>
    </row>
    <row r="328" ht="15.75" customHeight="1">
      <c r="A328" s="111"/>
      <c r="Z328" s="111"/>
      <c r="AA328" s="111"/>
      <c r="AB328" s="111"/>
      <c r="AC328" s="111"/>
      <c r="AD328" s="111"/>
      <c r="AE328" s="111"/>
      <c r="AF328" s="111"/>
      <c r="AG328" s="111"/>
      <c r="AH328" s="111"/>
      <c r="AI328" s="111"/>
    </row>
    <row r="329" ht="15.75" customHeight="1">
      <c r="A329" s="111"/>
      <c r="Z329" s="111"/>
      <c r="AA329" s="111"/>
      <c r="AB329" s="111"/>
      <c r="AC329" s="111"/>
      <c r="AD329" s="111"/>
      <c r="AE329" s="111"/>
      <c r="AF329" s="111"/>
      <c r="AG329" s="111"/>
      <c r="AH329" s="111"/>
      <c r="AI329" s="111"/>
    </row>
    <row r="330" ht="15.75" customHeight="1">
      <c r="A330" s="111"/>
      <c r="Z330" s="111"/>
      <c r="AA330" s="111"/>
      <c r="AB330" s="111"/>
      <c r="AC330" s="111"/>
      <c r="AD330" s="111"/>
      <c r="AE330" s="111"/>
      <c r="AF330" s="111"/>
      <c r="AG330" s="111"/>
      <c r="AH330" s="111"/>
      <c r="AI330" s="111"/>
    </row>
    <row r="331" ht="15.75" customHeight="1">
      <c r="A331" s="111"/>
      <c r="Z331" s="111"/>
      <c r="AA331" s="111"/>
      <c r="AB331" s="111"/>
      <c r="AC331" s="111"/>
      <c r="AD331" s="111"/>
      <c r="AE331" s="111"/>
      <c r="AF331" s="111"/>
      <c r="AG331" s="111"/>
      <c r="AH331" s="111"/>
      <c r="AI331" s="111"/>
    </row>
    <row r="332" ht="15.75" customHeight="1">
      <c r="A332" s="111"/>
      <c r="Z332" s="111"/>
      <c r="AA332" s="111"/>
      <c r="AB332" s="111"/>
      <c r="AC332" s="111"/>
      <c r="AD332" s="111"/>
      <c r="AE332" s="111"/>
      <c r="AF332" s="111"/>
      <c r="AG332" s="111"/>
      <c r="AH332" s="111"/>
      <c r="AI332" s="111"/>
    </row>
    <row r="333" ht="15.75" customHeight="1">
      <c r="A333" s="111"/>
      <c r="Z333" s="111"/>
      <c r="AA333" s="111"/>
      <c r="AB333" s="111"/>
      <c r="AC333" s="111"/>
      <c r="AD333" s="111"/>
      <c r="AE333" s="111"/>
      <c r="AF333" s="111"/>
      <c r="AG333" s="111"/>
      <c r="AH333" s="111"/>
      <c r="AI333" s="111"/>
    </row>
    <row r="334" ht="15.75" customHeight="1">
      <c r="A334" s="111"/>
      <c r="Z334" s="111"/>
      <c r="AA334" s="111"/>
      <c r="AB334" s="111"/>
      <c r="AC334" s="111"/>
      <c r="AD334" s="111"/>
      <c r="AE334" s="111"/>
      <c r="AF334" s="111"/>
      <c r="AG334" s="111"/>
      <c r="AH334" s="111"/>
      <c r="AI334" s="111"/>
    </row>
    <row r="335" ht="15.75" customHeight="1">
      <c r="A335" s="111"/>
      <c r="Z335" s="111"/>
      <c r="AA335" s="111"/>
      <c r="AB335" s="111"/>
      <c r="AC335" s="111"/>
      <c r="AD335" s="111"/>
      <c r="AE335" s="111"/>
      <c r="AF335" s="111"/>
      <c r="AG335" s="111"/>
      <c r="AH335" s="111"/>
      <c r="AI335" s="111"/>
    </row>
    <row r="336" ht="15.75" customHeight="1">
      <c r="A336" s="111"/>
      <c r="Z336" s="111"/>
      <c r="AA336" s="111"/>
      <c r="AB336" s="111"/>
      <c r="AC336" s="111"/>
      <c r="AD336" s="111"/>
      <c r="AE336" s="111"/>
      <c r="AF336" s="111"/>
      <c r="AG336" s="111"/>
      <c r="AH336" s="111"/>
      <c r="AI336" s="111"/>
    </row>
    <row r="337" ht="15.75" customHeight="1">
      <c r="A337" s="111"/>
      <c r="Z337" s="111"/>
      <c r="AA337" s="111"/>
      <c r="AB337" s="111"/>
      <c r="AC337" s="111"/>
      <c r="AD337" s="111"/>
      <c r="AE337" s="111"/>
      <c r="AF337" s="111"/>
      <c r="AG337" s="111"/>
      <c r="AH337" s="111"/>
      <c r="AI337" s="111"/>
    </row>
    <row r="338" ht="15.75" customHeight="1">
      <c r="A338" s="111"/>
      <c r="Z338" s="111"/>
      <c r="AA338" s="111"/>
      <c r="AB338" s="111"/>
      <c r="AC338" s="111"/>
      <c r="AD338" s="111"/>
      <c r="AE338" s="111"/>
      <c r="AF338" s="111"/>
      <c r="AG338" s="111"/>
      <c r="AH338" s="111"/>
      <c r="AI338" s="111"/>
    </row>
    <row r="339" ht="15.75" customHeight="1">
      <c r="A339" s="111"/>
      <c r="Z339" s="111"/>
      <c r="AA339" s="111"/>
      <c r="AB339" s="111"/>
      <c r="AC339" s="111"/>
      <c r="AD339" s="111"/>
      <c r="AE339" s="111"/>
      <c r="AF339" s="111"/>
      <c r="AG339" s="111"/>
      <c r="AH339" s="111"/>
      <c r="AI339" s="111"/>
    </row>
    <row r="340" ht="15.75" customHeight="1">
      <c r="A340" s="111"/>
      <c r="Z340" s="111"/>
      <c r="AA340" s="111"/>
      <c r="AB340" s="111"/>
      <c r="AC340" s="111"/>
      <c r="AD340" s="111"/>
      <c r="AE340" s="111"/>
      <c r="AF340" s="111"/>
      <c r="AG340" s="111"/>
      <c r="AH340" s="111"/>
      <c r="AI340" s="111"/>
    </row>
    <row r="341" ht="15.75" customHeight="1">
      <c r="A341" s="111"/>
      <c r="Z341" s="111"/>
      <c r="AA341" s="111"/>
      <c r="AB341" s="111"/>
      <c r="AC341" s="111"/>
      <c r="AD341" s="111"/>
      <c r="AE341" s="111"/>
      <c r="AF341" s="111"/>
      <c r="AG341" s="111"/>
      <c r="AH341" s="111"/>
      <c r="AI341" s="111"/>
    </row>
    <row r="342" ht="15.75" customHeight="1">
      <c r="A342" s="111"/>
      <c r="Z342" s="111"/>
      <c r="AA342" s="111"/>
      <c r="AB342" s="111"/>
      <c r="AC342" s="111"/>
      <c r="AD342" s="111"/>
      <c r="AE342" s="111"/>
      <c r="AF342" s="111"/>
      <c r="AG342" s="111"/>
      <c r="AH342" s="111"/>
      <c r="AI342" s="111"/>
    </row>
    <row r="343" ht="15.75" customHeight="1">
      <c r="A343" s="111"/>
      <c r="Z343" s="111"/>
      <c r="AA343" s="111"/>
      <c r="AB343" s="111"/>
      <c r="AC343" s="111"/>
      <c r="AD343" s="111"/>
      <c r="AE343" s="111"/>
      <c r="AF343" s="111"/>
      <c r="AG343" s="111"/>
      <c r="AH343" s="111"/>
      <c r="AI343" s="111"/>
    </row>
    <row r="344" ht="15.75" customHeight="1">
      <c r="A344" s="111"/>
      <c r="Z344" s="111"/>
      <c r="AA344" s="111"/>
      <c r="AB344" s="111"/>
      <c r="AC344" s="111"/>
      <c r="AD344" s="111"/>
      <c r="AE344" s="111"/>
      <c r="AF344" s="111"/>
      <c r="AG344" s="111"/>
      <c r="AH344" s="111"/>
      <c r="AI344" s="111"/>
    </row>
    <row r="345" ht="15.75" customHeight="1">
      <c r="A345" s="111"/>
      <c r="Z345" s="111"/>
      <c r="AA345" s="111"/>
      <c r="AB345" s="111"/>
      <c r="AC345" s="111"/>
      <c r="AD345" s="111"/>
      <c r="AE345" s="111"/>
      <c r="AF345" s="111"/>
      <c r="AG345" s="111"/>
      <c r="AH345" s="111"/>
      <c r="AI345" s="111"/>
    </row>
    <row r="346" ht="15.75" customHeight="1">
      <c r="A346" s="111"/>
      <c r="Z346" s="111"/>
      <c r="AA346" s="111"/>
      <c r="AB346" s="111"/>
      <c r="AC346" s="111"/>
      <c r="AD346" s="111"/>
      <c r="AE346" s="111"/>
      <c r="AF346" s="111"/>
      <c r="AG346" s="111"/>
      <c r="AH346" s="111"/>
      <c r="AI346" s="111"/>
    </row>
    <row r="347" ht="15.75" customHeight="1">
      <c r="A347" s="111"/>
      <c r="Z347" s="111"/>
      <c r="AA347" s="111"/>
      <c r="AB347" s="111"/>
      <c r="AC347" s="111"/>
      <c r="AD347" s="111"/>
      <c r="AE347" s="111"/>
      <c r="AF347" s="111"/>
      <c r="AG347" s="111"/>
      <c r="AH347" s="111"/>
      <c r="AI347" s="111"/>
    </row>
    <row r="348" ht="15.75" customHeight="1">
      <c r="A348" s="111"/>
      <c r="Z348" s="111"/>
      <c r="AA348" s="111"/>
      <c r="AB348" s="111"/>
      <c r="AC348" s="111"/>
      <c r="AD348" s="111"/>
      <c r="AE348" s="111"/>
      <c r="AF348" s="111"/>
      <c r="AG348" s="111"/>
      <c r="AH348" s="111"/>
      <c r="AI348" s="111"/>
    </row>
    <row r="349" ht="15.75" customHeight="1">
      <c r="A349" s="111"/>
      <c r="Z349" s="111"/>
      <c r="AA349" s="111"/>
      <c r="AB349" s="111"/>
      <c r="AC349" s="111"/>
      <c r="AD349" s="111"/>
      <c r="AE349" s="111"/>
      <c r="AF349" s="111"/>
      <c r="AG349" s="111"/>
      <c r="AH349" s="111"/>
      <c r="AI349" s="111"/>
    </row>
    <row r="350" ht="15.75" customHeight="1">
      <c r="A350" s="111"/>
      <c r="Z350" s="111"/>
      <c r="AA350" s="111"/>
      <c r="AB350" s="111"/>
      <c r="AC350" s="111"/>
      <c r="AD350" s="111"/>
      <c r="AE350" s="111"/>
      <c r="AF350" s="111"/>
      <c r="AG350" s="111"/>
      <c r="AH350" s="111"/>
      <c r="AI350" s="111"/>
    </row>
    <row r="351" ht="15.75" customHeight="1">
      <c r="A351" s="111"/>
      <c r="Z351" s="111"/>
      <c r="AA351" s="111"/>
      <c r="AB351" s="111"/>
      <c r="AC351" s="111"/>
      <c r="AD351" s="111"/>
      <c r="AE351" s="111"/>
      <c r="AF351" s="111"/>
      <c r="AG351" s="111"/>
      <c r="AH351" s="111"/>
      <c r="AI351" s="111"/>
    </row>
    <row r="352" ht="15.75" customHeight="1">
      <c r="A352" s="111"/>
      <c r="Z352" s="111"/>
      <c r="AA352" s="111"/>
      <c r="AB352" s="111"/>
      <c r="AC352" s="111"/>
      <c r="AD352" s="111"/>
      <c r="AE352" s="111"/>
      <c r="AF352" s="111"/>
      <c r="AG352" s="111"/>
      <c r="AH352" s="111"/>
      <c r="AI352" s="111"/>
    </row>
    <row r="353" ht="15.75" customHeight="1">
      <c r="A353" s="111"/>
      <c r="Z353" s="111"/>
      <c r="AA353" s="111"/>
      <c r="AB353" s="111"/>
      <c r="AC353" s="111"/>
      <c r="AD353" s="111"/>
      <c r="AE353" s="111"/>
      <c r="AF353" s="111"/>
      <c r="AG353" s="111"/>
      <c r="AH353" s="111"/>
      <c r="AI353" s="111"/>
    </row>
    <row r="354" ht="15.75" customHeight="1">
      <c r="A354" s="111"/>
      <c r="Z354" s="111"/>
      <c r="AA354" s="111"/>
      <c r="AB354" s="111"/>
      <c r="AC354" s="111"/>
      <c r="AD354" s="111"/>
      <c r="AE354" s="111"/>
      <c r="AF354" s="111"/>
      <c r="AG354" s="111"/>
      <c r="AH354" s="111"/>
      <c r="AI354" s="111"/>
    </row>
    <row r="355" ht="15.75" customHeight="1">
      <c r="A355" s="111"/>
      <c r="Z355" s="111"/>
      <c r="AA355" s="111"/>
      <c r="AB355" s="111"/>
      <c r="AC355" s="111"/>
      <c r="AD355" s="111"/>
      <c r="AE355" s="111"/>
      <c r="AF355" s="111"/>
      <c r="AG355" s="111"/>
      <c r="AH355" s="111"/>
      <c r="AI355" s="111"/>
    </row>
    <row r="356" ht="15.75" customHeight="1">
      <c r="A356" s="111"/>
      <c r="Z356" s="111"/>
      <c r="AA356" s="111"/>
      <c r="AB356" s="111"/>
      <c r="AC356" s="111"/>
      <c r="AD356" s="111"/>
      <c r="AE356" s="111"/>
      <c r="AF356" s="111"/>
      <c r="AG356" s="111"/>
      <c r="AH356" s="111"/>
      <c r="AI356" s="111"/>
    </row>
    <row r="357" ht="15.75" customHeight="1">
      <c r="A357" s="111"/>
      <c r="Z357" s="111"/>
      <c r="AA357" s="111"/>
      <c r="AB357" s="111"/>
      <c r="AC357" s="111"/>
      <c r="AD357" s="111"/>
      <c r="AE357" s="111"/>
      <c r="AF357" s="111"/>
      <c r="AG357" s="111"/>
      <c r="AH357" s="111"/>
      <c r="AI357" s="111"/>
    </row>
    <row r="358" ht="15.75" customHeight="1">
      <c r="A358" s="111"/>
      <c r="Z358" s="111"/>
      <c r="AA358" s="111"/>
      <c r="AB358" s="111"/>
      <c r="AC358" s="111"/>
      <c r="AD358" s="111"/>
      <c r="AE358" s="111"/>
      <c r="AF358" s="111"/>
      <c r="AG358" s="111"/>
      <c r="AH358" s="111"/>
      <c r="AI358" s="111"/>
    </row>
    <row r="359" ht="15.75" customHeight="1">
      <c r="A359" s="111"/>
      <c r="Z359" s="111"/>
      <c r="AA359" s="111"/>
      <c r="AB359" s="111"/>
      <c r="AC359" s="111"/>
      <c r="AD359" s="111"/>
      <c r="AE359" s="111"/>
      <c r="AF359" s="111"/>
      <c r="AG359" s="111"/>
      <c r="AH359" s="111"/>
      <c r="AI359" s="111"/>
    </row>
    <row r="360" ht="15.75" customHeight="1">
      <c r="A360" s="111"/>
      <c r="Z360" s="111"/>
      <c r="AA360" s="111"/>
      <c r="AB360" s="111"/>
      <c r="AC360" s="111"/>
      <c r="AD360" s="111"/>
      <c r="AE360" s="111"/>
      <c r="AF360" s="111"/>
      <c r="AG360" s="111"/>
      <c r="AH360" s="111"/>
      <c r="AI360" s="111"/>
    </row>
    <row r="361" ht="15.75" customHeight="1">
      <c r="A361" s="111"/>
      <c r="Z361" s="111"/>
      <c r="AA361" s="111"/>
      <c r="AB361" s="111"/>
      <c r="AC361" s="111"/>
      <c r="AD361" s="111"/>
      <c r="AE361" s="111"/>
      <c r="AF361" s="111"/>
      <c r="AG361" s="111"/>
      <c r="AH361" s="111"/>
      <c r="AI361" s="111"/>
    </row>
    <row r="362" ht="15.75" customHeight="1">
      <c r="A362" s="111"/>
      <c r="Z362" s="111"/>
      <c r="AA362" s="111"/>
      <c r="AB362" s="111"/>
      <c r="AC362" s="111"/>
      <c r="AD362" s="111"/>
      <c r="AE362" s="111"/>
      <c r="AF362" s="111"/>
      <c r="AG362" s="111"/>
      <c r="AH362" s="111"/>
      <c r="AI362" s="111"/>
    </row>
    <row r="363" ht="15.75" customHeight="1">
      <c r="A363" s="111"/>
      <c r="Z363" s="111"/>
      <c r="AA363" s="111"/>
      <c r="AB363" s="111"/>
      <c r="AC363" s="111"/>
      <c r="AD363" s="111"/>
      <c r="AE363" s="111"/>
      <c r="AF363" s="111"/>
      <c r="AG363" s="111"/>
      <c r="AH363" s="111"/>
      <c r="AI363" s="111"/>
    </row>
    <row r="364" ht="15.75" customHeight="1">
      <c r="A364" s="111"/>
      <c r="Z364" s="111"/>
      <c r="AA364" s="111"/>
      <c r="AB364" s="111"/>
      <c r="AC364" s="111"/>
      <c r="AD364" s="111"/>
      <c r="AE364" s="111"/>
      <c r="AF364" s="111"/>
      <c r="AG364" s="111"/>
      <c r="AH364" s="111"/>
      <c r="AI364" s="111"/>
    </row>
    <row r="365" ht="15.75" customHeight="1">
      <c r="A365" s="111"/>
      <c r="Z365" s="111"/>
      <c r="AA365" s="111"/>
      <c r="AB365" s="111"/>
      <c r="AC365" s="111"/>
      <c r="AD365" s="111"/>
      <c r="AE365" s="111"/>
      <c r="AF365" s="111"/>
      <c r="AG365" s="111"/>
      <c r="AH365" s="111"/>
      <c r="AI365" s="111"/>
    </row>
    <row r="366" ht="15.75" customHeight="1">
      <c r="A366" s="111"/>
      <c r="Z366" s="111"/>
      <c r="AA366" s="111"/>
      <c r="AB366" s="111"/>
      <c r="AC366" s="111"/>
      <c r="AD366" s="111"/>
      <c r="AE366" s="111"/>
      <c r="AF366" s="111"/>
      <c r="AG366" s="111"/>
      <c r="AH366" s="111"/>
      <c r="AI366" s="111"/>
    </row>
    <row r="367" ht="15.75" customHeight="1">
      <c r="A367" s="111"/>
      <c r="Z367" s="111"/>
      <c r="AA367" s="111"/>
      <c r="AB367" s="111"/>
      <c r="AC367" s="111"/>
      <c r="AD367" s="111"/>
      <c r="AE367" s="111"/>
      <c r="AF367" s="111"/>
      <c r="AG367" s="111"/>
      <c r="AH367" s="111"/>
      <c r="AI367" s="111"/>
    </row>
    <row r="368" ht="15.75" customHeight="1">
      <c r="A368" s="111"/>
      <c r="Z368" s="111"/>
      <c r="AA368" s="111"/>
      <c r="AB368" s="111"/>
      <c r="AC368" s="111"/>
      <c r="AD368" s="111"/>
      <c r="AE368" s="111"/>
      <c r="AF368" s="111"/>
      <c r="AG368" s="111"/>
      <c r="AH368" s="111"/>
      <c r="AI368" s="111"/>
    </row>
    <row r="369" ht="15.75" customHeight="1">
      <c r="A369" s="111"/>
      <c r="Z369" s="111"/>
      <c r="AA369" s="111"/>
      <c r="AB369" s="111"/>
      <c r="AC369" s="111"/>
      <c r="AD369" s="111"/>
      <c r="AE369" s="111"/>
      <c r="AF369" s="111"/>
      <c r="AG369" s="111"/>
      <c r="AH369" s="111"/>
      <c r="AI369" s="111"/>
    </row>
    <row r="370" ht="15.75" customHeight="1">
      <c r="A370" s="111"/>
      <c r="Z370" s="111"/>
      <c r="AA370" s="111"/>
      <c r="AB370" s="111"/>
      <c r="AC370" s="111"/>
      <c r="AD370" s="111"/>
      <c r="AE370" s="111"/>
      <c r="AF370" s="111"/>
      <c r="AG370" s="111"/>
      <c r="AH370" s="111"/>
      <c r="AI370" s="111"/>
    </row>
    <row r="371" ht="15.75" customHeight="1">
      <c r="A371" s="111"/>
      <c r="Z371" s="111"/>
      <c r="AA371" s="111"/>
      <c r="AB371" s="111"/>
      <c r="AC371" s="111"/>
      <c r="AD371" s="111"/>
      <c r="AE371" s="111"/>
      <c r="AF371" s="111"/>
      <c r="AG371" s="111"/>
      <c r="AH371" s="111"/>
      <c r="AI371" s="111"/>
    </row>
    <row r="372" ht="15.75" customHeight="1">
      <c r="A372" s="111"/>
      <c r="Z372" s="111"/>
      <c r="AA372" s="111"/>
      <c r="AB372" s="111"/>
      <c r="AC372" s="111"/>
      <c r="AD372" s="111"/>
      <c r="AE372" s="111"/>
      <c r="AF372" s="111"/>
      <c r="AG372" s="111"/>
      <c r="AH372" s="111"/>
      <c r="AI372" s="111"/>
    </row>
    <row r="373" ht="15.75" customHeight="1">
      <c r="A373" s="111"/>
      <c r="Z373" s="111"/>
      <c r="AA373" s="111"/>
      <c r="AB373" s="111"/>
      <c r="AC373" s="111"/>
      <c r="AD373" s="111"/>
      <c r="AE373" s="111"/>
      <c r="AF373" s="111"/>
      <c r="AG373" s="111"/>
      <c r="AH373" s="111"/>
      <c r="AI373" s="111"/>
    </row>
    <row r="374" ht="15.75" customHeight="1">
      <c r="A374" s="111"/>
      <c r="Z374" s="111"/>
      <c r="AA374" s="111"/>
      <c r="AB374" s="111"/>
      <c r="AC374" s="111"/>
      <c r="AD374" s="111"/>
      <c r="AE374" s="111"/>
      <c r="AF374" s="111"/>
      <c r="AG374" s="111"/>
      <c r="AH374" s="111"/>
      <c r="AI374" s="111"/>
    </row>
    <row r="375" ht="15.75" customHeight="1">
      <c r="A375" s="111"/>
      <c r="Z375" s="111"/>
      <c r="AA375" s="111"/>
      <c r="AB375" s="111"/>
      <c r="AC375" s="111"/>
      <c r="AD375" s="111"/>
      <c r="AE375" s="111"/>
      <c r="AF375" s="111"/>
      <c r="AG375" s="111"/>
      <c r="AH375" s="111"/>
      <c r="AI375" s="111"/>
    </row>
    <row r="376" ht="15.75" customHeight="1">
      <c r="A376" s="111"/>
      <c r="Z376" s="111"/>
      <c r="AA376" s="111"/>
      <c r="AB376" s="111"/>
      <c r="AC376" s="111"/>
      <c r="AD376" s="111"/>
      <c r="AE376" s="111"/>
      <c r="AF376" s="111"/>
      <c r="AG376" s="111"/>
      <c r="AH376" s="111"/>
      <c r="AI376" s="111"/>
    </row>
    <row r="377" ht="15.75" customHeight="1">
      <c r="A377" s="111"/>
      <c r="Z377" s="111"/>
      <c r="AA377" s="111"/>
      <c r="AB377" s="111"/>
      <c r="AC377" s="111"/>
      <c r="AD377" s="111"/>
      <c r="AE377" s="111"/>
      <c r="AF377" s="111"/>
      <c r="AG377" s="111"/>
      <c r="AH377" s="111"/>
      <c r="AI377" s="111"/>
    </row>
    <row r="378" ht="15.75" customHeight="1">
      <c r="A378" s="111"/>
      <c r="Z378" s="111"/>
      <c r="AA378" s="111"/>
      <c r="AB378" s="111"/>
      <c r="AC378" s="111"/>
      <c r="AD378" s="111"/>
      <c r="AE378" s="111"/>
      <c r="AF378" s="111"/>
      <c r="AG378" s="111"/>
      <c r="AH378" s="111"/>
      <c r="AI378" s="111"/>
    </row>
    <row r="379" ht="15.75" customHeight="1">
      <c r="A379" s="111"/>
      <c r="Z379" s="111"/>
      <c r="AA379" s="111"/>
      <c r="AB379" s="111"/>
      <c r="AC379" s="111"/>
      <c r="AD379" s="111"/>
      <c r="AE379" s="111"/>
      <c r="AF379" s="111"/>
      <c r="AG379" s="111"/>
      <c r="AH379" s="111"/>
      <c r="AI379" s="111"/>
    </row>
    <row r="380" ht="15.75" customHeight="1">
      <c r="A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</row>
    <row r="381" ht="15.75" customHeight="1">
      <c r="A381" s="111"/>
      <c r="Z381" s="111"/>
      <c r="AA381" s="111"/>
      <c r="AB381" s="111"/>
      <c r="AC381" s="111"/>
      <c r="AD381" s="111"/>
      <c r="AE381" s="111"/>
      <c r="AF381" s="111"/>
      <c r="AG381" s="111"/>
      <c r="AH381" s="111"/>
      <c r="AI381" s="111"/>
    </row>
    <row r="382" ht="15.75" customHeight="1">
      <c r="A382" s="111"/>
      <c r="Z382" s="111"/>
      <c r="AA382" s="111"/>
      <c r="AB382" s="111"/>
      <c r="AC382" s="111"/>
      <c r="AD382" s="111"/>
      <c r="AE382" s="111"/>
      <c r="AF382" s="111"/>
      <c r="AG382" s="111"/>
      <c r="AH382" s="111"/>
      <c r="AI382" s="111"/>
    </row>
    <row r="383" ht="15.75" customHeight="1">
      <c r="A383" s="111"/>
      <c r="Z383" s="111"/>
      <c r="AA383" s="111"/>
      <c r="AB383" s="111"/>
      <c r="AC383" s="111"/>
      <c r="AD383" s="111"/>
      <c r="AE383" s="111"/>
      <c r="AF383" s="111"/>
      <c r="AG383" s="111"/>
      <c r="AH383" s="111"/>
      <c r="AI383" s="111"/>
    </row>
    <row r="384" ht="15.75" customHeight="1">
      <c r="A384" s="111"/>
      <c r="Z384" s="111"/>
      <c r="AA384" s="111"/>
      <c r="AB384" s="111"/>
      <c r="AC384" s="111"/>
      <c r="AD384" s="111"/>
      <c r="AE384" s="111"/>
      <c r="AF384" s="111"/>
      <c r="AG384" s="111"/>
      <c r="AH384" s="111"/>
      <c r="AI384" s="111"/>
    </row>
    <row r="385" ht="15.75" customHeight="1">
      <c r="A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</row>
    <row r="386" ht="15.75" customHeight="1">
      <c r="A386" s="111"/>
      <c r="Z386" s="111"/>
      <c r="AA386" s="111"/>
      <c r="AB386" s="111"/>
      <c r="AC386" s="111"/>
      <c r="AD386" s="111"/>
      <c r="AE386" s="111"/>
      <c r="AF386" s="111"/>
      <c r="AG386" s="111"/>
      <c r="AH386" s="111"/>
      <c r="AI386" s="111"/>
    </row>
    <row r="387" ht="15.75" customHeight="1">
      <c r="A387" s="111"/>
      <c r="Z387" s="111"/>
      <c r="AA387" s="111"/>
      <c r="AB387" s="111"/>
      <c r="AC387" s="111"/>
      <c r="AD387" s="111"/>
      <c r="AE387" s="111"/>
      <c r="AF387" s="111"/>
      <c r="AG387" s="111"/>
      <c r="AH387" s="111"/>
      <c r="AI387" s="111"/>
    </row>
    <row r="388" ht="15.75" customHeight="1">
      <c r="A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</row>
    <row r="389" ht="15.75" customHeight="1">
      <c r="A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</row>
    <row r="390" ht="15.75" customHeight="1">
      <c r="A390" s="111"/>
      <c r="Z390" s="111"/>
      <c r="AA390" s="111"/>
      <c r="AB390" s="111"/>
      <c r="AC390" s="111"/>
      <c r="AD390" s="111"/>
      <c r="AE390" s="111"/>
      <c r="AF390" s="111"/>
      <c r="AG390" s="111"/>
      <c r="AH390" s="111"/>
      <c r="AI390" s="111"/>
    </row>
    <row r="391" ht="15.75" customHeight="1">
      <c r="A391" s="111"/>
      <c r="Z391" s="111"/>
      <c r="AA391" s="111"/>
      <c r="AB391" s="111"/>
      <c r="AC391" s="111"/>
      <c r="AD391" s="111"/>
      <c r="AE391" s="111"/>
      <c r="AF391" s="111"/>
      <c r="AG391" s="111"/>
      <c r="AH391" s="111"/>
      <c r="AI391" s="111"/>
    </row>
    <row r="392" ht="15.75" customHeight="1">
      <c r="A392" s="111"/>
      <c r="Z392" s="111"/>
      <c r="AA392" s="111"/>
      <c r="AB392" s="111"/>
      <c r="AC392" s="111"/>
      <c r="AD392" s="111"/>
      <c r="AE392" s="111"/>
      <c r="AF392" s="111"/>
      <c r="AG392" s="111"/>
      <c r="AH392" s="111"/>
      <c r="AI392" s="111"/>
    </row>
    <row r="393" ht="15.75" customHeight="1">
      <c r="A393" s="111"/>
      <c r="Z393" s="111"/>
      <c r="AA393" s="111"/>
      <c r="AB393" s="111"/>
      <c r="AC393" s="111"/>
      <c r="AD393" s="111"/>
      <c r="AE393" s="111"/>
      <c r="AF393" s="111"/>
      <c r="AG393" s="111"/>
      <c r="AH393" s="111"/>
      <c r="AI393" s="111"/>
    </row>
    <row r="394" ht="15.75" customHeight="1">
      <c r="A394" s="111"/>
      <c r="Z394" s="111"/>
      <c r="AA394" s="111"/>
      <c r="AB394" s="111"/>
      <c r="AC394" s="111"/>
      <c r="AD394" s="111"/>
      <c r="AE394" s="111"/>
      <c r="AF394" s="111"/>
      <c r="AG394" s="111"/>
      <c r="AH394" s="111"/>
      <c r="AI394" s="111"/>
    </row>
    <row r="395" ht="15.75" customHeight="1">
      <c r="A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</row>
    <row r="396" ht="15.75" customHeight="1">
      <c r="A396" s="111"/>
      <c r="Z396" s="111"/>
      <c r="AA396" s="111"/>
      <c r="AB396" s="111"/>
      <c r="AC396" s="111"/>
      <c r="AD396" s="111"/>
      <c r="AE396" s="111"/>
      <c r="AF396" s="111"/>
      <c r="AG396" s="111"/>
      <c r="AH396" s="111"/>
      <c r="AI396" s="111"/>
    </row>
    <row r="397" ht="15.75" customHeight="1">
      <c r="A397" s="111"/>
      <c r="Z397" s="111"/>
      <c r="AA397" s="111"/>
      <c r="AB397" s="111"/>
      <c r="AC397" s="111"/>
      <c r="AD397" s="111"/>
      <c r="AE397" s="111"/>
      <c r="AF397" s="111"/>
      <c r="AG397" s="111"/>
      <c r="AH397" s="111"/>
      <c r="AI397" s="111"/>
    </row>
    <row r="398" ht="15.75" customHeight="1">
      <c r="A398" s="111"/>
      <c r="Z398" s="111"/>
      <c r="AA398" s="111"/>
      <c r="AB398" s="111"/>
      <c r="AC398" s="111"/>
      <c r="AD398" s="111"/>
      <c r="AE398" s="111"/>
      <c r="AF398" s="111"/>
      <c r="AG398" s="111"/>
      <c r="AH398" s="111"/>
      <c r="AI398" s="111"/>
    </row>
    <row r="399" ht="15.75" customHeight="1">
      <c r="A399" s="111"/>
      <c r="Z399" s="111"/>
      <c r="AA399" s="111"/>
      <c r="AB399" s="111"/>
      <c r="AC399" s="111"/>
      <c r="AD399" s="111"/>
      <c r="AE399" s="111"/>
      <c r="AF399" s="111"/>
      <c r="AG399" s="111"/>
      <c r="AH399" s="111"/>
      <c r="AI399" s="111"/>
    </row>
    <row r="400" ht="15.75" customHeight="1">
      <c r="A400" s="111"/>
      <c r="Z400" s="111"/>
      <c r="AA400" s="111"/>
      <c r="AB400" s="111"/>
      <c r="AC400" s="111"/>
      <c r="AD400" s="111"/>
      <c r="AE400" s="111"/>
      <c r="AF400" s="111"/>
      <c r="AG400" s="111"/>
      <c r="AH400" s="111"/>
      <c r="AI400" s="111"/>
    </row>
    <row r="401" ht="15.75" customHeight="1">
      <c r="A401" s="111"/>
      <c r="Z401" s="111"/>
      <c r="AA401" s="111"/>
      <c r="AB401" s="111"/>
      <c r="AC401" s="111"/>
      <c r="AD401" s="111"/>
      <c r="AE401" s="111"/>
      <c r="AF401" s="111"/>
      <c r="AG401" s="111"/>
      <c r="AH401" s="111"/>
      <c r="AI401" s="111"/>
    </row>
    <row r="402" ht="15.75" customHeight="1">
      <c r="A402" s="111"/>
      <c r="Z402" s="111"/>
      <c r="AA402" s="111"/>
      <c r="AB402" s="111"/>
      <c r="AC402" s="111"/>
      <c r="AD402" s="111"/>
      <c r="AE402" s="111"/>
      <c r="AF402" s="111"/>
      <c r="AG402" s="111"/>
      <c r="AH402" s="111"/>
      <c r="AI402" s="111"/>
    </row>
    <row r="403" ht="15.75" customHeight="1">
      <c r="A403" s="111"/>
      <c r="Z403" s="111"/>
      <c r="AA403" s="111"/>
      <c r="AB403" s="111"/>
      <c r="AC403" s="111"/>
      <c r="AD403" s="111"/>
      <c r="AE403" s="111"/>
      <c r="AF403" s="111"/>
      <c r="AG403" s="111"/>
      <c r="AH403" s="111"/>
      <c r="AI403" s="111"/>
    </row>
    <row r="404" ht="15.75" customHeight="1">
      <c r="A404" s="111"/>
      <c r="Z404" s="111"/>
      <c r="AA404" s="111"/>
      <c r="AB404" s="111"/>
      <c r="AC404" s="111"/>
      <c r="AD404" s="111"/>
      <c r="AE404" s="111"/>
      <c r="AF404" s="111"/>
      <c r="AG404" s="111"/>
      <c r="AH404" s="111"/>
      <c r="AI404" s="111"/>
    </row>
    <row r="405" ht="15.75" customHeight="1">
      <c r="A405" s="111"/>
      <c r="Z405" s="111"/>
      <c r="AA405" s="111"/>
      <c r="AB405" s="111"/>
      <c r="AC405" s="111"/>
      <c r="AD405" s="111"/>
      <c r="AE405" s="111"/>
      <c r="AF405" s="111"/>
      <c r="AG405" s="111"/>
      <c r="AH405" s="111"/>
      <c r="AI405" s="111"/>
    </row>
    <row r="406" ht="15.75" customHeight="1">
      <c r="A406" s="111"/>
      <c r="Z406" s="111"/>
      <c r="AA406" s="111"/>
      <c r="AB406" s="111"/>
      <c r="AC406" s="111"/>
      <c r="AD406" s="111"/>
      <c r="AE406" s="111"/>
      <c r="AF406" s="111"/>
      <c r="AG406" s="111"/>
      <c r="AH406" s="111"/>
      <c r="AI406" s="111"/>
    </row>
    <row r="407" ht="15.75" customHeight="1">
      <c r="A407" s="111"/>
      <c r="Z407" s="111"/>
      <c r="AA407" s="111"/>
      <c r="AB407" s="111"/>
      <c r="AC407" s="111"/>
      <c r="AD407" s="111"/>
      <c r="AE407" s="111"/>
      <c r="AF407" s="111"/>
      <c r="AG407" s="111"/>
      <c r="AH407" s="111"/>
      <c r="AI407" s="111"/>
    </row>
    <row r="408" ht="15.75" customHeight="1">
      <c r="A408" s="111"/>
      <c r="Z408" s="111"/>
      <c r="AA408" s="111"/>
      <c r="AB408" s="111"/>
      <c r="AC408" s="111"/>
      <c r="AD408" s="111"/>
      <c r="AE408" s="111"/>
      <c r="AF408" s="111"/>
      <c r="AG408" s="111"/>
      <c r="AH408" s="111"/>
      <c r="AI408" s="111"/>
    </row>
    <row r="409" ht="15.75" customHeight="1">
      <c r="A409" s="111"/>
      <c r="Z409" s="111"/>
      <c r="AA409" s="111"/>
      <c r="AB409" s="111"/>
      <c r="AC409" s="111"/>
      <c r="AD409" s="111"/>
      <c r="AE409" s="111"/>
      <c r="AF409" s="111"/>
      <c r="AG409" s="111"/>
      <c r="AH409" s="111"/>
      <c r="AI409" s="111"/>
    </row>
    <row r="410" ht="15.75" customHeight="1">
      <c r="A410" s="111"/>
      <c r="Z410" s="111"/>
      <c r="AA410" s="111"/>
      <c r="AB410" s="111"/>
      <c r="AC410" s="111"/>
      <c r="AD410" s="111"/>
      <c r="AE410" s="111"/>
      <c r="AF410" s="111"/>
      <c r="AG410" s="111"/>
      <c r="AH410" s="111"/>
      <c r="AI410" s="111"/>
    </row>
    <row r="411" ht="15.75" customHeight="1">
      <c r="A411" s="111"/>
      <c r="Z411" s="111"/>
      <c r="AA411" s="111"/>
      <c r="AB411" s="111"/>
      <c r="AC411" s="111"/>
      <c r="AD411" s="111"/>
      <c r="AE411" s="111"/>
      <c r="AF411" s="111"/>
      <c r="AG411" s="111"/>
      <c r="AH411" s="111"/>
      <c r="AI411" s="111"/>
    </row>
    <row r="412" ht="15.75" customHeight="1">
      <c r="A412" s="111"/>
      <c r="Z412" s="111"/>
      <c r="AA412" s="111"/>
      <c r="AB412" s="111"/>
      <c r="AC412" s="111"/>
      <c r="AD412" s="111"/>
      <c r="AE412" s="111"/>
      <c r="AF412" s="111"/>
      <c r="AG412" s="111"/>
      <c r="AH412" s="111"/>
      <c r="AI412" s="111"/>
    </row>
    <row r="413" ht="15.75" customHeight="1">
      <c r="A413" s="111"/>
      <c r="Z413" s="111"/>
      <c r="AA413" s="111"/>
      <c r="AB413" s="111"/>
      <c r="AC413" s="111"/>
      <c r="AD413" s="111"/>
      <c r="AE413" s="111"/>
      <c r="AF413" s="111"/>
      <c r="AG413" s="111"/>
      <c r="AH413" s="111"/>
      <c r="AI413" s="111"/>
    </row>
    <row r="414" ht="15.75" customHeight="1">
      <c r="A414" s="111"/>
      <c r="Z414" s="111"/>
      <c r="AA414" s="111"/>
      <c r="AB414" s="111"/>
      <c r="AC414" s="111"/>
      <c r="AD414" s="111"/>
      <c r="AE414" s="111"/>
      <c r="AF414" s="111"/>
      <c r="AG414" s="111"/>
      <c r="AH414" s="111"/>
      <c r="AI414" s="111"/>
    </row>
    <row r="415" ht="15.75" customHeight="1">
      <c r="A415" s="111"/>
      <c r="Z415" s="111"/>
      <c r="AA415" s="111"/>
      <c r="AB415" s="111"/>
      <c r="AC415" s="111"/>
      <c r="AD415" s="111"/>
      <c r="AE415" s="111"/>
      <c r="AF415" s="111"/>
      <c r="AG415" s="111"/>
      <c r="AH415" s="111"/>
      <c r="AI415" s="111"/>
    </row>
    <row r="416" ht="15.75" customHeight="1">
      <c r="A416" s="111"/>
      <c r="Z416" s="111"/>
      <c r="AA416" s="111"/>
      <c r="AB416" s="111"/>
      <c r="AC416" s="111"/>
      <c r="AD416" s="111"/>
      <c r="AE416" s="111"/>
      <c r="AF416" s="111"/>
      <c r="AG416" s="111"/>
      <c r="AH416" s="111"/>
      <c r="AI416" s="111"/>
    </row>
    <row r="417" ht="15.75" customHeight="1">
      <c r="A417" s="111"/>
      <c r="Z417" s="111"/>
      <c r="AA417" s="111"/>
      <c r="AB417" s="111"/>
      <c r="AC417" s="111"/>
      <c r="AD417" s="111"/>
      <c r="AE417" s="111"/>
      <c r="AF417" s="111"/>
      <c r="AG417" s="111"/>
      <c r="AH417" s="111"/>
      <c r="AI417" s="111"/>
    </row>
    <row r="418" ht="15.75" customHeight="1">
      <c r="A418" s="111"/>
      <c r="Z418" s="111"/>
      <c r="AA418" s="111"/>
      <c r="AB418" s="111"/>
      <c r="AC418" s="111"/>
      <c r="AD418" s="111"/>
      <c r="AE418" s="111"/>
      <c r="AF418" s="111"/>
      <c r="AG418" s="111"/>
      <c r="AH418" s="111"/>
      <c r="AI418" s="111"/>
    </row>
    <row r="419" ht="15.75" customHeight="1">
      <c r="A419" s="111"/>
      <c r="Z419" s="111"/>
      <c r="AA419" s="111"/>
      <c r="AB419" s="111"/>
      <c r="AC419" s="111"/>
      <c r="AD419" s="111"/>
      <c r="AE419" s="111"/>
      <c r="AF419" s="111"/>
      <c r="AG419" s="111"/>
      <c r="AH419" s="111"/>
      <c r="AI419" s="111"/>
    </row>
    <row r="420" ht="15.75" customHeight="1">
      <c r="A420" s="111"/>
      <c r="Z420" s="111"/>
      <c r="AA420" s="111"/>
      <c r="AB420" s="111"/>
      <c r="AC420" s="111"/>
      <c r="AD420" s="111"/>
      <c r="AE420" s="111"/>
      <c r="AF420" s="111"/>
      <c r="AG420" s="111"/>
      <c r="AH420" s="111"/>
      <c r="AI420" s="111"/>
    </row>
    <row r="421" ht="15.75" customHeight="1">
      <c r="A421" s="111"/>
      <c r="Z421" s="111"/>
      <c r="AA421" s="111"/>
      <c r="AB421" s="111"/>
      <c r="AC421" s="111"/>
      <c r="AD421" s="111"/>
      <c r="AE421" s="111"/>
      <c r="AF421" s="111"/>
      <c r="AG421" s="111"/>
      <c r="AH421" s="111"/>
      <c r="AI421" s="111"/>
    </row>
    <row r="422" ht="15.75" customHeight="1">
      <c r="A422" s="111"/>
      <c r="Z422" s="111"/>
      <c r="AA422" s="111"/>
      <c r="AB422" s="111"/>
      <c r="AC422" s="111"/>
      <c r="AD422" s="111"/>
      <c r="AE422" s="111"/>
      <c r="AF422" s="111"/>
      <c r="AG422" s="111"/>
      <c r="AH422" s="111"/>
      <c r="AI422" s="111"/>
    </row>
    <row r="423" ht="15.75" customHeight="1">
      <c r="A423" s="111"/>
      <c r="Z423" s="111"/>
      <c r="AA423" s="111"/>
      <c r="AB423" s="111"/>
      <c r="AC423" s="111"/>
      <c r="AD423" s="111"/>
      <c r="AE423" s="111"/>
      <c r="AF423" s="111"/>
      <c r="AG423" s="111"/>
      <c r="AH423" s="111"/>
      <c r="AI423" s="111"/>
    </row>
    <row r="424" ht="15.75" customHeight="1">
      <c r="A424" s="111"/>
      <c r="Z424" s="111"/>
      <c r="AA424" s="111"/>
      <c r="AB424" s="111"/>
      <c r="AC424" s="111"/>
      <c r="AD424" s="111"/>
      <c r="AE424" s="111"/>
      <c r="AF424" s="111"/>
      <c r="AG424" s="111"/>
      <c r="AH424" s="111"/>
      <c r="AI424" s="111"/>
    </row>
    <row r="425" ht="15.75" customHeight="1">
      <c r="A425" s="111"/>
      <c r="Z425" s="111"/>
      <c r="AA425" s="111"/>
      <c r="AB425" s="111"/>
      <c r="AC425" s="111"/>
      <c r="AD425" s="111"/>
      <c r="AE425" s="111"/>
      <c r="AF425" s="111"/>
      <c r="AG425" s="111"/>
      <c r="AH425" s="111"/>
      <c r="AI425" s="111"/>
    </row>
    <row r="426" ht="15.75" customHeight="1">
      <c r="A426" s="111"/>
      <c r="Z426" s="111"/>
      <c r="AA426" s="111"/>
      <c r="AB426" s="111"/>
      <c r="AC426" s="111"/>
      <c r="AD426" s="111"/>
      <c r="AE426" s="111"/>
      <c r="AF426" s="111"/>
      <c r="AG426" s="111"/>
      <c r="AH426" s="111"/>
      <c r="AI426" s="111"/>
    </row>
    <row r="427" ht="15.75" customHeight="1">
      <c r="A427" s="111"/>
      <c r="Z427" s="111"/>
      <c r="AA427" s="111"/>
      <c r="AB427" s="111"/>
      <c r="AC427" s="111"/>
      <c r="AD427" s="111"/>
      <c r="AE427" s="111"/>
      <c r="AF427" s="111"/>
      <c r="AG427" s="111"/>
      <c r="AH427" s="111"/>
      <c r="AI427" s="111"/>
    </row>
    <row r="428" ht="15.75" customHeight="1">
      <c r="A428" s="111"/>
      <c r="Z428" s="111"/>
      <c r="AA428" s="111"/>
      <c r="AB428" s="111"/>
      <c r="AC428" s="111"/>
      <c r="AD428" s="111"/>
      <c r="AE428" s="111"/>
      <c r="AF428" s="111"/>
      <c r="AG428" s="111"/>
      <c r="AH428" s="111"/>
      <c r="AI428" s="111"/>
    </row>
    <row r="429" ht="15.75" customHeight="1">
      <c r="A429" s="111"/>
      <c r="Z429" s="111"/>
      <c r="AA429" s="111"/>
      <c r="AB429" s="111"/>
      <c r="AC429" s="111"/>
      <c r="AD429" s="111"/>
      <c r="AE429" s="111"/>
      <c r="AF429" s="111"/>
      <c r="AG429" s="111"/>
      <c r="AH429" s="111"/>
      <c r="AI429" s="111"/>
    </row>
    <row r="430" ht="15.75" customHeight="1">
      <c r="A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</row>
    <row r="431" ht="15.75" customHeight="1">
      <c r="A431" s="111"/>
      <c r="Z431" s="111"/>
      <c r="AA431" s="111"/>
      <c r="AB431" s="111"/>
      <c r="AC431" s="111"/>
      <c r="AD431" s="111"/>
      <c r="AE431" s="111"/>
      <c r="AF431" s="111"/>
      <c r="AG431" s="111"/>
      <c r="AH431" s="111"/>
      <c r="AI431" s="111"/>
    </row>
    <row r="432" ht="15.75" customHeight="1">
      <c r="A432" s="111"/>
      <c r="Z432" s="111"/>
      <c r="AA432" s="111"/>
      <c r="AB432" s="111"/>
      <c r="AC432" s="111"/>
      <c r="AD432" s="111"/>
      <c r="AE432" s="111"/>
      <c r="AF432" s="111"/>
      <c r="AG432" s="111"/>
      <c r="AH432" s="111"/>
      <c r="AI432" s="111"/>
    </row>
    <row r="433" ht="15.75" customHeight="1">
      <c r="A433" s="111"/>
      <c r="Z433" s="111"/>
      <c r="AA433" s="111"/>
      <c r="AB433" s="111"/>
      <c r="AC433" s="111"/>
      <c r="AD433" s="111"/>
      <c r="AE433" s="111"/>
      <c r="AF433" s="111"/>
      <c r="AG433" s="111"/>
      <c r="AH433" s="111"/>
      <c r="AI433" s="111"/>
    </row>
    <row r="434" ht="15.75" customHeight="1">
      <c r="A434" s="111"/>
      <c r="Z434" s="111"/>
      <c r="AA434" s="111"/>
      <c r="AB434" s="111"/>
      <c r="AC434" s="111"/>
      <c r="AD434" s="111"/>
      <c r="AE434" s="111"/>
      <c r="AF434" s="111"/>
      <c r="AG434" s="111"/>
      <c r="AH434" s="111"/>
      <c r="AI434" s="111"/>
    </row>
    <row r="435" ht="15.75" customHeight="1">
      <c r="A435" s="111"/>
      <c r="Z435" s="111"/>
      <c r="AA435" s="111"/>
      <c r="AB435" s="111"/>
      <c r="AC435" s="111"/>
      <c r="AD435" s="111"/>
      <c r="AE435" s="111"/>
      <c r="AF435" s="111"/>
      <c r="AG435" s="111"/>
      <c r="AH435" s="111"/>
      <c r="AI435" s="111"/>
    </row>
    <row r="436" ht="15.75" customHeight="1">
      <c r="A436" s="111"/>
      <c r="Z436" s="111"/>
      <c r="AA436" s="111"/>
      <c r="AB436" s="111"/>
      <c r="AC436" s="111"/>
      <c r="AD436" s="111"/>
      <c r="AE436" s="111"/>
      <c r="AF436" s="111"/>
      <c r="AG436" s="111"/>
      <c r="AH436" s="111"/>
      <c r="AI436" s="111"/>
    </row>
    <row r="437" ht="15.75" customHeight="1">
      <c r="A437" s="111"/>
      <c r="Z437" s="111"/>
      <c r="AA437" s="111"/>
      <c r="AB437" s="111"/>
      <c r="AC437" s="111"/>
      <c r="AD437" s="111"/>
      <c r="AE437" s="111"/>
      <c r="AF437" s="111"/>
      <c r="AG437" s="111"/>
      <c r="AH437" s="111"/>
      <c r="AI437" s="111"/>
    </row>
    <row r="438" ht="15.75" customHeight="1">
      <c r="A438" s="111"/>
      <c r="Z438" s="111"/>
      <c r="AA438" s="111"/>
      <c r="AB438" s="111"/>
      <c r="AC438" s="111"/>
      <c r="AD438" s="111"/>
      <c r="AE438" s="111"/>
      <c r="AF438" s="111"/>
      <c r="AG438" s="111"/>
      <c r="AH438" s="111"/>
      <c r="AI438" s="111"/>
    </row>
    <row r="439" ht="15.75" customHeight="1">
      <c r="A439" s="111"/>
      <c r="Z439" s="111"/>
      <c r="AA439" s="111"/>
      <c r="AB439" s="111"/>
      <c r="AC439" s="111"/>
      <c r="AD439" s="111"/>
      <c r="AE439" s="111"/>
      <c r="AF439" s="111"/>
      <c r="AG439" s="111"/>
      <c r="AH439" s="111"/>
      <c r="AI439" s="111"/>
    </row>
    <row r="440" ht="15.75" customHeight="1">
      <c r="A440" s="111"/>
      <c r="Z440" s="111"/>
      <c r="AA440" s="111"/>
      <c r="AB440" s="111"/>
      <c r="AC440" s="111"/>
      <c r="AD440" s="111"/>
      <c r="AE440" s="111"/>
      <c r="AF440" s="111"/>
      <c r="AG440" s="111"/>
      <c r="AH440" s="111"/>
      <c r="AI440" s="111"/>
    </row>
    <row r="441" ht="15.75" customHeight="1">
      <c r="A441" s="111"/>
      <c r="Z441" s="111"/>
      <c r="AA441" s="111"/>
      <c r="AB441" s="111"/>
      <c r="AC441" s="111"/>
      <c r="AD441" s="111"/>
      <c r="AE441" s="111"/>
      <c r="AF441" s="111"/>
      <c r="AG441" s="111"/>
      <c r="AH441" s="111"/>
      <c r="AI441" s="111"/>
    </row>
    <row r="442" ht="15.75" customHeight="1">
      <c r="A442" s="111"/>
      <c r="Z442" s="111"/>
      <c r="AA442" s="111"/>
      <c r="AB442" s="111"/>
      <c r="AC442" s="111"/>
      <c r="AD442" s="111"/>
      <c r="AE442" s="111"/>
      <c r="AF442" s="111"/>
      <c r="AG442" s="111"/>
      <c r="AH442" s="111"/>
      <c r="AI442" s="111"/>
    </row>
    <row r="443" ht="15.75" customHeight="1">
      <c r="A443" s="111"/>
      <c r="Z443" s="111"/>
      <c r="AA443" s="111"/>
      <c r="AB443" s="111"/>
      <c r="AC443" s="111"/>
      <c r="AD443" s="111"/>
      <c r="AE443" s="111"/>
      <c r="AF443" s="111"/>
      <c r="AG443" s="111"/>
      <c r="AH443" s="111"/>
      <c r="AI443" s="111"/>
    </row>
    <row r="444" ht="15.75" customHeight="1">
      <c r="A444" s="111"/>
      <c r="Z444" s="111"/>
      <c r="AA444" s="111"/>
      <c r="AB444" s="111"/>
      <c r="AC444" s="111"/>
      <c r="AD444" s="111"/>
      <c r="AE444" s="111"/>
      <c r="AF444" s="111"/>
      <c r="AG444" s="111"/>
      <c r="AH444" s="111"/>
      <c r="AI444" s="111"/>
    </row>
    <row r="445" ht="15.75" customHeight="1">
      <c r="A445" s="111"/>
      <c r="Z445" s="111"/>
      <c r="AA445" s="111"/>
      <c r="AB445" s="111"/>
      <c r="AC445" s="111"/>
      <c r="AD445" s="111"/>
      <c r="AE445" s="111"/>
      <c r="AF445" s="111"/>
      <c r="AG445" s="111"/>
      <c r="AH445" s="111"/>
      <c r="AI445" s="111"/>
    </row>
    <row r="446" ht="15.75" customHeight="1">
      <c r="A446" s="111"/>
      <c r="Z446" s="111"/>
      <c r="AA446" s="111"/>
      <c r="AB446" s="111"/>
      <c r="AC446" s="111"/>
      <c r="AD446" s="111"/>
      <c r="AE446" s="111"/>
      <c r="AF446" s="111"/>
      <c r="AG446" s="111"/>
      <c r="AH446" s="111"/>
      <c r="AI446" s="111"/>
    </row>
    <row r="447" ht="15.75" customHeight="1">
      <c r="A447" s="111"/>
      <c r="Z447" s="111"/>
      <c r="AA447" s="111"/>
      <c r="AB447" s="111"/>
      <c r="AC447" s="111"/>
      <c r="AD447" s="111"/>
      <c r="AE447" s="111"/>
      <c r="AF447" s="111"/>
      <c r="AG447" s="111"/>
      <c r="AH447" s="111"/>
      <c r="AI447" s="111"/>
    </row>
    <row r="448" ht="15.75" customHeight="1">
      <c r="A448" s="111"/>
      <c r="Z448" s="111"/>
      <c r="AA448" s="111"/>
      <c r="AB448" s="111"/>
      <c r="AC448" s="111"/>
      <c r="AD448" s="111"/>
      <c r="AE448" s="111"/>
      <c r="AF448" s="111"/>
      <c r="AG448" s="111"/>
      <c r="AH448" s="111"/>
      <c r="AI448" s="111"/>
    </row>
    <row r="449" ht="15.75" customHeight="1">
      <c r="A449" s="111"/>
      <c r="Z449" s="111"/>
      <c r="AA449" s="111"/>
      <c r="AB449" s="111"/>
      <c r="AC449" s="111"/>
      <c r="AD449" s="111"/>
      <c r="AE449" s="111"/>
      <c r="AF449" s="111"/>
      <c r="AG449" s="111"/>
      <c r="AH449" s="111"/>
      <c r="AI449" s="111"/>
    </row>
    <row r="450" ht="15.75" customHeight="1">
      <c r="A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</row>
    <row r="451" ht="15.75" customHeight="1">
      <c r="A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</row>
    <row r="452" ht="15.75" customHeight="1">
      <c r="A452" s="111"/>
      <c r="Z452" s="111"/>
      <c r="AA452" s="111"/>
      <c r="AB452" s="111"/>
      <c r="AC452" s="111"/>
      <c r="AD452" s="111"/>
      <c r="AE452" s="111"/>
      <c r="AF452" s="111"/>
      <c r="AG452" s="111"/>
      <c r="AH452" s="111"/>
      <c r="AI452" s="111"/>
    </row>
    <row r="453" ht="15.75" customHeight="1">
      <c r="A453" s="111"/>
      <c r="Z453" s="111"/>
      <c r="AA453" s="111"/>
      <c r="AB453" s="111"/>
      <c r="AC453" s="111"/>
      <c r="AD453" s="111"/>
      <c r="AE453" s="111"/>
      <c r="AF453" s="111"/>
      <c r="AG453" s="111"/>
      <c r="AH453" s="111"/>
      <c r="AI453" s="111"/>
    </row>
    <row r="454" ht="15.75" customHeight="1">
      <c r="A454" s="111"/>
      <c r="Z454" s="111"/>
      <c r="AA454" s="111"/>
      <c r="AB454" s="111"/>
      <c r="AC454" s="111"/>
      <c r="AD454" s="111"/>
      <c r="AE454" s="111"/>
      <c r="AF454" s="111"/>
      <c r="AG454" s="111"/>
      <c r="AH454" s="111"/>
      <c r="AI454" s="111"/>
    </row>
    <row r="455" ht="15.75" customHeight="1">
      <c r="A455" s="111"/>
      <c r="Z455" s="111"/>
      <c r="AA455" s="111"/>
      <c r="AB455" s="111"/>
      <c r="AC455" s="111"/>
      <c r="AD455" s="111"/>
      <c r="AE455" s="111"/>
      <c r="AF455" s="111"/>
      <c r="AG455" s="111"/>
      <c r="AH455" s="111"/>
      <c r="AI455" s="111"/>
    </row>
    <row r="456" ht="15.75" customHeight="1">
      <c r="A456" s="111"/>
      <c r="Z456" s="111"/>
      <c r="AA456" s="111"/>
      <c r="AB456" s="111"/>
      <c r="AC456" s="111"/>
      <c r="AD456" s="111"/>
      <c r="AE456" s="111"/>
      <c r="AF456" s="111"/>
      <c r="AG456" s="111"/>
      <c r="AH456" s="111"/>
      <c r="AI456" s="111"/>
    </row>
    <row r="457" ht="15.75" customHeight="1">
      <c r="A457" s="111"/>
      <c r="Z457" s="111"/>
      <c r="AA457" s="111"/>
      <c r="AB457" s="111"/>
      <c r="AC457" s="111"/>
      <c r="AD457" s="111"/>
      <c r="AE457" s="111"/>
      <c r="AF457" s="111"/>
      <c r="AG457" s="111"/>
      <c r="AH457" s="111"/>
      <c r="AI457" s="111"/>
    </row>
    <row r="458" ht="15.75" customHeight="1">
      <c r="A458" s="111"/>
      <c r="Z458" s="111"/>
      <c r="AA458" s="111"/>
      <c r="AB458" s="111"/>
      <c r="AC458" s="111"/>
      <c r="AD458" s="111"/>
      <c r="AE458" s="111"/>
      <c r="AF458" s="111"/>
      <c r="AG458" s="111"/>
      <c r="AH458" s="111"/>
      <c r="AI458" s="111"/>
    </row>
    <row r="459" ht="15.75" customHeight="1">
      <c r="A459" s="111"/>
      <c r="Z459" s="111"/>
      <c r="AA459" s="111"/>
      <c r="AB459" s="111"/>
      <c r="AC459" s="111"/>
      <c r="AD459" s="111"/>
      <c r="AE459" s="111"/>
      <c r="AF459" s="111"/>
      <c r="AG459" s="111"/>
      <c r="AH459" s="111"/>
      <c r="AI459" s="111"/>
    </row>
    <row r="460" ht="15.75" customHeight="1">
      <c r="A460" s="111"/>
      <c r="Z460" s="111"/>
      <c r="AA460" s="111"/>
      <c r="AB460" s="111"/>
      <c r="AC460" s="111"/>
      <c r="AD460" s="111"/>
      <c r="AE460" s="111"/>
      <c r="AF460" s="111"/>
      <c r="AG460" s="111"/>
      <c r="AH460" s="111"/>
      <c r="AI460" s="111"/>
    </row>
    <row r="461" ht="15.75" customHeight="1">
      <c r="A461" s="111"/>
      <c r="Z461" s="111"/>
      <c r="AA461" s="111"/>
      <c r="AB461" s="111"/>
      <c r="AC461" s="111"/>
      <c r="AD461" s="111"/>
      <c r="AE461" s="111"/>
      <c r="AF461" s="111"/>
      <c r="AG461" s="111"/>
      <c r="AH461" s="111"/>
      <c r="AI461" s="111"/>
    </row>
    <row r="462" ht="15.75" customHeight="1">
      <c r="A462" s="111"/>
      <c r="Z462" s="111"/>
      <c r="AA462" s="111"/>
      <c r="AB462" s="111"/>
      <c r="AC462" s="111"/>
      <c r="AD462" s="111"/>
      <c r="AE462" s="111"/>
      <c r="AF462" s="111"/>
      <c r="AG462" s="111"/>
      <c r="AH462" s="111"/>
      <c r="AI462" s="111"/>
    </row>
    <row r="463" ht="15.75" customHeight="1">
      <c r="A463" s="111"/>
      <c r="Z463" s="111"/>
      <c r="AA463" s="111"/>
      <c r="AB463" s="111"/>
      <c r="AC463" s="111"/>
      <c r="AD463" s="111"/>
      <c r="AE463" s="111"/>
      <c r="AF463" s="111"/>
      <c r="AG463" s="111"/>
      <c r="AH463" s="111"/>
      <c r="AI463" s="111"/>
    </row>
    <row r="464" ht="15.75" customHeight="1">
      <c r="A464" s="111"/>
      <c r="Z464" s="111"/>
      <c r="AA464" s="111"/>
      <c r="AB464" s="111"/>
      <c r="AC464" s="111"/>
      <c r="AD464" s="111"/>
      <c r="AE464" s="111"/>
      <c r="AF464" s="111"/>
      <c r="AG464" s="111"/>
      <c r="AH464" s="111"/>
      <c r="AI464" s="111"/>
    </row>
    <row r="465" ht="15.75" customHeight="1">
      <c r="A465" s="111"/>
      <c r="Z465" s="111"/>
      <c r="AA465" s="111"/>
      <c r="AB465" s="111"/>
      <c r="AC465" s="111"/>
      <c r="AD465" s="111"/>
      <c r="AE465" s="111"/>
      <c r="AF465" s="111"/>
      <c r="AG465" s="111"/>
      <c r="AH465" s="111"/>
      <c r="AI465" s="111"/>
    </row>
    <row r="466" ht="15.75" customHeight="1">
      <c r="A466" s="111"/>
      <c r="Z466" s="111"/>
      <c r="AA466" s="111"/>
      <c r="AB466" s="111"/>
      <c r="AC466" s="111"/>
      <c r="AD466" s="111"/>
      <c r="AE466" s="111"/>
      <c r="AF466" s="111"/>
      <c r="AG466" s="111"/>
      <c r="AH466" s="111"/>
      <c r="AI466" s="111"/>
    </row>
    <row r="467" ht="15.75" customHeight="1">
      <c r="A467" s="111"/>
      <c r="Z467" s="111"/>
      <c r="AA467" s="111"/>
      <c r="AB467" s="111"/>
      <c r="AC467" s="111"/>
      <c r="AD467" s="111"/>
      <c r="AE467" s="111"/>
      <c r="AF467" s="111"/>
      <c r="AG467" s="111"/>
      <c r="AH467" s="111"/>
      <c r="AI467" s="111"/>
    </row>
    <row r="468" ht="15.75" customHeight="1">
      <c r="A468" s="111"/>
      <c r="Z468" s="111"/>
      <c r="AA468" s="111"/>
      <c r="AB468" s="111"/>
      <c r="AC468" s="111"/>
      <c r="AD468" s="111"/>
      <c r="AE468" s="111"/>
      <c r="AF468" s="111"/>
      <c r="AG468" s="111"/>
      <c r="AH468" s="111"/>
      <c r="AI468" s="111"/>
    </row>
    <row r="469" ht="15.75" customHeight="1">
      <c r="A469" s="111"/>
      <c r="Z469" s="111"/>
      <c r="AA469" s="111"/>
      <c r="AB469" s="111"/>
      <c r="AC469" s="111"/>
      <c r="AD469" s="111"/>
      <c r="AE469" s="111"/>
      <c r="AF469" s="111"/>
      <c r="AG469" s="111"/>
      <c r="AH469" s="111"/>
      <c r="AI469" s="111"/>
    </row>
    <row r="470" ht="15.75" customHeight="1">
      <c r="A470" s="111"/>
      <c r="Z470" s="111"/>
      <c r="AA470" s="111"/>
      <c r="AB470" s="111"/>
      <c r="AC470" s="111"/>
      <c r="AD470" s="111"/>
      <c r="AE470" s="111"/>
      <c r="AF470" s="111"/>
      <c r="AG470" s="111"/>
      <c r="AH470" s="111"/>
      <c r="AI470" s="111"/>
    </row>
    <row r="471" ht="15.75" customHeight="1">
      <c r="A471" s="111"/>
      <c r="Z471" s="111"/>
      <c r="AA471" s="111"/>
      <c r="AB471" s="111"/>
      <c r="AC471" s="111"/>
      <c r="AD471" s="111"/>
      <c r="AE471" s="111"/>
      <c r="AF471" s="111"/>
      <c r="AG471" s="111"/>
      <c r="AH471" s="111"/>
      <c r="AI471" s="111"/>
    </row>
    <row r="472" ht="15.75" customHeight="1">
      <c r="A472" s="111"/>
      <c r="Z472" s="111"/>
      <c r="AA472" s="111"/>
      <c r="AB472" s="111"/>
      <c r="AC472" s="111"/>
      <c r="AD472" s="111"/>
      <c r="AE472" s="111"/>
      <c r="AF472" s="111"/>
      <c r="AG472" s="111"/>
      <c r="AH472" s="111"/>
      <c r="AI472" s="111"/>
    </row>
    <row r="473" ht="15.75" customHeight="1">
      <c r="A473" s="111"/>
      <c r="Z473" s="111"/>
      <c r="AA473" s="111"/>
      <c r="AB473" s="111"/>
      <c r="AC473" s="111"/>
      <c r="AD473" s="111"/>
      <c r="AE473" s="111"/>
      <c r="AF473" s="111"/>
      <c r="AG473" s="111"/>
      <c r="AH473" s="111"/>
      <c r="AI473" s="111"/>
    </row>
    <row r="474" ht="15.75" customHeight="1">
      <c r="A474" s="111"/>
      <c r="Z474" s="111"/>
      <c r="AA474" s="111"/>
      <c r="AB474" s="111"/>
      <c r="AC474" s="111"/>
      <c r="AD474" s="111"/>
      <c r="AE474" s="111"/>
      <c r="AF474" s="111"/>
      <c r="AG474" s="111"/>
      <c r="AH474" s="111"/>
      <c r="AI474" s="111"/>
    </row>
    <row r="475" ht="15.75" customHeight="1">
      <c r="A475" s="111"/>
      <c r="Z475" s="111"/>
      <c r="AA475" s="111"/>
      <c r="AB475" s="111"/>
      <c r="AC475" s="111"/>
      <c r="AD475" s="111"/>
      <c r="AE475" s="111"/>
      <c r="AF475" s="111"/>
      <c r="AG475" s="111"/>
      <c r="AH475" s="111"/>
      <c r="AI475" s="111"/>
    </row>
    <row r="476" ht="15.75" customHeight="1">
      <c r="A476" s="111"/>
      <c r="Z476" s="111"/>
      <c r="AA476" s="111"/>
      <c r="AB476" s="111"/>
      <c r="AC476" s="111"/>
      <c r="AD476" s="111"/>
      <c r="AE476" s="111"/>
      <c r="AF476" s="111"/>
      <c r="AG476" s="111"/>
      <c r="AH476" s="111"/>
      <c r="AI476" s="111"/>
    </row>
    <row r="477" ht="15.75" customHeight="1">
      <c r="A477" s="111"/>
      <c r="Z477" s="111"/>
      <c r="AA477" s="111"/>
      <c r="AB477" s="111"/>
      <c r="AC477" s="111"/>
      <c r="AD477" s="111"/>
      <c r="AE477" s="111"/>
      <c r="AF477" s="111"/>
      <c r="AG477" s="111"/>
      <c r="AH477" s="111"/>
      <c r="AI477" s="111"/>
    </row>
    <row r="478" ht="15.75" customHeight="1">
      <c r="A478" s="111"/>
      <c r="Z478" s="111"/>
      <c r="AA478" s="111"/>
      <c r="AB478" s="111"/>
      <c r="AC478" s="111"/>
      <c r="AD478" s="111"/>
      <c r="AE478" s="111"/>
      <c r="AF478" s="111"/>
      <c r="AG478" s="111"/>
      <c r="AH478" s="111"/>
      <c r="AI478" s="111"/>
    </row>
    <row r="479" ht="15.75" customHeight="1">
      <c r="A479" s="111"/>
      <c r="Z479" s="111"/>
      <c r="AA479" s="111"/>
      <c r="AB479" s="111"/>
      <c r="AC479" s="111"/>
      <c r="AD479" s="111"/>
      <c r="AE479" s="111"/>
      <c r="AF479" s="111"/>
      <c r="AG479" s="111"/>
      <c r="AH479" s="111"/>
      <c r="AI479" s="111"/>
    </row>
    <row r="480" ht="15.75" customHeight="1">
      <c r="A480" s="111"/>
      <c r="Z480" s="111"/>
      <c r="AA480" s="111"/>
      <c r="AB480" s="111"/>
      <c r="AC480" s="111"/>
      <c r="AD480" s="111"/>
      <c r="AE480" s="111"/>
      <c r="AF480" s="111"/>
      <c r="AG480" s="111"/>
      <c r="AH480" s="111"/>
      <c r="AI480" s="111"/>
    </row>
    <row r="481" ht="15.75" customHeight="1">
      <c r="A481" s="111"/>
      <c r="Z481" s="111"/>
      <c r="AA481" s="111"/>
      <c r="AB481" s="111"/>
      <c r="AC481" s="111"/>
      <c r="AD481" s="111"/>
      <c r="AE481" s="111"/>
      <c r="AF481" s="111"/>
      <c r="AG481" s="111"/>
      <c r="AH481" s="111"/>
      <c r="AI481" s="111"/>
    </row>
    <row r="482" ht="15.75" customHeight="1">
      <c r="A482" s="111"/>
      <c r="Z482" s="111"/>
      <c r="AA482" s="111"/>
      <c r="AB482" s="111"/>
      <c r="AC482" s="111"/>
      <c r="AD482" s="111"/>
      <c r="AE482" s="111"/>
      <c r="AF482" s="111"/>
      <c r="AG482" s="111"/>
      <c r="AH482" s="111"/>
      <c r="AI482" s="111"/>
    </row>
    <row r="483" ht="15.75" customHeight="1">
      <c r="A483" s="111"/>
      <c r="Z483" s="111"/>
      <c r="AA483" s="111"/>
      <c r="AB483" s="111"/>
      <c r="AC483" s="111"/>
      <c r="AD483" s="111"/>
      <c r="AE483" s="111"/>
      <c r="AF483" s="111"/>
      <c r="AG483" s="111"/>
      <c r="AH483" s="111"/>
      <c r="AI483" s="111"/>
    </row>
    <row r="484" ht="15.75" customHeight="1">
      <c r="A484" s="111"/>
      <c r="Z484" s="111"/>
      <c r="AA484" s="111"/>
      <c r="AB484" s="111"/>
      <c r="AC484" s="111"/>
      <c r="AD484" s="111"/>
      <c r="AE484" s="111"/>
      <c r="AF484" s="111"/>
      <c r="AG484" s="111"/>
      <c r="AH484" s="111"/>
      <c r="AI484" s="111"/>
    </row>
    <row r="485" ht="15.75" customHeight="1">
      <c r="A485" s="111"/>
      <c r="Z485" s="111"/>
      <c r="AA485" s="111"/>
      <c r="AB485" s="111"/>
      <c r="AC485" s="111"/>
      <c r="AD485" s="111"/>
      <c r="AE485" s="111"/>
      <c r="AF485" s="111"/>
      <c r="AG485" s="111"/>
      <c r="AH485" s="111"/>
      <c r="AI485" s="111"/>
    </row>
    <row r="486" ht="15.75" customHeight="1">
      <c r="A486" s="111"/>
      <c r="Z486" s="111"/>
      <c r="AA486" s="111"/>
      <c r="AB486" s="111"/>
      <c r="AC486" s="111"/>
      <c r="AD486" s="111"/>
      <c r="AE486" s="111"/>
      <c r="AF486" s="111"/>
      <c r="AG486" s="111"/>
      <c r="AH486" s="111"/>
      <c r="AI486" s="111"/>
    </row>
    <row r="487" ht="15.75" customHeight="1">
      <c r="A487" s="111"/>
      <c r="Z487" s="111"/>
      <c r="AA487" s="111"/>
      <c r="AB487" s="111"/>
      <c r="AC487" s="111"/>
      <c r="AD487" s="111"/>
      <c r="AE487" s="111"/>
      <c r="AF487" s="111"/>
      <c r="AG487" s="111"/>
      <c r="AH487" s="111"/>
      <c r="AI487" s="111"/>
    </row>
    <row r="488" ht="15.75" customHeight="1">
      <c r="A488" s="111"/>
      <c r="Z488" s="111"/>
      <c r="AA488" s="111"/>
      <c r="AB488" s="111"/>
      <c r="AC488" s="111"/>
      <c r="AD488" s="111"/>
      <c r="AE488" s="111"/>
      <c r="AF488" s="111"/>
      <c r="AG488" s="111"/>
      <c r="AH488" s="111"/>
      <c r="AI488" s="111"/>
    </row>
    <row r="489" ht="15.75" customHeight="1">
      <c r="A489" s="111"/>
      <c r="Z489" s="111"/>
      <c r="AA489" s="111"/>
      <c r="AB489" s="111"/>
      <c r="AC489" s="111"/>
      <c r="AD489" s="111"/>
      <c r="AE489" s="111"/>
      <c r="AF489" s="111"/>
      <c r="AG489" s="111"/>
      <c r="AH489" s="111"/>
      <c r="AI489" s="111"/>
    </row>
    <row r="490" ht="15.75" customHeight="1">
      <c r="A490" s="111"/>
      <c r="Z490" s="111"/>
      <c r="AA490" s="111"/>
      <c r="AB490" s="111"/>
      <c r="AC490" s="111"/>
      <c r="AD490" s="111"/>
      <c r="AE490" s="111"/>
      <c r="AF490" s="111"/>
      <c r="AG490" s="111"/>
      <c r="AH490" s="111"/>
      <c r="AI490" s="111"/>
    </row>
    <row r="491" ht="15.75" customHeight="1">
      <c r="A491" s="111"/>
      <c r="Z491" s="111"/>
      <c r="AA491" s="111"/>
      <c r="AB491" s="111"/>
      <c r="AC491" s="111"/>
      <c r="AD491" s="111"/>
      <c r="AE491" s="111"/>
      <c r="AF491" s="111"/>
      <c r="AG491" s="111"/>
      <c r="AH491" s="111"/>
      <c r="AI491" s="111"/>
    </row>
    <row r="492" ht="15.75" customHeight="1">
      <c r="A492" s="111"/>
      <c r="Z492" s="111"/>
      <c r="AA492" s="111"/>
      <c r="AB492" s="111"/>
      <c r="AC492" s="111"/>
      <c r="AD492" s="111"/>
      <c r="AE492" s="111"/>
      <c r="AF492" s="111"/>
      <c r="AG492" s="111"/>
      <c r="AH492" s="111"/>
      <c r="AI492" s="111"/>
    </row>
    <row r="493" ht="15.75" customHeight="1">
      <c r="A493" s="111"/>
      <c r="Z493" s="111"/>
      <c r="AA493" s="111"/>
      <c r="AB493" s="111"/>
      <c r="AC493" s="111"/>
      <c r="AD493" s="111"/>
      <c r="AE493" s="111"/>
      <c r="AF493" s="111"/>
      <c r="AG493" s="111"/>
      <c r="AH493" s="111"/>
      <c r="AI493" s="111"/>
    </row>
    <row r="494" ht="15.75" customHeight="1">
      <c r="A494" s="111"/>
      <c r="Z494" s="111"/>
      <c r="AA494" s="111"/>
      <c r="AB494" s="111"/>
      <c r="AC494" s="111"/>
      <c r="AD494" s="111"/>
      <c r="AE494" s="111"/>
      <c r="AF494" s="111"/>
      <c r="AG494" s="111"/>
      <c r="AH494" s="111"/>
      <c r="AI494" s="111"/>
    </row>
    <row r="495" ht="15.75" customHeight="1">
      <c r="A495" s="111"/>
      <c r="Z495" s="111"/>
      <c r="AA495" s="111"/>
      <c r="AB495" s="111"/>
      <c r="AC495" s="111"/>
      <c r="AD495" s="111"/>
      <c r="AE495" s="111"/>
      <c r="AF495" s="111"/>
      <c r="AG495" s="111"/>
      <c r="AH495" s="111"/>
      <c r="AI495" s="111"/>
    </row>
    <row r="496" ht="15.75" customHeight="1">
      <c r="A496" s="111"/>
      <c r="Z496" s="111"/>
      <c r="AA496" s="111"/>
      <c r="AB496" s="111"/>
      <c r="AC496" s="111"/>
      <c r="AD496" s="111"/>
      <c r="AE496" s="111"/>
      <c r="AF496" s="111"/>
      <c r="AG496" s="111"/>
      <c r="AH496" s="111"/>
      <c r="AI496" s="111"/>
    </row>
    <row r="497" ht="15.75" customHeight="1">
      <c r="A497" s="111"/>
      <c r="Z497" s="111"/>
      <c r="AA497" s="111"/>
      <c r="AB497" s="111"/>
      <c r="AC497" s="111"/>
      <c r="AD497" s="111"/>
      <c r="AE497" s="111"/>
      <c r="AF497" s="111"/>
      <c r="AG497" s="111"/>
      <c r="AH497" s="111"/>
      <c r="AI497" s="111"/>
    </row>
    <row r="498" ht="15.75" customHeight="1">
      <c r="A498" s="111"/>
      <c r="Z498" s="111"/>
      <c r="AA498" s="111"/>
      <c r="AB498" s="111"/>
      <c r="AC498" s="111"/>
      <c r="AD498" s="111"/>
      <c r="AE498" s="111"/>
      <c r="AF498" s="111"/>
      <c r="AG498" s="111"/>
      <c r="AH498" s="111"/>
      <c r="AI498" s="111"/>
    </row>
    <row r="499" ht="15.75" customHeight="1">
      <c r="A499" s="111"/>
      <c r="Z499" s="111"/>
      <c r="AA499" s="111"/>
      <c r="AB499" s="111"/>
      <c r="AC499" s="111"/>
      <c r="AD499" s="111"/>
      <c r="AE499" s="111"/>
      <c r="AF499" s="111"/>
      <c r="AG499" s="111"/>
      <c r="AH499" s="111"/>
      <c r="AI499" s="111"/>
    </row>
    <row r="500" ht="15.75" customHeight="1">
      <c r="A500" s="111"/>
      <c r="Z500" s="111"/>
      <c r="AA500" s="111"/>
      <c r="AB500" s="111"/>
      <c r="AC500" s="111"/>
      <c r="AD500" s="111"/>
      <c r="AE500" s="111"/>
      <c r="AF500" s="111"/>
      <c r="AG500" s="111"/>
      <c r="AH500" s="111"/>
      <c r="AI500" s="111"/>
    </row>
    <row r="501" ht="15.75" customHeight="1">
      <c r="A501" s="111"/>
      <c r="Z501" s="111"/>
      <c r="AA501" s="111"/>
      <c r="AB501" s="111"/>
      <c r="AC501" s="111"/>
      <c r="AD501" s="111"/>
      <c r="AE501" s="111"/>
      <c r="AF501" s="111"/>
      <c r="AG501" s="111"/>
      <c r="AH501" s="111"/>
      <c r="AI501" s="111"/>
    </row>
    <row r="502" ht="15.75" customHeight="1">
      <c r="A502" s="111"/>
      <c r="Z502" s="111"/>
      <c r="AA502" s="111"/>
      <c r="AB502" s="111"/>
      <c r="AC502" s="111"/>
      <c r="AD502" s="111"/>
      <c r="AE502" s="111"/>
      <c r="AF502" s="111"/>
      <c r="AG502" s="111"/>
      <c r="AH502" s="111"/>
      <c r="AI502" s="111"/>
    </row>
    <row r="503" ht="15.75" customHeight="1">
      <c r="A503" s="111"/>
      <c r="Z503" s="111"/>
      <c r="AA503" s="111"/>
      <c r="AB503" s="111"/>
      <c r="AC503" s="111"/>
      <c r="AD503" s="111"/>
      <c r="AE503" s="111"/>
      <c r="AF503" s="111"/>
      <c r="AG503" s="111"/>
      <c r="AH503" s="111"/>
      <c r="AI503" s="111"/>
    </row>
    <row r="504" ht="15.75" customHeight="1">
      <c r="A504" s="111"/>
      <c r="Z504" s="111"/>
      <c r="AA504" s="111"/>
      <c r="AB504" s="111"/>
      <c r="AC504" s="111"/>
      <c r="AD504" s="111"/>
      <c r="AE504" s="111"/>
      <c r="AF504" s="111"/>
      <c r="AG504" s="111"/>
      <c r="AH504" s="111"/>
      <c r="AI504" s="111"/>
    </row>
    <row r="505" ht="15.75" customHeight="1">
      <c r="A505" s="111"/>
      <c r="Z505" s="111"/>
      <c r="AA505" s="111"/>
      <c r="AB505" s="111"/>
      <c r="AC505" s="111"/>
      <c r="AD505" s="111"/>
      <c r="AE505" s="111"/>
      <c r="AF505" s="111"/>
      <c r="AG505" s="111"/>
      <c r="AH505" s="111"/>
      <c r="AI505" s="111"/>
    </row>
    <row r="506" ht="15.75" customHeight="1">
      <c r="A506" s="111"/>
      <c r="Z506" s="111"/>
      <c r="AA506" s="111"/>
      <c r="AB506" s="111"/>
      <c r="AC506" s="111"/>
      <c r="AD506" s="111"/>
      <c r="AE506" s="111"/>
      <c r="AF506" s="111"/>
      <c r="AG506" s="111"/>
      <c r="AH506" s="111"/>
      <c r="AI506" s="111"/>
    </row>
    <row r="507" ht="15.75" customHeight="1">
      <c r="A507" s="111"/>
      <c r="Z507" s="111"/>
      <c r="AA507" s="111"/>
      <c r="AB507" s="111"/>
      <c r="AC507" s="111"/>
      <c r="AD507" s="111"/>
      <c r="AE507" s="111"/>
      <c r="AF507" s="111"/>
      <c r="AG507" s="111"/>
      <c r="AH507" s="111"/>
      <c r="AI507" s="111"/>
    </row>
    <row r="508" ht="15.75" customHeight="1">
      <c r="A508" s="111"/>
      <c r="Z508" s="111"/>
      <c r="AA508" s="111"/>
      <c r="AB508" s="111"/>
      <c r="AC508" s="111"/>
      <c r="AD508" s="111"/>
      <c r="AE508" s="111"/>
      <c r="AF508" s="111"/>
      <c r="AG508" s="111"/>
      <c r="AH508" s="111"/>
      <c r="AI508" s="111"/>
    </row>
    <row r="509" ht="15.75" customHeight="1">
      <c r="A509" s="111"/>
      <c r="Z509" s="111"/>
      <c r="AA509" s="111"/>
      <c r="AB509" s="111"/>
      <c r="AC509" s="111"/>
      <c r="AD509" s="111"/>
      <c r="AE509" s="111"/>
      <c r="AF509" s="111"/>
      <c r="AG509" s="111"/>
      <c r="AH509" s="111"/>
      <c r="AI509" s="111"/>
    </row>
    <row r="510" ht="15.75" customHeight="1">
      <c r="A510" s="111"/>
      <c r="Z510" s="111"/>
      <c r="AA510" s="111"/>
      <c r="AB510" s="111"/>
      <c r="AC510" s="111"/>
      <c r="AD510" s="111"/>
      <c r="AE510" s="111"/>
      <c r="AF510" s="111"/>
      <c r="AG510" s="111"/>
      <c r="AH510" s="111"/>
      <c r="AI510" s="111"/>
    </row>
    <row r="511" ht="15.75" customHeight="1">
      <c r="A511" s="111"/>
      <c r="Z511" s="111"/>
      <c r="AA511" s="111"/>
      <c r="AB511" s="111"/>
      <c r="AC511" s="111"/>
      <c r="AD511" s="111"/>
      <c r="AE511" s="111"/>
      <c r="AF511" s="111"/>
      <c r="AG511" s="111"/>
      <c r="AH511" s="111"/>
      <c r="AI511" s="111"/>
    </row>
    <row r="512" ht="15.75" customHeight="1">
      <c r="A512" s="111"/>
      <c r="Z512" s="111"/>
      <c r="AA512" s="111"/>
      <c r="AB512" s="111"/>
      <c r="AC512" s="111"/>
      <c r="AD512" s="111"/>
      <c r="AE512" s="111"/>
      <c r="AF512" s="111"/>
      <c r="AG512" s="111"/>
      <c r="AH512" s="111"/>
      <c r="AI512" s="111"/>
    </row>
    <row r="513" ht="15.75" customHeight="1">
      <c r="A513" s="111"/>
      <c r="Z513" s="111"/>
      <c r="AA513" s="111"/>
      <c r="AB513" s="111"/>
      <c r="AC513" s="111"/>
      <c r="AD513" s="111"/>
      <c r="AE513" s="111"/>
      <c r="AF513" s="111"/>
      <c r="AG513" s="111"/>
      <c r="AH513" s="111"/>
      <c r="AI513" s="111"/>
    </row>
    <row r="514" ht="15.75" customHeight="1">
      <c r="A514" s="111"/>
      <c r="Z514" s="111"/>
      <c r="AA514" s="111"/>
      <c r="AB514" s="111"/>
      <c r="AC514" s="111"/>
      <c r="AD514" s="111"/>
      <c r="AE514" s="111"/>
      <c r="AF514" s="111"/>
      <c r="AG514" s="111"/>
      <c r="AH514" s="111"/>
      <c r="AI514" s="111"/>
    </row>
    <row r="515" ht="15.75" customHeight="1">
      <c r="A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</row>
    <row r="516" ht="15.75" customHeight="1">
      <c r="A516" s="111"/>
      <c r="Z516" s="111"/>
      <c r="AA516" s="111"/>
      <c r="AB516" s="111"/>
      <c r="AC516" s="111"/>
      <c r="AD516" s="111"/>
      <c r="AE516" s="111"/>
      <c r="AF516" s="111"/>
      <c r="AG516" s="111"/>
      <c r="AH516" s="111"/>
      <c r="AI516" s="111"/>
    </row>
    <row r="517" ht="15.75" customHeight="1">
      <c r="A517" s="111"/>
      <c r="Z517" s="111"/>
      <c r="AA517" s="111"/>
      <c r="AB517" s="111"/>
      <c r="AC517" s="111"/>
      <c r="AD517" s="111"/>
      <c r="AE517" s="111"/>
      <c r="AF517" s="111"/>
      <c r="AG517" s="111"/>
      <c r="AH517" s="111"/>
      <c r="AI517" s="111"/>
    </row>
    <row r="518" ht="15.75" customHeight="1">
      <c r="A518" s="111"/>
      <c r="Z518" s="111"/>
      <c r="AA518" s="111"/>
      <c r="AB518" s="111"/>
      <c r="AC518" s="111"/>
      <c r="AD518" s="111"/>
      <c r="AE518" s="111"/>
      <c r="AF518" s="111"/>
      <c r="AG518" s="111"/>
      <c r="AH518" s="111"/>
      <c r="AI518" s="111"/>
    </row>
    <row r="519" ht="15.75" customHeight="1">
      <c r="A519" s="111"/>
      <c r="Z519" s="111"/>
      <c r="AA519" s="111"/>
      <c r="AB519" s="111"/>
      <c r="AC519" s="111"/>
      <c r="AD519" s="111"/>
      <c r="AE519" s="111"/>
      <c r="AF519" s="111"/>
      <c r="AG519" s="111"/>
      <c r="AH519" s="111"/>
      <c r="AI519" s="111"/>
    </row>
    <row r="520" ht="15.75" customHeight="1">
      <c r="A520" s="111"/>
      <c r="Z520" s="111"/>
      <c r="AA520" s="111"/>
      <c r="AB520" s="111"/>
      <c r="AC520" s="111"/>
      <c r="AD520" s="111"/>
      <c r="AE520" s="111"/>
      <c r="AF520" s="111"/>
      <c r="AG520" s="111"/>
      <c r="AH520" s="111"/>
      <c r="AI520" s="111"/>
    </row>
    <row r="521" ht="15.75" customHeight="1">
      <c r="A521" s="111"/>
      <c r="Z521" s="111"/>
      <c r="AA521" s="111"/>
      <c r="AB521" s="111"/>
      <c r="AC521" s="111"/>
      <c r="AD521" s="111"/>
      <c r="AE521" s="111"/>
      <c r="AF521" s="111"/>
      <c r="AG521" s="111"/>
      <c r="AH521" s="111"/>
      <c r="AI521" s="111"/>
    </row>
    <row r="522" ht="15.75" customHeight="1">
      <c r="A522" s="111"/>
      <c r="Z522" s="111"/>
      <c r="AA522" s="111"/>
      <c r="AB522" s="111"/>
      <c r="AC522" s="111"/>
      <c r="AD522" s="111"/>
      <c r="AE522" s="111"/>
      <c r="AF522" s="111"/>
      <c r="AG522" s="111"/>
      <c r="AH522" s="111"/>
      <c r="AI522" s="111"/>
    </row>
    <row r="523" ht="15.75" customHeight="1">
      <c r="A523" s="111"/>
      <c r="Z523" s="111"/>
      <c r="AA523" s="111"/>
      <c r="AB523" s="111"/>
      <c r="AC523" s="111"/>
      <c r="AD523" s="111"/>
      <c r="AE523" s="111"/>
      <c r="AF523" s="111"/>
      <c r="AG523" s="111"/>
      <c r="AH523" s="111"/>
      <c r="AI523" s="111"/>
    </row>
    <row r="524" ht="15.75" customHeight="1">
      <c r="A524" s="111"/>
      <c r="Z524" s="111"/>
      <c r="AA524" s="111"/>
      <c r="AB524" s="111"/>
      <c r="AC524" s="111"/>
      <c r="AD524" s="111"/>
      <c r="AE524" s="111"/>
      <c r="AF524" s="111"/>
      <c r="AG524" s="111"/>
      <c r="AH524" s="111"/>
      <c r="AI524" s="111"/>
    </row>
    <row r="525" ht="15.75" customHeight="1">
      <c r="A525" s="111"/>
      <c r="Z525" s="111"/>
      <c r="AA525" s="111"/>
      <c r="AB525" s="111"/>
      <c r="AC525" s="111"/>
      <c r="AD525" s="111"/>
      <c r="AE525" s="111"/>
      <c r="AF525" s="111"/>
      <c r="AG525" s="111"/>
      <c r="AH525" s="111"/>
      <c r="AI525" s="111"/>
    </row>
    <row r="526" ht="15.75" customHeight="1">
      <c r="A526" s="111"/>
      <c r="Z526" s="111"/>
      <c r="AA526" s="111"/>
      <c r="AB526" s="111"/>
      <c r="AC526" s="111"/>
      <c r="AD526" s="111"/>
      <c r="AE526" s="111"/>
      <c r="AF526" s="111"/>
      <c r="AG526" s="111"/>
      <c r="AH526" s="111"/>
      <c r="AI526" s="111"/>
    </row>
    <row r="527" ht="15.75" customHeight="1">
      <c r="A527" s="111"/>
      <c r="Z527" s="111"/>
      <c r="AA527" s="111"/>
      <c r="AB527" s="111"/>
      <c r="AC527" s="111"/>
      <c r="AD527" s="111"/>
      <c r="AE527" s="111"/>
      <c r="AF527" s="111"/>
      <c r="AG527" s="111"/>
      <c r="AH527" s="111"/>
      <c r="AI527" s="111"/>
    </row>
    <row r="528" ht="15.75" customHeight="1">
      <c r="A528" s="111"/>
      <c r="Z528" s="111"/>
      <c r="AA528" s="111"/>
      <c r="AB528" s="111"/>
      <c r="AC528" s="111"/>
      <c r="AD528" s="111"/>
      <c r="AE528" s="111"/>
      <c r="AF528" s="111"/>
      <c r="AG528" s="111"/>
      <c r="AH528" s="111"/>
      <c r="AI528" s="111"/>
    </row>
    <row r="529" ht="15.75" customHeight="1">
      <c r="A529" s="111"/>
      <c r="Z529" s="111"/>
      <c r="AA529" s="111"/>
      <c r="AB529" s="111"/>
      <c r="AC529" s="111"/>
      <c r="AD529" s="111"/>
      <c r="AE529" s="111"/>
      <c r="AF529" s="111"/>
      <c r="AG529" s="111"/>
      <c r="AH529" s="111"/>
      <c r="AI529" s="111"/>
    </row>
    <row r="530" ht="15.75" customHeight="1">
      <c r="A530" s="111"/>
      <c r="Z530" s="111"/>
      <c r="AA530" s="111"/>
      <c r="AB530" s="111"/>
      <c r="AC530" s="111"/>
      <c r="AD530" s="111"/>
      <c r="AE530" s="111"/>
      <c r="AF530" s="111"/>
      <c r="AG530" s="111"/>
      <c r="AH530" s="111"/>
      <c r="AI530" s="111"/>
    </row>
    <row r="531" ht="15.75" customHeight="1">
      <c r="A531" s="111"/>
      <c r="Z531" s="111"/>
      <c r="AA531" s="111"/>
      <c r="AB531" s="111"/>
      <c r="AC531" s="111"/>
      <c r="AD531" s="111"/>
      <c r="AE531" s="111"/>
      <c r="AF531" s="111"/>
      <c r="AG531" s="111"/>
      <c r="AH531" s="111"/>
      <c r="AI531" s="111"/>
    </row>
    <row r="532" ht="15.75" customHeight="1">
      <c r="A532" s="111"/>
      <c r="Z532" s="111"/>
      <c r="AA532" s="111"/>
      <c r="AB532" s="111"/>
      <c r="AC532" s="111"/>
      <c r="AD532" s="111"/>
      <c r="AE532" s="111"/>
      <c r="AF532" s="111"/>
      <c r="AG532" s="111"/>
      <c r="AH532" s="111"/>
      <c r="AI532" s="111"/>
    </row>
    <row r="533" ht="15.75" customHeight="1">
      <c r="A533" s="111"/>
      <c r="Z533" s="111"/>
      <c r="AA533" s="111"/>
      <c r="AB533" s="111"/>
      <c r="AC533" s="111"/>
      <c r="AD533" s="111"/>
      <c r="AE533" s="111"/>
      <c r="AF533" s="111"/>
      <c r="AG533" s="111"/>
      <c r="AH533" s="111"/>
      <c r="AI533" s="111"/>
    </row>
    <row r="534" ht="15.75" customHeight="1">
      <c r="A534" s="111"/>
      <c r="Z534" s="111"/>
      <c r="AA534" s="111"/>
      <c r="AB534" s="111"/>
      <c r="AC534" s="111"/>
      <c r="AD534" s="111"/>
      <c r="AE534" s="111"/>
      <c r="AF534" s="111"/>
      <c r="AG534" s="111"/>
      <c r="AH534" s="111"/>
      <c r="AI534" s="111"/>
    </row>
    <row r="535" ht="15.75" customHeight="1">
      <c r="A535" s="111"/>
      <c r="Z535" s="111"/>
      <c r="AA535" s="111"/>
      <c r="AB535" s="111"/>
      <c r="AC535" s="111"/>
      <c r="AD535" s="111"/>
      <c r="AE535" s="111"/>
      <c r="AF535" s="111"/>
      <c r="AG535" s="111"/>
      <c r="AH535" s="111"/>
      <c r="AI535" s="111"/>
    </row>
    <row r="536" ht="15.75" customHeight="1">
      <c r="A536" s="111"/>
      <c r="Z536" s="111"/>
      <c r="AA536" s="111"/>
      <c r="AB536" s="111"/>
      <c r="AC536" s="111"/>
      <c r="AD536" s="111"/>
      <c r="AE536" s="111"/>
      <c r="AF536" s="111"/>
      <c r="AG536" s="111"/>
      <c r="AH536" s="111"/>
      <c r="AI536" s="111"/>
    </row>
    <row r="537" ht="15.75" customHeight="1">
      <c r="A537" s="111"/>
      <c r="Z537" s="111"/>
      <c r="AA537" s="111"/>
      <c r="AB537" s="111"/>
      <c r="AC537" s="111"/>
      <c r="AD537" s="111"/>
      <c r="AE537" s="111"/>
      <c r="AF537" s="111"/>
      <c r="AG537" s="111"/>
      <c r="AH537" s="111"/>
      <c r="AI537" s="111"/>
    </row>
    <row r="538" ht="15.75" customHeight="1">
      <c r="A538" s="111"/>
      <c r="Z538" s="111"/>
      <c r="AA538" s="111"/>
      <c r="AB538" s="111"/>
      <c r="AC538" s="111"/>
      <c r="AD538" s="111"/>
      <c r="AE538" s="111"/>
      <c r="AF538" s="111"/>
      <c r="AG538" s="111"/>
      <c r="AH538" s="111"/>
      <c r="AI538" s="111"/>
    </row>
    <row r="539" ht="15.75" customHeight="1">
      <c r="A539" s="111"/>
      <c r="Z539" s="111"/>
      <c r="AA539" s="111"/>
      <c r="AB539" s="111"/>
      <c r="AC539" s="111"/>
      <c r="AD539" s="111"/>
      <c r="AE539" s="111"/>
      <c r="AF539" s="111"/>
      <c r="AG539" s="111"/>
      <c r="AH539" s="111"/>
      <c r="AI539" s="111"/>
    </row>
    <row r="540" ht="15.75" customHeight="1">
      <c r="A540" s="111"/>
      <c r="Z540" s="111"/>
      <c r="AA540" s="111"/>
      <c r="AB540" s="111"/>
      <c r="AC540" s="111"/>
      <c r="AD540" s="111"/>
      <c r="AE540" s="111"/>
      <c r="AF540" s="111"/>
      <c r="AG540" s="111"/>
      <c r="AH540" s="111"/>
      <c r="AI540" s="111"/>
    </row>
    <row r="541" ht="15.75" customHeight="1">
      <c r="A541" s="111"/>
      <c r="Z541" s="111"/>
      <c r="AA541" s="111"/>
      <c r="AB541" s="111"/>
      <c r="AC541" s="111"/>
      <c r="AD541" s="111"/>
      <c r="AE541" s="111"/>
      <c r="AF541" s="111"/>
      <c r="AG541" s="111"/>
      <c r="AH541" s="111"/>
      <c r="AI541" s="111"/>
    </row>
    <row r="542" ht="15.75" customHeight="1">
      <c r="A542" s="111"/>
      <c r="Z542" s="111"/>
      <c r="AA542" s="111"/>
      <c r="AB542" s="111"/>
      <c r="AC542" s="111"/>
      <c r="AD542" s="111"/>
      <c r="AE542" s="111"/>
      <c r="AF542" s="111"/>
      <c r="AG542" s="111"/>
      <c r="AH542" s="111"/>
      <c r="AI542" s="111"/>
    </row>
    <row r="543" ht="15.75" customHeight="1">
      <c r="A543" s="111"/>
      <c r="Z543" s="111"/>
      <c r="AA543" s="111"/>
      <c r="AB543" s="111"/>
      <c r="AC543" s="111"/>
      <c r="AD543" s="111"/>
      <c r="AE543" s="111"/>
      <c r="AF543" s="111"/>
      <c r="AG543" s="111"/>
      <c r="AH543" s="111"/>
      <c r="AI543" s="111"/>
    </row>
    <row r="544" ht="15.75" customHeight="1">
      <c r="A544" s="111"/>
      <c r="Z544" s="111"/>
      <c r="AA544" s="111"/>
      <c r="AB544" s="111"/>
      <c r="AC544" s="111"/>
      <c r="AD544" s="111"/>
      <c r="AE544" s="111"/>
      <c r="AF544" s="111"/>
      <c r="AG544" s="111"/>
      <c r="AH544" s="111"/>
      <c r="AI544" s="111"/>
    </row>
    <row r="545" ht="15.75" customHeight="1">
      <c r="A545" s="111"/>
      <c r="Z545" s="111"/>
      <c r="AA545" s="111"/>
      <c r="AB545" s="111"/>
      <c r="AC545" s="111"/>
      <c r="AD545" s="111"/>
      <c r="AE545" s="111"/>
      <c r="AF545" s="111"/>
      <c r="AG545" s="111"/>
      <c r="AH545" s="111"/>
      <c r="AI545" s="111"/>
    </row>
    <row r="546" ht="15.75" customHeight="1">
      <c r="A546" s="111"/>
      <c r="Z546" s="111"/>
      <c r="AA546" s="111"/>
      <c r="AB546" s="111"/>
      <c r="AC546" s="111"/>
      <c r="AD546" s="111"/>
      <c r="AE546" s="111"/>
      <c r="AF546" s="111"/>
      <c r="AG546" s="111"/>
      <c r="AH546" s="111"/>
      <c r="AI546" s="111"/>
    </row>
    <row r="547" ht="15.75" customHeight="1">
      <c r="A547" s="111"/>
      <c r="Z547" s="111"/>
      <c r="AA547" s="111"/>
      <c r="AB547" s="111"/>
      <c r="AC547" s="111"/>
      <c r="AD547" s="111"/>
      <c r="AE547" s="111"/>
      <c r="AF547" s="111"/>
      <c r="AG547" s="111"/>
      <c r="AH547" s="111"/>
      <c r="AI547" s="111"/>
    </row>
    <row r="548" ht="15.75" customHeight="1">
      <c r="A548" s="111"/>
      <c r="Z548" s="111"/>
      <c r="AA548" s="111"/>
      <c r="AB548" s="111"/>
      <c r="AC548" s="111"/>
      <c r="AD548" s="111"/>
      <c r="AE548" s="111"/>
      <c r="AF548" s="111"/>
      <c r="AG548" s="111"/>
      <c r="AH548" s="111"/>
      <c r="AI548" s="111"/>
    </row>
    <row r="549" ht="15.75" customHeight="1">
      <c r="A549" s="111"/>
      <c r="Z549" s="111"/>
      <c r="AA549" s="111"/>
      <c r="AB549" s="111"/>
      <c r="AC549" s="111"/>
      <c r="AD549" s="111"/>
      <c r="AE549" s="111"/>
      <c r="AF549" s="111"/>
      <c r="AG549" s="111"/>
      <c r="AH549" s="111"/>
      <c r="AI549" s="111"/>
    </row>
    <row r="550" ht="15.75" customHeight="1">
      <c r="A550" s="111"/>
      <c r="Z550" s="111"/>
      <c r="AA550" s="111"/>
      <c r="AB550" s="111"/>
      <c r="AC550" s="111"/>
      <c r="AD550" s="111"/>
      <c r="AE550" s="111"/>
      <c r="AF550" s="111"/>
      <c r="AG550" s="111"/>
      <c r="AH550" s="111"/>
      <c r="AI550" s="111"/>
    </row>
    <row r="551" ht="15.75" customHeight="1">
      <c r="A551" s="111"/>
      <c r="Z551" s="111"/>
      <c r="AA551" s="111"/>
      <c r="AB551" s="111"/>
      <c r="AC551" s="111"/>
      <c r="AD551" s="111"/>
      <c r="AE551" s="111"/>
      <c r="AF551" s="111"/>
      <c r="AG551" s="111"/>
      <c r="AH551" s="111"/>
      <c r="AI551" s="111"/>
    </row>
    <row r="552" ht="15.75" customHeight="1">
      <c r="A552" s="111"/>
      <c r="Z552" s="111"/>
      <c r="AA552" s="111"/>
      <c r="AB552" s="111"/>
      <c r="AC552" s="111"/>
      <c r="AD552" s="111"/>
      <c r="AE552" s="111"/>
      <c r="AF552" s="111"/>
      <c r="AG552" s="111"/>
      <c r="AH552" s="111"/>
      <c r="AI552" s="111"/>
    </row>
    <row r="553" ht="15.75" customHeight="1">
      <c r="A553" s="111"/>
      <c r="Z553" s="111"/>
      <c r="AA553" s="111"/>
      <c r="AB553" s="111"/>
      <c r="AC553" s="111"/>
      <c r="AD553" s="111"/>
      <c r="AE553" s="111"/>
      <c r="AF553" s="111"/>
      <c r="AG553" s="111"/>
      <c r="AH553" s="111"/>
      <c r="AI553" s="111"/>
    </row>
    <row r="554" ht="15.75" customHeight="1">
      <c r="A554" s="111"/>
      <c r="Z554" s="111"/>
      <c r="AA554" s="111"/>
      <c r="AB554" s="111"/>
      <c r="AC554" s="111"/>
      <c r="AD554" s="111"/>
      <c r="AE554" s="111"/>
      <c r="AF554" s="111"/>
      <c r="AG554" s="111"/>
      <c r="AH554" s="111"/>
      <c r="AI554" s="111"/>
    </row>
    <row r="555" ht="15.75" customHeight="1">
      <c r="A555" s="111"/>
      <c r="Z555" s="111"/>
      <c r="AA555" s="111"/>
      <c r="AB555" s="111"/>
      <c r="AC555" s="111"/>
      <c r="AD555" s="111"/>
      <c r="AE555" s="111"/>
      <c r="AF555" s="111"/>
      <c r="AG555" s="111"/>
      <c r="AH555" s="111"/>
      <c r="AI555" s="111"/>
    </row>
    <row r="556" ht="15.75" customHeight="1">
      <c r="A556" s="111"/>
      <c r="Z556" s="111"/>
      <c r="AA556" s="111"/>
      <c r="AB556" s="111"/>
      <c r="AC556" s="111"/>
      <c r="AD556" s="111"/>
      <c r="AE556" s="111"/>
      <c r="AF556" s="111"/>
      <c r="AG556" s="111"/>
      <c r="AH556" s="111"/>
      <c r="AI556" s="111"/>
    </row>
    <row r="557" ht="15.75" customHeight="1">
      <c r="A557" s="111"/>
      <c r="Z557" s="111"/>
      <c r="AA557" s="111"/>
      <c r="AB557" s="111"/>
      <c r="AC557" s="111"/>
      <c r="AD557" s="111"/>
      <c r="AE557" s="111"/>
      <c r="AF557" s="111"/>
      <c r="AG557" s="111"/>
      <c r="AH557" s="111"/>
      <c r="AI557" s="111"/>
    </row>
    <row r="558" ht="15.75" customHeight="1">
      <c r="A558" s="111"/>
      <c r="Z558" s="111"/>
      <c r="AA558" s="111"/>
      <c r="AB558" s="111"/>
      <c r="AC558" s="111"/>
      <c r="AD558" s="111"/>
      <c r="AE558" s="111"/>
      <c r="AF558" s="111"/>
      <c r="AG558" s="111"/>
      <c r="AH558" s="111"/>
      <c r="AI558" s="111"/>
    </row>
    <row r="559" ht="15.75" customHeight="1">
      <c r="A559" s="111"/>
      <c r="Z559" s="111"/>
      <c r="AA559" s="111"/>
      <c r="AB559" s="111"/>
      <c r="AC559" s="111"/>
      <c r="AD559" s="111"/>
      <c r="AE559" s="111"/>
      <c r="AF559" s="111"/>
      <c r="AG559" s="111"/>
      <c r="AH559" s="111"/>
      <c r="AI559" s="111"/>
    </row>
    <row r="560" ht="15.75" customHeight="1">
      <c r="A560" s="111"/>
      <c r="Z560" s="111"/>
      <c r="AA560" s="111"/>
      <c r="AB560" s="111"/>
      <c r="AC560" s="111"/>
      <c r="AD560" s="111"/>
      <c r="AE560" s="111"/>
      <c r="AF560" s="111"/>
      <c r="AG560" s="111"/>
      <c r="AH560" s="111"/>
      <c r="AI560" s="111"/>
    </row>
    <row r="561" ht="15.75" customHeight="1">
      <c r="A561" s="111"/>
      <c r="Z561" s="111"/>
      <c r="AA561" s="111"/>
      <c r="AB561" s="111"/>
      <c r="AC561" s="111"/>
      <c r="AD561" s="111"/>
      <c r="AE561" s="111"/>
      <c r="AF561" s="111"/>
      <c r="AG561" s="111"/>
      <c r="AH561" s="111"/>
      <c r="AI561" s="111"/>
    </row>
    <row r="562" ht="15.75" customHeight="1">
      <c r="A562" s="111"/>
      <c r="Z562" s="111"/>
      <c r="AA562" s="111"/>
      <c r="AB562" s="111"/>
      <c r="AC562" s="111"/>
      <c r="AD562" s="111"/>
      <c r="AE562" s="111"/>
      <c r="AF562" s="111"/>
      <c r="AG562" s="111"/>
      <c r="AH562" s="111"/>
      <c r="AI562" s="111"/>
    </row>
    <row r="563" ht="15.75" customHeight="1">
      <c r="A563" s="111"/>
      <c r="Z563" s="111"/>
      <c r="AA563" s="111"/>
      <c r="AB563" s="111"/>
      <c r="AC563" s="111"/>
      <c r="AD563" s="111"/>
      <c r="AE563" s="111"/>
      <c r="AF563" s="111"/>
      <c r="AG563" s="111"/>
      <c r="AH563" s="111"/>
      <c r="AI563" s="111"/>
    </row>
    <row r="564" ht="15.75" customHeight="1">
      <c r="A564" s="111"/>
      <c r="Z564" s="111"/>
      <c r="AA564" s="111"/>
      <c r="AB564" s="111"/>
      <c r="AC564" s="111"/>
      <c r="AD564" s="111"/>
      <c r="AE564" s="111"/>
      <c r="AF564" s="111"/>
      <c r="AG564" s="111"/>
      <c r="AH564" s="111"/>
      <c r="AI564" s="111"/>
    </row>
    <row r="565" ht="15.75" customHeight="1">
      <c r="A565" s="111"/>
      <c r="Z565" s="111"/>
      <c r="AA565" s="111"/>
      <c r="AB565" s="111"/>
      <c r="AC565" s="111"/>
      <c r="AD565" s="111"/>
      <c r="AE565" s="111"/>
      <c r="AF565" s="111"/>
      <c r="AG565" s="111"/>
      <c r="AH565" s="111"/>
      <c r="AI565" s="111"/>
    </row>
    <row r="566" ht="15.75" customHeight="1">
      <c r="A566" s="111"/>
      <c r="Z566" s="111"/>
      <c r="AA566" s="111"/>
      <c r="AB566" s="111"/>
      <c r="AC566" s="111"/>
      <c r="AD566" s="111"/>
      <c r="AE566" s="111"/>
      <c r="AF566" s="111"/>
      <c r="AG566" s="111"/>
      <c r="AH566" s="111"/>
      <c r="AI566" s="111"/>
    </row>
    <row r="567" ht="15.75" customHeight="1">
      <c r="A567" s="111"/>
      <c r="Z567" s="111"/>
      <c r="AA567" s="111"/>
      <c r="AB567" s="111"/>
      <c r="AC567" s="111"/>
      <c r="AD567" s="111"/>
      <c r="AE567" s="111"/>
      <c r="AF567" s="111"/>
      <c r="AG567" s="111"/>
      <c r="AH567" s="111"/>
      <c r="AI567" s="111"/>
    </row>
    <row r="568" ht="15.75" customHeight="1">
      <c r="A568" s="111"/>
      <c r="Z568" s="111"/>
      <c r="AA568" s="111"/>
      <c r="AB568" s="111"/>
      <c r="AC568" s="111"/>
      <c r="AD568" s="111"/>
      <c r="AE568" s="111"/>
      <c r="AF568" s="111"/>
      <c r="AG568" s="111"/>
      <c r="AH568" s="111"/>
      <c r="AI568" s="111"/>
    </row>
    <row r="569" ht="15.75" customHeight="1">
      <c r="A569" s="111"/>
      <c r="Z569" s="111"/>
      <c r="AA569" s="111"/>
      <c r="AB569" s="111"/>
      <c r="AC569" s="111"/>
      <c r="AD569" s="111"/>
      <c r="AE569" s="111"/>
      <c r="AF569" s="111"/>
      <c r="AG569" s="111"/>
      <c r="AH569" s="111"/>
      <c r="AI569" s="111"/>
    </row>
    <row r="570" ht="15.75" customHeight="1">
      <c r="A570" s="111"/>
      <c r="Z570" s="111"/>
      <c r="AA570" s="111"/>
      <c r="AB570" s="111"/>
      <c r="AC570" s="111"/>
      <c r="AD570" s="111"/>
      <c r="AE570" s="111"/>
      <c r="AF570" s="111"/>
      <c r="AG570" s="111"/>
      <c r="AH570" s="111"/>
      <c r="AI570" s="111"/>
    </row>
    <row r="571" ht="15.75" customHeight="1">
      <c r="A571" s="111"/>
      <c r="Z571" s="111"/>
      <c r="AA571" s="111"/>
      <c r="AB571" s="111"/>
      <c r="AC571" s="111"/>
      <c r="AD571" s="111"/>
      <c r="AE571" s="111"/>
      <c r="AF571" s="111"/>
      <c r="AG571" s="111"/>
      <c r="AH571" s="111"/>
      <c r="AI571" s="111"/>
    </row>
    <row r="572" ht="15.75" customHeight="1">
      <c r="A572" s="111"/>
      <c r="Z572" s="111"/>
      <c r="AA572" s="111"/>
      <c r="AB572" s="111"/>
      <c r="AC572" s="111"/>
      <c r="AD572" s="111"/>
      <c r="AE572" s="111"/>
      <c r="AF572" s="111"/>
      <c r="AG572" s="111"/>
      <c r="AH572" s="111"/>
      <c r="AI572" s="111"/>
    </row>
    <row r="573" ht="15.75" customHeight="1">
      <c r="A573" s="111"/>
      <c r="Z573" s="111"/>
      <c r="AA573" s="111"/>
      <c r="AB573" s="111"/>
      <c r="AC573" s="111"/>
      <c r="AD573" s="111"/>
      <c r="AE573" s="111"/>
      <c r="AF573" s="111"/>
      <c r="AG573" s="111"/>
      <c r="AH573" s="111"/>
      <c r="AI573" s="111"/>
    </row>
    <row r="574" ht="15.75" customHeight="1">
      <c r="A574" s="111"/>
      <c r="Z574" s="111"/>
      <c r="AA574" s="111"/>
      <c r="AB574" s="111"/>
      <c r="AC574" s="111"/>
      <c r="AD574" s="111"/>
      <c r="AE574" s="111"/>
      <c r="AF574" s="111"/>
      <c r="AG574" s="111"/>
      <c r="AH574" s="111"/>
      <c r="AI574" s="111"/>
    </row>
    <row r="575" ht="15.75" customHeight="1">
      <c r="A575" s="111"/>
      <c r="Z575" s="111"/>
      <c r="AA575" s="111"/>
      <c r="AB575" s="111"/>
      <c r="AC575" s="111"/>
      <c r="AD575" s="111"/>
      <c r="AE575" s="111"/>
      <c r="AF575" s="111"/>
      <c r="AG575" s="111"/>
      <c r="AH575" s="111"/>
      <c r="AI575" s="111"/>
    </row>
    <row r="576" ht="15.75" customHeight="1">
      <c r="A576" s="111"/>
      <c r="Z576" s="111"/>
      <c r="AA576" s="111"/>
      <c r="AB576" s="111"/>
      <c r="AC576" s="111"/>
      <c r="AD576" s="111"/>
      <c r="AE576" s="111"/>
      <c r="AF576" s="111"/>
      <c r="AG576" s="111"/>
      <c r="AH576" s="111"/>
      <c r="AI576" s="111"/>
    </row>
    <row r="577" ht="15.75" customHeight="1">
      <c r="A577" s="111"/>
      <c r="Z577" s="111"/>
      <c r="AA577" s="111"/>
      <c r="AB577" s="111"/>
      <c r="AC577" s="111"/>
      <c r="AD577" s="111"/>
      <c r="AE577" s="111"/>
      <c r="AF577" s="111"/>
      <c r="AG577" s="111"/>
      <c r="AH577" s="111"/>
      <c r="AI577" s="111"/>
    </row>
    <row r="578" ht="15.75" customHeight="1">
      <c r="A578" s="111"/>
      <c r="Z578" s="111"/>
      <c r="AA578" s="111"/>
      <c r="AB578" s="111"/>
      <c r="AC578" s="111"/>
      <c r="AD578" s="111"/>
      <c r="AE578" s="111"/>
      <c r="AF578" s="111"/>
      <c r="AG578" s="111"/>
      <c r="AH578" s="111"/>
      <c r="AI578" s="111"/>
    </row>
    <row r="579" ht="15.75" customHeight="1">
      <c r="A579" s="111"/>
      <c r="Z579" s="111"/>
      <c r="AA579" s="111"/>
      <c r="AB579" s="111"/>
      <c r="AC579" s="111"/>
      <c r="AD579" s="111"/>
      <c r="AE579" s="111"/>
      <c r="AF579" s="111"/>
      <c r="AG579" s="111"/>
      <c r="AH579" s="111"/>
      <c r="AI579" s="111"/>
    </row>
    <row r="580" ht="15.75" customHeight="1">
      <c r="A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</row>
    <row r="581" ht="15.75" customHeight="1">
      <c r="A581" s="111"/>
      <c r="Z581" s="111"/>
      <c r="AA581" s="111"/>
      <c r="AB581" s="111"/>
      <c r="AC581" s="111"/>
      <c r="AD581" s="111"/>
      <c r="AE581" s="111"/>
      <c r="AF581" s="111"/>
      <c r="AG581" s="111"/>
      <c r="AH581" s="111"/>
      <c r="AI581" s="111"/>
    </row>
    <row r="582" ht="15.75" customHeight="1">
      <c r="A582" s="111"/>
      <c r="Z582" s="111"/>
      <c r="AA582" s="111"/>
      <c r="AB582" s="111"/>
      <c r="AC582" s="111"/>
      <c r="AD582" s="111"/>
      <c r="AE582" s="111"/>
      <c r="AF582" s="111"/>
      <c r="AG582" s="111"/>
      <c r="AH582" s="111"/>
      <c r="AI582" s="111"/>
    </row>
    <row r="583" ht="15.75" customHeight="1">
      <c r="A583" s="111"/>
      <c r="Z583" s="111"/>
      <c r="AA583" s="111"/>
      <c r="AB583" s="111"/>
      <c r="AC583" s="111"/>
      <c r="AD583" s="111"/>
      <c r="AE583" s="111"/>
      <c r="AF583" s="111"/>
      <c r="AG583" s="111"/>
      <c r="AH583" s="111"/>
      <c r="AI583" s="111"/>
    </row>
    <row r="584" ht="15.75" customHeight="1">
      <c r="A584" s="111"/>
      <c r="Z584" s="111"/>
      <c r="AA584" s="111"/>
      <c r="AB584" s="111"/>
      <c r="AC584" s="111"/>
      <c r="AD584" s="111"/>
      <c r="AE584" s="111"/>
      <c r="AF584" s="111"/>
      <c r="AG584" s="111"/>
      <c r="AH584" s="111"/>
      <c r="AI584" s="111"/>
    </row>
    <row r="585" ht="15.75" customHeight="1">
      <c r="A585" s="111"/>
      <c r="Z585" s="111"/>
      <c r="AA585" s="111"/>
      <c r="AB585" s="111"/>
      <c r="AC585" s="111"/>
      <c r="AD585" s="111"/>
      <c r="AE585" s="111"/>
      <c r="AF585" s="111"/>
      <c r="AG585" s="111"/>
      <c r="AH585" s="111"/>
      <c r="AI585" s="111"/>
    </row>
    <row r="586" ht="15.75" customHeight="1">
      <c r="A586" s="111"/>
      <c r="Z586" s="111"/>
      <c r="AA586" s="111"/>
      <c r="AB586" s="111"/>
      <c r="AC586" s="111"/>
      <c r="AD586" s="111"/>
      <c r="AE586" s="111"/>
      <c r="AF586" s="111"/>
      <c r="AG586" s="111"/>
      <c r="AH586" s="111"/>
      <c r="AI586" s="111"/>
    </row>
    <row r="587" ht="15.75" customHeight="1">
      <c r="A587" s="111"/>
      <c r="Z587" s="111"/>
      <c r="AA587" s="111"/>
      <c r="AB587" s="111"/>
      <c r="AC587" s="111"/>
      <c r="AD587" s="111"/>
      <c r="AE587" s="111"/>
      <c r="AF587" s="111"/>
      <c r="AG587" s="111"/>
      <c r="AH587" s="111"/>
      <c r="AI587" s="111"/>
    </row>
    <row r="588" ht="15.75" customHeight="1">
      <c r="A588" s="111"/>
      <c r="Z588" s="111"/>
      <c r="AA588" s="111"/>
      <c r="AB588" s="111"/>
      <c r="AC588" s="111"/>
      <c r="AD588" s="111"/>
      <c r="AE588" s="111"/>
      <c r="AF588" s="111"/>
      <c r="AG588" s="111"/>
      <c r="AH588" s="111"/>
      <c r="AI588" s="111"/>
    </row>
    <row r="589" ht="15.75" customHeight="1">
      <c r="A589" s="111"/>
      <c r="Z589" s="111"/>
      <c r="AA589" s="111"/>
      <c r="AB589" s="111"/>
      <c r="AC589" s="111"/>
      <c r="AD589" s="111"/>
      <c r="AE589" s="111"/>
      <c r="AF589" s="111"/>
      <c r="AG589" s="111"/>
      <c r="AH589" s="111"/>
      <c r="AI589" s="111"/>
    </row>
    <row r="590" ht="15.75" customHeight="1">
      <c r="A590" s="111"/>
      <c r="Z590" s="111"/>
      <c r="AA590" s="111"/>
      <c r="AB590" s="111"/>
      <c r="AC590" s="111"/>
      <c r="AD590" s="111"/>
      <c r="AE590" s="111"/>
      <c r="AF590" s="111"/>
      <c r="AG590" s="111"/>
      <c r="AH590" s="111"/>
      <c r="AI590" s="111"/>
    </row>
    <row r="591" ht="15.75" customHeight="1">
      <c r="A591" s="111"/>
      <c r="Z591" s="111"/>
      <c r="AA591" s="111"/>
      <c r="AB591" s="111"/>
      <c r="AC591" s="111"/>
      <c r="AD591" s="111"/>
      <c r="AE591" s="111"/>
      <c r="AF591" s="111"/>
      <c r="AG591" s="111"/>
      <c r="AH591" s="111"/>
      <c r="AI591" s="111"/>
    </row>
    <row r="592" ht="15.75" customHeight="1">
      <c r="A592" s="111"/>
      <c r="Z592" s="111"/>
      <c r="AA592" s="111"/>
      <c r="AB592" s="111"/>
      <c r="AC592" s="111"/>
      <c r="AD592" s="111"/>
      <c r="AE592" s="111"/>
      <c r="AF592" s="111"/>
      <c r="AG592" s="111"/>
      <c r="AH592" s="111"/>
      <c r="AI592" s="111"/>
    </row>
    <row r="593" ht="15.75" customHeight="1">
      <c r="A593" s="111"/>
      <c r="Z593" s="111"/>
      <c r="AA593" s="111"/>
      <c r="AB593" s="111"/>
      <c r="AC593" s="111"/>
      <c r="AD593" s="111"/>
      <c r="AE593" s="111"/>
      <c r="AF593" s="111"/>
      <c r="AG593" s="111"/>
      <c r="AH593" s="111"/>
      <c r="AI593" s="111"/>
    </row>
    <row r="594" ht="15.75" customHeight="1">
      <c r="A594" s="111"/>
      <c r="Z594" s="111"/>
      <c r="AA594" s="111"/>
      <c r="AB594" s="111"/>
      <c r="AC594" s="111"/>
      <c r="AD594" s="111"/>
      <c r="AE594" s="111"/>
      <c r="AF594" s="111"/>
      <c r="AG594" s="111"/>
      <c r="AH594" s="111"/>
      <c r="AI594" s="111"/>
    </row>
    <row r="595" ht="15.75" customHeight="1">
      <c r="A595" s="111"/>
      <c r="Z595" s="111"/>
      <c r="AA595" s="111"/>
      <c r="AB595" s="111"/>
      <c r="AC595" s="111"/>
      <c r="AD595" s="111"/>
      <c r="AE595" s="111"/>
      <c r="AF595" s="111"/>
      <c r="AG595" s="111"/>
      <c r="AH595" s="111"/>
      <c r="AI595" s="111"/>
    </row>
    <row r="596" ht="15.75" customHeight="1">
      <c r="A596" s="111"/>
      <c r="Z596" s="111"/>
      <c r="AA596" s="111"/>
      <c r="AB596" s="111"/>
      <c r="AC596" s="111"/>
      <c r="AD596" s="111"/>
      <c r="AE596" s="111"/>
      <c r="AF596" s="111"/>
      <c r="AG596" s="111"/>
      <c r="AH596" s="111"/>
      <c r="AI596" s="111"/>
    </row>
    <row r="597" ht="15.75" customHeight="1">
      <c r="A597" s="111"/>
      <c r="Z597" s="111"/>
      <c r="AA597" s="111"/>
      <c r="AB597" s="111"/>
      <c r="AC597" s="111"/>
      <c r="AD597" s="111"/>
      <c r="AE597" s="111"/>
      <c r="AF597" s="111"/>
      <c r="AG597" s="111"/>
      <c r="AH597" s="111"/>
      <c r="AI597" s="111"/>
    </row>
    <row r="598" ht="15.75" customHeight="1">
      <c r="A598" s="111"/>
      <c r="Z598" s="111"/>
      <c r="AA598" s="111"/>
      <c r="AB598" s="111"/>
      <c r="AC598" s="111"/>
      <c r="AD598" s="111"/>
      <c r="AE598" s="111"/>
      <c r="AF598" s="111"/>
      <c r="AG598" s="111"/>
      <c r="AH598" s="111"/>
      <c r="AI598" s="111"/>
    </row>
    <row r="599" ht="15.75" customHeight="1">
      <c r="A599" s="111"/>
      <c r="Z599" s="111"/>
      <c r="AA599" s="111"/>
      <c r="AB599" s="111"/>
      <c r="AC599" s="111"/>
      <c r="AD599" s="111"/>
      <c r="AE599" s="111"/>
      <c r="AF599" s="111"/>
      <c r="AG599" s="111"/>
      <c r="AH599" s="111"/>
      <c r="AI599" s="111"/>
    </row>
    <row r="600" ht="15.75" customHeight="1">
      <c r="A600" s="111"/>
      <c r="Z600" s="111"/>
      <c r="AA600" s="111"/>
      <c r="AB600" s="111"/>
      <c r="AC600" s="111"/>
      <c r="AD600" s="111"/>
      <c r="AE600" s="111"/>
      <c r="AF600" s="111"/>
      <c r="AG600" s="111"/>
      <c r="AH600" s="111"/>
      <c r="AI600" s="111"/>
    </row>
    <row r="601" ht="15.75" customHeight="1">
      <c r="A601" s="111"/>
      <c r="Z601" s="111"/>
      <c r="AA601" s="111"/>
      <c r="AB601" s="111"/>
      <c r="AC601" s="111"/>
      <c r="AD601" s="111"/>
      <c r="AE601" s="111"/>
      <c r="AF601" s="111"/>
      <c r="AG601" s="111"/>
      <c r="AH601" s="111"/>
      <c r="AI601" s="111"/>
    </row>
    <row r="602" ht="15.75" customHeight="1">
      <c r="A602" s="111"/>
      <c r="Z602" s="111"/>
      <c r="AA602" s="111"/>
      <c r="AB602" s="111"/>
      <c r="AC602" s="111"/>
      <c r="AD602" s="111"/>
      <c r="AE602" s="111"/>
      <c r="AF602" s="111"/>
      <c r="AG602" s="111"/>
      <c r="AH602" s="111"/>
      <c r="AI602" s="111"/>
    </row>
    <row r="603" ht="15.75" customHeight="1">
      <c r="A603" s="111"/>
      <c r="Z603" s="111"/>
      <c r="AA603" s="111"/>
      <c r="AB603" s="111"/>
      <c r="AC603" s="111"/>
      <c r="AD603" s="111"/>
      <c r="AE603" s="111"/>
      <c r="AF603" s="111"/>
      <c r="AG603" s="111"/>
      <c r="AH603" s="111"/>
      <c r="AI603" s="111"/>
    </row>
    <row r="604" ht="15.75" customHeight="1">
      <c r="A604" s="111"/>
      <c r="Z604" s="111"/>
      <c r="AA604" s="111"/>
      <c r="AB604" s="111"/>
      <c r="AC604" s="111"/>
      <c r="AD604" s="111"/>
      <c r="AE604" s="111"/>
      <c r="AF604" s="111"/>
      <c r="AG604" s="111"/>
      <c r="AH604" s="111"/>
      <c r="AI604" s="111"/>
    </row>
    <row r="605" ht="15.75" customHeight="1">
      <c r="A605" s="111"/>
      <c r="Z605" s="111"/>
      <c r="AA605" s="111"/>
      <c r="AB605" s="111"/>
      <c r="AC605" s="111"/>
      <c r="AD605" s="111"/>
      <c r="AE605" s="111"/>
      <c r="AF605" s="111"/>
      <c r="AG605" s="111"/>
      <c r="AH605" s="111"/>
      <c r="AI605" s="111"/>
    </row>
    <row r="606" ht="15.75" customHeight="1">
      <c r="A606" s="111"/>
      <c r="Z606" s="111"/>
      <c r="AA606" s="111"/>
      <c r="AB606" s="111"/>
      <c r="AC606" s="111"/>
      <c r="AD606" s="111"/>
      <c r="AE606" s="111"/>
      <c r="AF606" s="111"/>
      <c r="AG606" s="111"/>
      <c r="AH606" s="111"/>
      <c r="AI606" s="111"/>
    </row>
    <row r="607" ht="15.75" customHeight="1">
      <c r="A607" s="111"/>
      <c r="Z607" s="111"/>
      <c r="AA607" s="111"/>
      <c r="AB607" s="111"/>
      <c r="AC607" s="111"/>
      <c r="AD607" s="111"/>
      <c r="AE607" s="111"/>
      <c r="AF607" s="111"/>
      <c r="AG607" s="111"/>
      <c r="AH607" s="111"/>
      <c r="AI607" s="111"/>
    </row>
    <row r="608" ht="15.75" customHeight="1">
      <c r="A608" s="111"/>
      <c r="Z608" s="111"/>
      <c r="AA608" s="111"/>
      <c r="AB608" s="111"/>
      <c r="AC608" s="111"/>
      <c r="AD608" s="111"/>
      <c r="AE608" s="111"/>
      <c r="AF608" s="111"/>
      <c r="AG608" s="111"/>
      <c r="AH608" s="111"/>
      <c r="AI608" s="111"/>
    </row>
    <row r="609" ht="15.75" customHeight="1">
      <c r="A609" s="111"/>
      <c r="Z609" s="111"/>
      <c r="AA609" s="111"/>
      <c r="AB609" s="111"/>
      <c r="AC609" s="111"/>
      <c r="AD609" s="111"/>
      <c r="AE609" s="111"/>
      <c r="AF609" s="111"/>
      <c r="AG609" s="111"/>
      <c r="AH609" s="111"/>
      <c r="AI609" s="111"/>
    </row>
    <row r="610" ht="15.75" customHeight="1">
      <c r="A610" s="111"/>
      <c r="Z610" s="111"/>
      <c r="AA610" s="111"/>
      <c r="AB610" s="111"/>
      <c r="AC610" s="111"/>
      <c r="AD610" s="111"/>
      <c r="AE610" s="111"/>
      <c r="AF610" s="111"/>
      <c r="AG610" s="111"/>
      <c r="AH610" s="111"/>
      <c r="AI610" s="111"/>
    </row>
    <row r="611" ht="15.75" customHeight="1">
      <c r="A611" s="111"/>
      <c r="Z611" s="111"/>
      <c r="AA611" s="111"/>
      <c r="AB611" s="111"/>
      <c r="AC611" s="111"/>
      <c r="AD611" s="111"/>
      <c r="AE611" s="111"/>
      <c r="AF611" s="111"/>
      <c r="AG611" s="111"/>
      <c r="AH611" s="111"/>
      <c r="AI611" s="111"/>
    </row>
    <row r="612" ht="15.75" customHeight="1">
      <c r="A612" s="111"/>
      <c r="Z612" s="111"/>
      <c r="AA612" s="111"/>
      <c r="AB612" s="111"/>
      <c r="AC612" s="111"/>
      <c r="AD612" s="111"/>
      <c r="AE612" s="111"/>
      <c r="AF612" s="111"/>
      <c r="AG612" s="111"/>
      <c r="AH612" s="111"/>
      <c r="AI612" s="111"/>
    </row>
    <row r="613" ht="15.75" customHeight="1">
      <c r="A613" s="111"/>
      <c r="Z613" s="111"/>
      <c r="AA613" s="111"/>
      <c r="AB613" s="111"/>
      <c r="AC613" s="111"/>
      <c r="AD613" s="111"/>
      <c r="AE613" s="111"/>
      <c r="AF613" s="111"/>
      <c r="AG613" s="111"/>
      <c r="AH613" s="111"/>
      <c r="AI613" s="111"/>
    </row>
    <row r="614" ht="15.75" customHeight="1">
      <c r="A614" s="111"/>
      <c r="Z614" s="111"/>
      <c r="AA614" s="111"/>
      <c r="AB614" s="111"/>
      <c r="AC614" s="111"/>
      <c r="AD614" s="111"/>
      <c r="AE614" s="111"/>
      <c r="AF614" s="111"/>
      <c r="AG614" s="111"/>
      <c r="AH614" s="111"/>
      <c r="AI614" s="111"/>
    </row>
    <row r="615" ht="15.75" customHeight="1">
      <c r="A615" s="111"/>
      <c r="Z615" s="111"/>
      <c r="AA615" s="111"/>
      <c r="AB615" s="111"/>
      <c r="AC615" s="111"/>
      <c r="AD615" s="111"/>
      <c r="AE615" s="111"/>
      <c r="AF615" s="111"/>
      <c r="AG615" s="111"/>
      <c r="AH615" s="111"/>
      <c r="AI615" s="111"/>
    </row>
    <row r="616" ht="15.75" customHeight="1">
      <c r="A616" s="111"/>
      <c r="Z616" s="111"/>
      <c r="AA616" s="111"/>
      <c r="AB616" s="111"/>
      <c r="AC616" s="111"/>
      <c r="AD616" s="111"/>
      <c r="AE616" s="111"/>
      <c r="AF616" s="111"/>
      <c r="AG616" s="111"/>
      <c r="AH616" s="111"/>
      <c r="AI616" s="111"/>
    </row>
    <row r="617" ht="15.75" customHeight="1">
      <c r="A617" s="111"/>
      <c r="Z617" s="111"/>
      <c r="AA617" s="111"/>
      <c r="AB617" s="111"/>
      <c r="AC617" s="111"/>
      <c r="AD617" s="111"/>
      <c r="AE617" s="111"/>
      <c r="AF617" s="111"/>
      <c r="AG617" s="111"/>
      <c r="AH617" s="111"/>
      <c r="AI617" s="111"/>
    </row>
    <row r="618" ht="15.75" customHeight="1">
      <c r="A618" s="111"/>
      <c r="Z618" s="111"/>
      <c r="AA618" s="111"/>
      <c r="AB618" s="111"/>
      <c r="AC618" s="111"/>
      <c r="AD618" s="111"/>
      <c r="AE618" s="111"/>
      <c r="AF618" s="111"/>
      <c r="AG618" s="111"/>
      <c r="AH618" s="111"/>
      <c r="AI618" s="111"/>
    </row>
    <row r="619" ht="15.75" customHeight="1">
      <c r="A619" s="111"/>
      <c r="Z619" s="111"/>
      <c r="AA619" s="111"/>
      <c r="AB619" s="111"/>
      <c r="AC619" s="111"/>
      <c r="AD619" s="111"/>
      <c r="AE619" s="111"/>
      <c r="AF619" s="111"/>
      <c r="AG619" s="111"/>
      <c r="AH619" s="111"/>
      <c r="AI619" s="111"/>
    </row>
    <row r="620" ht="15.75" customHeight="1">
      <c r="A620" s="111"/>
      <c r="Z620" s="111"/>
      <c r="AA620" s="111"/>
      <c r="AB620" s="111"/>
      <c r="AC620" s="111"/>
      <c r="AD620" s="111"/>
      <c r="AE620" s="111"/>
      <c r="AF620" s="111"/>
      <c r="AG620" s="111"/>
      <c r="AH620" s="111"/>
      <c r="AI620" s="111"/>
    </row>
    <row r="621" ht="15.75" customHeight="1">
      <c r="A621" s="111"/>
      <c r="Z621" s="111"/>
      <c r="AA621" s="111"/>
      <c r="AB621" s="111"/>
      <c r="AC621" s="111"/>
      <c r="AD621" s="111"/>
      <c r="AE621" s="111"/>
      <c r="AF621" s="111"/>
      <c r="AG621" s="111"/>
      <c r="AH621" s="111"/>
      <c r="AI621" s="111"/>
    </row>
    <row r="622" ht="15.75" customHeight="1">
      <c r="A622" s="111"/>
      <c r="Z622" s="111"/>
      <c r="AA622" s="111"/>
      <c r="AB622" s="111"/>
      <c r="AC622" s="111"/>
      <c r="AD622" s="111"/>
      <c r="AE622" s="111"/>
      <c r="AF622" s="111"/>
      <c r="AG622" s="111"/>
      <c r="AH622" s="111"/>
      <c r="AI622" s="111"/>
    </row>
    <row r="623" ht="15.75" customHeight="1">
      <c r="A623" s="111"/>
      <c r="Z623" s="111"/>
      <c r="AA623" s="111"/>
      <c r="AB623" s="111"/>
      <c r="AC623" s="111"/>
      <c r="AD623" s="111"/>
      <c r="AE623" s="111"/>
      <c r="AF623" s="111"/>
      <c r="AG623" s="111"/>
      <c r="AH623" s="111"/>
      <c r="AI623" s="111"/>
    </row>
    <row r="624" ht="15.75" customHeight="1">
      <c r="A624" s="111"/>
      <c r="Z624" s="111"/>
      <c r="AA624" s="111"/>
      <c r="AB624" s="111"/>
      <c r="AC624" s="111"/>
      <c r="AD624" s="111"/>
      <c r="AE624" s="111"/>
      <c r="AF624" s="111"/>
      <c r="AG624" s="111"/>
      <c r="AH624" s="111"/>
      <c r="AI624" s="111"/>
    </row>
    <row r="625" ht="15.75" customHeight="1">
      <c r="A625" s="111"/>
      <c r="Z625" s="111"/>
      <c r="AA625" s="111"/>
      <c r="AB625" s="111"/>
      <c r="AC625" s="111"/>
      <c r="AD625" s="111"/>
      <c r="AE625" s="111"/>
      <c r="AF625" s="111"/>
      <c r="AG625" s="111"/>
      <c r="AH625" s="111"/>
      <c r="AI625" s="111"/>
    </row>
    <row r="626" ht="15.75" customHeight="1">
      <c r="A626" s="111"/>
      <c r="Z626" s="111"/>
      <c r="AA626" s="111"/>
      <c r="AB626" s="111"/>
      <c r="AC626" s="111"/>
      <c r="AD626" s="111"/>
      <c r="AE626" s="111"/>
      <c r="AF626" s="111"/>
      <c r="AG626" s="111"/>
      <c r="AH626" s="111"/>
      <c r="AI626" s="111"/>
    </row>
    <row r="627" ht="15.75" customHeight="1">
      <c r="A627" s="111"/>
      <c r="Z627" s="111"/>
      <c r="AA627" s="111"/>
      <c r="AB627" s="111"/>
      <c r="AC627" s="111"/>
      <c r="AD627" s="111"/>
      <c r="AE627" s="111"/>
      <c r="AF627" s="111"/>
      <c r="AG627" s="111"/>
      <c r="AH627" s="111"/>
      <c r="AI627" s="111"/>
    </row>
    <row r="628" ht="15.75" customHeight="1">
      <c r="A628" s="111"/>
      <c r="Z628" s="111"/>
      <c r="AA628" s="111"/>
      <c r="AB628" s="111"/>
      <c r="AC628" s="111"/>
      <c r="AD628" s="111"/>
      <c r="AE628" s="111"/>
      <c r="AF628" s="111"/>
      <c r="AG628" s="111"/>
      <c r="AH628" s="111"/>
      <c r="AI628" s="111"/>
    </row>
    <row r="629" ht="15.75" customHeight="1">
      <c r="A629" s="111"/>
      <c r="Z629" s="111"/>
      <c r="AA629" s="111"/>
      <c r="AB629" s="111"/>
      <c r="AC629" s="111"/>
      <c r="AD629" s="111"/>
      <c r="AE629" s="111"/>
      <c r="AF629" s="111"/>
      <c r="AG629" s="111"/>
      <c r="AH629" s="111"/>
      <c r="AI629" s="111"/>
    </row>
    <row r="630" ht="15.75" customHeight="1">
      <c r="A630" s="111"/>
      <c r="Z630" s="111"/>
      <c r="AA630" s="111"/>
      <c r="AB630" s="111"/>
      <c r="AC630" s="111"/>
      <c r="AD630" s="111"/>
      <c r="AE630" s="111"/>
      <c r="AF630" s="111"/>
      <c r="AG630" s="111"/>
      <c r="AH630" s="111"/>
      <c r="AI630" s="111"/>
    </row>
    <row r="631" ht="15.75" customHeight="1">
      <c r="A631" s="111"/>
      <c r="Z631" s="111"/>
      <c r="AA631" s="111"/>
      <c r="AB631" s="111"/>
      <c r="AC631" s="111"/>
      <c r="AD631" s="111"/>
      <c r="AE631" s="111"/>
      <c r="AF631" s="111"/>
      <c r="AG631" s="111"/>
      <c r="AH631" s="111"/>
      <c r="AI631" s="111"/>
    </row>
    <row r="632" ht="15.75" customHeight="1">
      <c r="A632" s="111"/>
      <c r="Z632" s="111"/>
      <c r="AA632" s="111"/>
      <c r="AB632" s="111"/>
      <c r="AC632" s="111"/>
      <c r="AD632" s="111"/>
      <c r="AE632" s="111"/>
      <c r="AF632" s="111"/>
      <c r="AG632" s="111"/>
      <c r="AH632" s="111"/>
      <c r="AI632" s="111"/>
    </row>
    <row r="633" ht="15.75" customHeight="1">
      <c r="A633" s="111"/>
      <c r="Z633" s="111"/>
      <c r="AA633" s="111"/>
      <c r="AB633" s="111"/>
      <c r="AC633" s="111"/>
      <c r="AD633" s="111"/>
      <c r="AE633" s="111"/>
      <c r="AF633" s="111"/>
      <c r="AG633" s="111"/>
      <c r="AH633" s="111"/>
      <c r="AI633" s="111"/>
    </row>
    <row r="634" ht="15.75" customHeight="1">
      <c r="A634" s="111"/>
      <c r="Z634" s="111"/>
      <c r="AA634" s="111"/>
      <c r="AB634" s="111"/>
      <c r="AC634" s="111"/>
      <c r="AD634" s="111"/>
      <c r="AE634" s="111"/>
      <c r="AF634" s="111"/>
      <c r="AG634" s="111"/>
      <c r="AH634" s="111"/>
      <c r="AI634" s="111"/>
    </row>
    <row r="635" ht="15.75" customHeight="1">
      <c r="A635" s="111"/>
      <c r="Z635" s="111"/>
      <c r="AA635" s="111"/>
      <c r="AB635" s="111"/>
      <c r="AC635" s="111"/>
      <c r="AD635" s="111"/>
      <c r="AE635" s="111"/>
      <c r="AF635" s="111"/>
      <c r="AG635" s="111"/>
      <c r="AH635" s="111"/>
      <c r="AI635" s="111"/>
    </row>
    <row r="636" ht="15.75" customHeight="1">
      <c r="A636" s="111"/>
      <c r="Z636" s="111"/>
      <c r="AA636" s="111"/>
      <c r="AB636" s="111"/>
      <c r="AC636" s="111"/>
      <c r="AD636" s="111"/>
      <c r="AE636" s="111"/>
      <c r="AF636" s="111"/>
      <c r="AG636" s="111"/>
      <c r="AH636" s="111"/>
      <c r="AI636" s="111"/>
    </row>
    <row r="637" ht="15.75" customHeight="1">
      <c r="A637" s="111"/>
      <c r="Z637" s="111"/>
      <c r="AA637" s="111"/>
      <c r="AB637" s="111"/>
      <c r="AC637" s="111"/>
      <c r="AD637" s="111"/>
      <c r="AE637" s="111"/>
      <c r="AF637" s="111"/>
      <c r="AG637" s="111"/>
      <c r="AH637" s="111"/>
      <c r="AI637" s="111"/>
    </row>
    <row r="638" ht="15.75" customHeight="1">
      <c r="A638" s="111"/>
      <c r="Z638" s="111"/>
      <c r="AA638" s="111"/>
      <c r="AB638" s="111"/>
      <c r="AC638" s="111"/>
      <c r="AD638" s="111"/>
      <c r="AE638" s="111"/>
      <c r="AF638" s="111"/>
      <c r="AG638" s="111"/>
      <c r="AH638" s="111"/>
      <c r="AI638" s="111"/>
    </row>
    <row r="639" ht="15.75" customHeight="1">
      <c r="A639" s="111"/>
      <c r="Z639" s="111"/>
      <c r="AA639" s="111"/>
      <c r="AB639" s="111"/>
      <c r="AC639" s="111"/>
      <c r="AD639" s="111"/>
      <c r="AE639" s="111"/>
      <c r="AF639" s="111"/>
      <c r="AG639" s="111"/>
      <c r="AH639" s="111"/>
      <c r="AI639" s="111"/>
    </row>
    <row r="640" ht="15.75" customHeight="1">
      <c r="A640" s="111"/>
      <c r="Z640" s="111"/>
      <c r="AA640" s="111"/>
      <c r="AB640" s="111"/>
      <c r="AC640" s="111"/>
      <c r="AD640" s="111"/>
      <c r="AE640" s="111"/>
      <c r="AF640" s="111"/>
      <c r="AG640" s="111"/>
      <c r="AH640" s="111"/>
      <c r="AI640" s="111"/>
    </row>
    <row r="641" ht="15.75" customHeight="1">
      <c r="A641" s="111"/>
      <c r="Z641" s="111"/>
      <c r="AA641" s="111"/>
      <c r="AB641" s="111"/>
      <c r="AC641" s="111"/>
      <c r="AD641" s="111"/>
      <c r="AE641" s="111"/>
      <c r="AF641" s="111"/>
      <c r="AG641" s="111"/>
      <c r="AH641" s="111"/>
      <c r="AI641" s="111"/>
    </row>
    <row r="642" ht="15.75" customHeight="1">
      <c r="A642" s="111"/>
      <c r="Z642" s="111"/>
      <c r="AA642" s="111"/>
      <c r="AB642" s="111"/>
      <c r="AC642" s="111"/>
      <c r="AD642" s="111"/>
      <c r="AE642" s="111"/>
      <c r="AF642" s="111"/>
      <c r="AG642" s="111"/>
      <c r="AH642" s="111"/>
      <c r="AI642" s="111"/>
    </row>
    <row r="643" ht="15.75" customHeight="1">
      <c r="A643" s="111"/>
      <c r="Z643" s="111"/>
      <c r="AA643" s="111"/>
      <c r="AB643" s="111"/>
      <c r="AC643" s="111"/>
      <c r="AD643" s="111"/>
      <c r="AE643" s="111"/>
      <c r="AF643" s="111"/>
      <c r="AG643" s="111"/>
      <c r="AH643" s="111"/>
      <c r="AI643" s="111"/>
    </row>
    <row r="644" ht="15.75" customHeight="1">
      <c r="A644" s="111"/>
      <c r="Z644" s="111"/>
      <c r="AA644" s="111"/>
      <c r="AB644" s="111"/>
      <c r="AC644" s="111"/>
      <c r="AD644" s="111"/>
      <c r="AE644" s="111"/>
      <c r="AF644" s="111"/>
      <c r="AG644" s="111"/>
      <c r="AH644" s="111"/>
      <c r="AI644" s="111"/>
    </row>
    <row r="645" ht="15.75" customHeight="1">
      <c r="A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</row>
    <row r="646" ht="15.75" customHeight="1">
      <c r="A646" s="111"/>
      <c r="Z646" s="111"/>
      <c r="AA646" s="111"/>
      <c r="AB646" s="111"/>
      <c r="AC646" s="111"/>
      <c r="AD646" s="111"/>
      <c r="AE646" s="111"/>
      <c r="AF646" s="111"/>
      <c r="AG646" s="111"/>
      <c r="AH646" s="111"/>
      <c r="AI646" s="111"/>
    </row>
    <row r="647" ht="15.75" customHeight="1">
      <c r="A647" s="111"/>
      <c r="Z647" s="111"/>
      <c r="AA647" s="111"/>
      <c r="AB647" s="111"/>
      <c r="AC647" s="111"/>
      <c r="AD647" s="111"/>
      <c r="AE647" s="111"/>
      <c r="AF647" s="111"/>
      <c r="AG647" s="111"/>
      <c r="AH647" s="111"/>
      <c r="AI647" s="111"/>
    </row>
    <row r="648" ht="15.75" customHeight="1">
      <c r="A648" s="111"/>
      <c r="Z648" s="111"/>
      <c r="AA648" s="111"/>
      <c r="AB648" s="111"/>
      <c r="AC648" s="111"/>
      <c r="AD648" s="111"/>
      <c r="AE648" s="111"/>
      <c r="AF648" s="111"/>
      <c r="AG648" s="111"/>
      <c r="AH648" s="111"/>
      <c r="AI648" s="111"/>
    </row>
    <row r="649" ht="15.75" customHeight="1">
      <c r="A649" s="111"/>
      <c r="Z649" s="111"/>
      <c r="AA649" s="111"/>
      <c r="AB649" s="111"/>
      <c r="AC649" s="111"/>
      <c r="AD649" s="111"/>
      <c r="AE649" s="111"/>
      <c r="AF649" s="111"/>
      <c r="AG649" s="111"/>
      <c r="AH649" s="111"/>
      <c r="AI649" s="111"/>
    </row>
    <row r="650" ht="15.75" customHeight="1">
      <c r="A650" s="111"/>
      <c r="Z650" s="111"/>
      <c r="AA650" s="111"/>
      <c r="AB650" s="111"/>
      <c r="AC650" s="111"/>
      <c r="AD650" s="111"/>
      <c r="AE650" s="111"/>
      <c r="AF650" s="111"/>
      <c r="AG650" s="111"/>
      <c r="AH650" s="111"/>
      <c r="AI650" s="111"/>
    </row>
    <row r="651" ht="15.75" customHeight="1">
      <c r="A651" s="111"/>
      <c r="Z651" s="111"/>
      <c r="AA651" s="111"/>
      <c r="AB651" s="111"/>
      <c r="AC651" s="111"/>
      <c r="AD651" s="111"/>
      <c r="AE651" s="111"/>
      <c r="AF651" s="111"/>
      <c r="AG651" s="111"/>
      <c r="AH651" s="111"/>
      <c r="AI651" s="111"/>
    </row>
    <row r="652" ht="15.75" customHeight="1">
      <c r="A652" s="111"/>
      <c r="Z652" s="111"/>
      <c r="AA652" s="111"/>
      <c r="AB652" s="111"/>
      <c r="AC652" s="111"/>
      <c r="AD652" s="111"/>
      <c r="AE652" s="111"/>
      <c r="AF652" s="111"/>
      <c r="AG652" s="111"/>
      <c r="AH652" s="111"/>
      <c r="AI652" s="111"/>
    </row>
    <row r="653" ht="15.75" customHeight="1">
      <c r="A653" s="111"/>
      <c r="Z653" s="111"/>
      <c r="AA653" s="111"/>
      <c r="AB653" s="111"/>
      <c r="AC653" s="111"/>
      <c r="AD653" s="111"/>
      <c r="AE653" s="111"/>
      <c r="AF653" s="111"/>
      <c r="AG653" s="111"/>
      <c r="AH653" s="111"/>
      <c r="AI653" s="111"/>
    </row>
    <row r="654" ht="15.75" customHeight="1">
      <c r="A654" s="111"/>
      <c r="Z654" s="111"/>
      <c r="AA654" s="111"/>
      <c r="AB654" s="111"/>
      <c r="AC654" s="111"/>
      <c r="AD654" s="111"/>
      <c r="AE654" s="111"/>
      <c r="AF654" s="111"/>
      <c r="AG654" s="111"/>
      <c r="AH654" s="111"/>
      <c r="AI654" s="111"/>
    </row>
    <row r="655" ht="15.75" customHeight="1">
      <c r="A655" s="111"/>
      <c r="Z655" s="111"/>
      <c r="AA655" s="111"/>
      <c r="AB655" s="111"/>
      <c r="AC655" s="111"/>
      <c r="AD655" s="111"/>
      <c r="AE655" s="111"/>
      <c r="AF655" s="111"/>
      <c r="AG655" s="111"/>
      <c r="AH655" s="111"/>
      <c r="AI655" s="111"/>
    </row>
    <row r="656" ht="15.75" customHeight="1">
      <c r="A656" s="111"/>
      <c r="Z656" s="111"/>
      <c r="AA656" s="111"/>
      <c r="AB656" s="111"/>
      <c r="AC656" s="111"/>
      <c r="AD656" s="111"/>
      <c r="AE656" s="111"/>
      <c r="AF656" s="111"/>
      <c r="AG656" s="111"/>
      <c r="AH656" s="111"/>
      <c r="AI656" s="111"/>
    </row>
    <row r="657" ht="15.75" customHeight="1">
      <c r="A657" s="111"/>
      <c r="Z657" s="111"/>
      <c r="AA657" s="111"/>
      <c r="AB657" s="111"/>
      <c r="AC657" s="111"/>
      <c r="AD657" s="111"/>
      <c r="AE657" s="111"/>
      <c r="AF657" s="111"/>
      <c r="AG657" s="111"/>
      <c r="AH657" s="111"/>
      <c r="AI657" s="111"/>
    </row>
    <row r="658" ht="15.75" customHeight="1">
      <c r="A658" s="111"/>
      <c r="Z658" s="111"/>
      <c r="AA658" s="111"/>
      <c r="AB658" s="111"/>
      <c r="AC658" s="111"/>
      <c r="AD658" s="111"/>
      <c r="AE658" s="111"/>
      <c r="AF658" s="111"/>
      <c r="AG658" s="111"/>
      <c r="AH658" s="111"/>
      <c r="AI658" s="111"/>
    </row>
    <row r="659" ht="15.75" customHeight="1">
      <c r="A659" s="111"/>
      <c r="Z659" s="111"/>
      <c r="AA659" s="111"/>
      <c r="AB659" s="111"/>
      <c r="AC659" s="111"/>
      <c r="AD659" s="111"/>
      <c r="AE659" s="111"/>
      <c r="AF659" s="111"/>
      <c r="AG659" s="111"/>
      <c r="AH659" s="111"/>
      <c r="AI659" s="111"/>
    </row>
    <row r="660" ht="15.75" customHeight="1">
      <c r="A660" s="111"/>
      <c r="Z660" s="111"/>
      <c r="AA660" s="111"/>
      <c r="AB660" s="111"/>
      <c r="AC660" s="111"/>
      <c r="AD660" s="111"/>
      <c r="AE660" s="111"/>
      <c r="AF660" s="111"/>
      <c r="AG660" s="111"/>
      <c r="AH660" s="111"/>
      <c r="AI660" s="111"/>
    </row>
    <row r="661" ht="15.75" customHeight="1">
      <c r="A661" s="111"/>
      <c r="Z661" s="111"/>
      <c r="AA661" s="111"/>
      <c r="AB661" s="111"/>
      <c r="AC661" s="111"/>
      <c r="AD661" s="111"/>
      <c r="AE661" s="111"/>
      <c r="AF661" s="111"/>
      <c r="AG661" s="111"/>
      <c r="AH661" s="111"/>
      <c r="AI661" s="111"/>
    </row>
    <row r="662" ht="15.75" customHeight="1">
      <c r="A662" s="111"/>
      <c r="Z662" s="111"/>
      <c r="AA662" s="111"/>
      <c r="AB662" s="111"/>
      <c r="AC662" s="111"/>
      <c r="AD662" s="111"/>
      <c r="AE662" s="111"/>
      <c r="AF662" s="111"/>
      <c r="AG662" s="111"/>
      <c r="AH662" s="111"/>
      <c r="AI662" s="111"/>
    </row>
    <row r="663" ht="15.75" customHeight="1">
      <c r="A663" s="111"/>
      <c r="Z663" s="111"/>
      <c r="AA663" s="111"/>
      <c r="AB663" s="111"/>
      <c r="AC663" s="111"/>
      <c r="AD663" s="111"/>
      <c r="AE663" s="111"/>
      <c r="AF663" s="111"/>
      <c r="AG663" s="111"/>
      <c r="AH663" s="111"/>
      <c r="AI663" s="111"/>
    </row>
    <row r="664" ht="15.75" customHeight="1">
      <c r="A664" s="111"/>
      <c r="Z664" s="111"/>
      <c r="AA664" s="111"/>
      <c r="AB664" s="111"/>
      <c r="AC664" s="111"/>
      <c r="AD664" s="111"/>
      <c r="AE664" s="111"/>
      <c r="AF664" s="111"/>
      <c r="AG664" s="111"/>
      <c r="AH664" s="111"/>
      <c r="AI664" s="111"/>
    </row>
    <row r="665" ht="15.75" customHeight="1">
      <c r="A665" s="111"/>
      <c r="Z665" s="111"/>
      <c r="AA665" s="111"/>
      <c r="AB665" s="111"/>
      <c r="AC665" s="111"/>
      <c r="AD665" s="111"/>
      <c r="AE665" s="111"/>
      <c r="AF665" s="111"/>
      <c r="AG665" s="111"/>
      <c r="AH665" s="111"/>
      <c r="AI665" s="111"/>
    </row>
    <row r="666" ht="15.75" customHeight="1">
      <c r="A666" s="111"/>
      <c r="Z666" s="111"/>
      <c r="AA666" s="111"/>
      <c r="AB666" s="111"/>
      <c r="AC666" s="111"/>
      <c r="AD666" s="111"/>
      <c r="AE666" s="111"/>
      <c r="AF666" s="111"/>
      <c r="AG666" s="111"/>
      <c r="AH666" s="111"/>
      <c r="AI666" s="111"/>
    </row>
    <row r="667" ht="15.75" customHeight="1">
      <c r="A667" s="111"/>
      <c r="Z667" s="111"/>
      <c r="AA667" s="111"/>
      <c r="AB667" s="111"/>
      <c r="AC667" s="111"/>
      <c r="AD667" s="111"/>
      <c r="AE667" s="111"/>
      <c r="AF667" s="111"/>
      <c r="AG667" s="111"/>
      <c r="AH667" s="111"/>
      <c r="AI667" s="111"/>
    </row>
    <row r="668" ht="15.75" customHeight="1">
      <c r="A668" s="111"/>
      <c r="Z668" s="111"/>
      <c r="AA668" s="111"/>
      <c r="AB668" s="111"/>
      <c r="AC668" s="111"/>
      <c r="AD668" s="111"/>
      <c r="AE668" s="111"/>
      <c r="AF668" s="111"/>
      <c r="AG668" s="111"/>
      <c r="AH668" s="111"/>
      <c r="AI668" s="111"/>
    </row>
    <row r="669" ht="15.75" customHeight="1">
      <c r="A669" s="111"/>
      <c r="Z669" s="111"/>
      <c r="AA669" s="111"/>
      <c r="AB669" s="111"/>
      <c r="AC669" s="111"/>
      <c r="AD669" s="111"/>
      <c r="AE669" s="111"/>
      <c r="AF669" s="111"/>
      <c r="AG669" s="111"/>
      <c r="AH669" s="111"/>
      <c r="AI669" s="111"/>
    </row>
    <row r="670" ht="15.75" customHeight="1">
      <c r="A670" s="111"/>
      <c r="Z670" s="111"/>
      <c r="AA670" s="111"/>
      <c r="AB670" s="111"/>
      <c r="AC670" s="111"/>
      <c r="AD670" s="111"/>
      <c r="AE670" s="111"/>
      <c r="AF670" s="111"/>
      <c r="AG670" s="111"/>
      <c r="AH670" s="111"/>
      <c r="AI670" s="111"/>
    </row>
    <row r="671" ht="15.75" customHeight="1">
      <c r="A671" s="111"/>
      <c r="Z671" s="111"/>
      <c r="AA671" s="111"/>
      <c r="AB671" s="111"/>
      <c r="AC671" s="111"/>
      <c r="AD671" s="111"/>
      <c r="AE671" s="111"/>
      <c r="AF671" s="111"/>
      <c r="AG671" s="111"/>
      <c r="AH671" s="111"/>
      <c r="AI671" s="111"/>
    </row>
    <row r="672" ht="15.75" customHeight="1">
      <c r="A672" s="111"/>
      <c r="Z672" s="111"/>
      <c r="AA672" s="111"/>
      <c r="AB672" s="111"/>
      <c r="AC672" s="111"/>
      <c r="AD672" s="111"/>
      <c r="AE672" s="111"/>
      <c r="AF672" s="111"/>
      <c r="AG672" s="111"/>
      <c r="AH672" s="111"/>
      <c r="AI672" s="111"/>
    </row>
    <row r="673" ht="15.75" customHeight="1">
      <c r="A673" s="111"/>
      <c r="Z673" s="111"/>
      <c r="AA673" s="111"/>
      <c r="AB673" s="111"/>
      <c r="AC673" s="111"/>
      <c r="AD673" s="111"/>
      <c r="AE673" s="111"/>
      <c r="AF673" s="111"/>
      <c r="AG673" s="111"/>
      <c r="AH673" s="111"/>
      <c r="AI673" s="111"/>
    </row>
    <row r="674" ht="15.75" customHeight="1">
      <c r="A674" s="111"/>
      <c r="Z674" s="111"/>
      <c r="AA674" s="111"/>
      <c r="AB674" s="111"/>
      <c r="AC674" s="111"/>
      <c r="AD674" s="111"/>
      <c r="AE674" s="111"/>
      <c r="AF674" s="111"/>
      <c r="AG674" s="111"/>
      <c r="AH674" s="111"/>
      <c r="AI674" s="111"/>
    </row>
    <row r="675" ht="15.75" customHeight="1">
      <c r="A675" s="111"/>
      <c r="Z675" s="111"/>
      <c r="AA675" s="111"/>
      <c r="AB675" s="111"/>
      <c r="AC675" s="111"/>
      <c r="AD675" s="111"/>
      <c r="AE675" s="111"/>
      <c r="AF675" s="111"/>
      <c r="AG675" s="111"/>
      <c r="AH675" s="111"/>
      <c r="AI675" s="111"/>
    </row>
    <row r="676" ht="15.75" customHeight="1">
      <c r="A676" s="111"/>
      <c r="Z676" s="111"/>
      <c r="AA676" s="111"/>
      <c r="AB676" s="111"/>
      <c r="AC676" s="111"/>
      <c r="AD676" s="111"/>
      <c r="AE676" s="111"/>
      <c r="AF676" s="111"/>
      <c r="AG676" s="111"/>
      <c r="AH676" s="111"/>
      <c r="AI676" s="111"/>
    </row>
    <row r="677" ht="15.75" customHeight="1">
      <c r="A677" s="111"/>
      <c r="Z677" s="111"/>
      <c r="AA677" s="111"/>
      <c r="AB677" s="111"/>
      <c r="AC677" s="111"/>
      <c r="AD677" s="111"/>
      <c r="AE677" s="111"/>
      <c r="AF677" s="111"/>
      <c r="AG677" s="111"/>
      <c r="AH677" s="111"/>
      <c r="AI677" s="111"/>
    </row>
    <row r="678" ht="15.75" customHeight="1">
      <c r="A678" s="111"/>
      <c r="Z678" s="111"/>
      <c r="AA678" s="111"/>
      <c r="AB678" s="111"/>
      <c r="AC678" s="111"/>
      <c r="AD678" s="111"/>
      <c r="AE678" s="111"/>
      <c r="AF678" s="111"/>
      <c r="AG678" s="111"/>
      <c r="AH678" s="111"/>
      <c r="AI678" s="111"/>
    </row>
    <row r="679" ht="15.75" customHeight="1">
      <c r="A679" s="111"/>
      <c r="Z679" s="111"/>
      <c r="AA679" s="111"/>
      <c r="AB679" s="111"/>
      <c r="AC679" s="111"/>
      <c r="AD679" s="111"/>
      <c r="AE679" s="111"/>
      <c r="AF679" s="111"/>
      <c r="AG679" s="111"/>
      <c r="AH679" s="111"/>
      <c r="AI679" s="111"/>
    </row>
    <row r="680" ht="15.75" customHeight="1">
      <c r="A680" s="111"/>
      <c r="Z680" s="111"/>
      <c r="AA680" s="111"/>
      <c r="AB680" s="111"/>
      <c r="AC680" s="111"/>
      <c r="AD680" s="111"/>
      <c r="AE680" s="111"/>
      <c r="AF680" s="111"/>
      <c r="AG680" s="111"/>
      <c r="AH680" s="111"/>
      <c r="AI680" s="111"/>
    </row>
    <row r="681" ht="15.75" customHeight="1">
      <c r="A681" s="111"/>
      <c r="Z681" s="111"/>
      <c r="AA681" s="111"/>
      <c r="AB681" s="111"/>
      <c r="AC681" s="111"/>
      <c r="AD681" s="111"/>
      <c r="AE681" s="111"/>
      <c r="AF681" s="111"/>
      <c r="AG681" s="111"/>
      <c r="AH681" s="111"/>
      <c r="AI681" s="111"/>
    </row>
    <row r="682" ht="15.75" customHeight="1">
      <c r="A682" s="111"/>
      <c r="Z682" s="111"/>
      <c r="AA682" s="111"/>
      <c r="AB682" s="111"/>
      <c r="AC682" s="111"/>
      <c r="AD682" s="111"/>
      <c r="AE682" s="111"/>
      <c r="AF682" s="111"/>
      <c r="AG682" s="111"/>
      <c r="AH682" s="111"/>
      <c r="AI682" s="111"/>
    </row>
    <row r="683" ht="15.75" customHeight="1">
      <c r="A683" s="111"/>
      <c r="Z683" s="111"/>
      <c r="AA683" s="111"/>
      <c r="AB683" s="111"/>
      <c r="AC683" s="111"/>
      <c r="AD683" s="111"/>
      <c r="AE683" s="111"/>
      <c r="AF683" s="111"/>
      <c r="AG683" s="111"/>
      <c r="AH683" s="111"/>
      <c r="AI683" s="111"/>
    </row>
    <row r="684" ht="15.75" customHeight="1">
      <c r="A684" s="111"/>
      <c r="Z684" s="111"/>
      <c r="AA684" s="111"/>
      <c r="AB684" s="111"/>
      <c r="AC684" s="111"/>
      <c r="AD684" s="111"/>
      <c r="AE684" s="111"/>
      <c r="AF684" s="111"/>
      <c r="AG684" s="111"/>
      <c r="AH684" s="111"/>
      <c r="AI684" s="111"/>
    </row>
    <row r="685" ht="15.75" customHeight="1">
      <c r="A685" s="111"/>
      <c r="Z685" s="111"/>
      <c r="AA685" s="111"/>
      <c r="AB685" s="111"/>
      <c r="AC685" s="111"/>
      <c r="AD685" s="111"/>
      <c r="AE685" s="111"/>
      <c r="AF685" s="111"/>
      <c r="AG685" s="111"/>
      <c r="AH685" s="111"/>
      <c r="AI685" s="111"/>
    </row>
    <row r="686" ht="15.75" customHeight="1">
      <c r="A686" s="111"/>
      <c r="Z686" s="111"/>
      <c r="AA686" s="111"/>
      <c r="AB686" s="111"/>
      <c r="AC686" s="111"/>
      <c r="AD686" s="111"/>
      <c r="AE686" s="111"/>
      <c r="AF686" s="111"/>
      <c r="AG686" s="111"/>
      <c r="AH686" s="111"/>
      <c r="AI686" s="111"/>
    </row>
    <row r="687" ht="15.75" customHeight="1">
      <c r="A687" s="111"/>
      <c r="Z687" s="111"/>
      <c r="AA687" s="111"/>
      <c r="AB687" s="111"/>
      <c r="AC687" s="111"/>
      <c r="AD687" s="111"/>
      <c r="AE687" s="111"/>
      <c r="AF687" s="111"/>
      <c r="AG687" s="111"/>
      <c r="AH687" s="111"/>
      <c r="AI687" s="111"/>
    </row>
    <row r="688" ht="15.75" customHeight="1">
      <c r="A688" s="111"/>
      <c r="Z688" s="111"/>
      <c r="AA688" s="111"/>
      <c r="AB688" s="111"/>
      <c r="AC688" s="111"/>
      <c r="AD688" s="111"/>
      <c r="AE688" s="111"/>
      <c r="AF688" s="111"/>
      <c r="AG688" s="111"/>
      <c r="AH688" s="111"/>
      <c r="AI688" s="111"/>
    </row>
    <row r="689" ht="15.75" customHeight="1">
      <c r="A689" s="111"/>
      <c r="Z689" s="111"/>
      <c r="AA689" s="111"/>
      <c r="AB689" s="111"/>
      <c r="AC689" s="111"/>
      <c r="AD689" s="111"/>
      <c r="AE689" s="111"/>
      <c r="AF689" s="111"/>
      <c r="AG689" s="111"/>
      <c r="AH689" s="111"/>
      <c r="AI689" s="111"/>
    </row>
    <row r="690" ht="15.75" customHeight="1">
      <c r="A690" s="111"/>
      <c r="Z690" s="111"/>
      <c r="AA690" s="111"/>
      <c r="AB690" s="111"/>
      <c r="AC690" s="111"/>
      <c r="AD690" s="111"/>
      <c r="AE690" s="111"/>
      <c r="AF690" s="111"/>
      <c r="AG690" s="111"/>
      <c r="AH690" s="111"/>
      <c r="AI690" s="111"/>
    </row>
    <row r="691" ht="15.75" customHeight="1">
      <c r="A691" s="111"/>
      <c r="Z691" s="111"/>
      <c r="AA691" s="111"/>
      <c r="AB691" s="111"/>
      <c r="AC691" s="111"/>
      <c r="AD691" s="111"/>
      <c r="AE691" s="111"/>
      <c r="AF691" s="111"/>
      <c r="AG691" s="111"/>
      <c r="AH691" s="111"/>
      <c r="AI691" s="111"/>
    </row>
    <row r="692" ht="15.75" customHeight="1">
      <c r="A692" s="111"/>
      <c r="Z692" s="111"/>
      <c r="AA692" s="111"/>
      <c r="AB692" s="111"/>
      <c r="AC692" s="111"/>
      <c r="AD692" s="111"/>
      <c r="AE692" s="111"/>
      <c r="AF692" s="111"/>
      <c r="AG692" s="111"/>
      <c r="AH692" s="111"/>
      <c r="AI692" s="111"/>
    </row>
    <row r="693" ht="15.75" customHeight="1">
      <c r="A693" s="111"/>
      <c r="Z693" s="111"/>
      <c r="AA693" s="111"/>
      <c r="AB693" s="111"/>
      <c r="AC693" s="111"/>
      <c r="AD693" s="111"/>
      <c r="AE693" s="111"/>
      <c r="AF693" s="111"/>
      <c r="AG693" s="111"/>
      <c r="AH693" s="111"/>
      <c r="AI693" s="111"/>
    </row>
    <row r="694" ht="15.75" customHeight="1">
      <c r="A694" s="111"/>
      <c r="Z694" s="111"/>
      <c r="AA694" s="111"/>
      <c r="AB694" s="111"/>
      <c r="AC694" s="111"/>
      <c r="AD694" s="111"/>
      <c r="AE694" s="111"/>
      <c r="AF694" s="111"/>
      <c r="AG694" s="111"/>
      <c r="AH694" s="111"/>
      <c r="AI694" s="111"/>
    </row>
    <row r="695" ht="15.75" customHeight="1">
      <c r="A695" s="111"/>
      <c r="Z695" s="111"/>
      <c r="AA695" s="111"/>
      <c r="AB695" s="111"/>
      <c r="AC695" s="111"/>
      <c r="AD695" s="111"/>
      <c r="AE695" s="111"/>
      <c r="AF695" s="111"/>
      <c r="AG695" s="111"/>
      <c r="AH695" s="111"/>
      <c r="AI695" s="111"/>
    </row>
    <row r="696" ht="15.75" customHeight="1">
      <c r="A696" s="111"/>
      <c r="Z696" s="111"/>
      <c r="AA696" s="111"/>
      <c r="AB696" s="111"/>
      <c r="AC696" s="111"/>
      <c r="AD696" s="111"/>
      <c r="AE696" s="111"/>
      <c r="AF696" s="111"/>
      <c r="AG696" s="111"/>
      <c r="AH696" s="111"/>
      <c r="AI696" s="111"/>
    </row>
    <row r="697" ht="15.75" customHeight="1">
      <c r="A697" s="111"/>
      <c r="Z697" s="111"/>
      <c r="AA697" s="111"/>
      <c r="AB697" s="111"/>
      <c r="AC697" s="111"/>
      <c r="AD697" s="111"/>
      <c r="AE697" s="111"/>
      <c r="AF697" s="111"/>
      <c r="AG697" s="111"/>
      <c r="AH697" s="111"/>
      <c r="AI697" s="111"/>
    </row>
    <row r="698" ht="15.75" customHeight="1">
      <c r="A698" s="111"/>
      <c r="Z698" s="111"/>
      <c r="AA698" s="111"/>
      <c r="AB698" s="111"/>
      <c r="AC698" s="111"/>
      <c r="AD698" s="111"/>
      <c r="AE698" s="111"/>
      <c r="AF698" s="111"/>
      <c r="AG698" s="111"/>
      <c r="AH698" s="111"/>
      <c r="AI698" s="111"/>
    </row>
    <row r="699" ht="15.75" customHeight="1">
      <c r="A699" s="111"/>
      <c r="Z699" s="111"/>
      <c r="AA699" s="111"/>
      <c r="AB699" s="111"/>
      <c r="AC699" s="111"/>
      <c r="AD699" s="111"/>
      <c r="AE699" s="111"/>
      <c r="AF699" s="111"/>
      <c r="AG699" s="111"/>
      <c r="AH699" s="111"/>
      <c r="AI699" s="111"/>
    </row>
    <row r="700" ht="15.75" customHeight="1">
      <c r="A700" s="111"/>
      <c r="Z700" s="111"/>
      <c r="AA700" s="111"/>
      <c r="AB700" s="111"/>
      <c r="AC700" s="111"/>
      <c r="AD700" s="111"/>
      <c r="AE700" s="111"/>
      <c r="AF700" s="111"/>
      <c r="AG700" s="111"/>
      <c r="AH700" s="111"/>
      <c r="AI700" s="111"/>
    </row>
    <row r="701" ht="15.75" customHeight="1">
      <c r="A701" s="111"/>
      <c r="Z701" s="111"/>
      <c r="AA701" s="111"/>
      <c r="AB701" s="111"/>
      <c r="AC701" s="111"/>
      <c r="AD701" s="111"/>
      <c r="AE701" s="111"/>
      <c r="AF701" s="111"/>
      <c r="AG701" s="111"/>
      <c r="AH701" s="111"/>
      <c r="AI701" s="111"/>
    </row>
    <row r="702" ht="15.75" customHeight="1">
      <c r="A702" s="111"/>
      <c r="Z702" s="111"/>
      <c r="AA702" s="111"/>
      <c r="AB702" s="111"/>
      <c r="AC702" s="111"/>
      <c r="AD702" s="111"/>
      <c r="AE702" s="111"/>
      <c r="AF702" s="111"/>
      <c r="AG702" s="111"/>
      <c r="AH702" s="111"/>
      <c r="AI702" s="111"/>
    </row>
    <row r="703" ht="15.75" customHeight="1">
      <c r="A703" s="111"/>
      <c r="Z703" s="111"/>
      <c r="AA703" s="111"/>
      <c r="AB703" s="111"/>
      <c r="AC703" s="111"/>
      <c r="AD703" s="111"/>
      <c r="AE703" s="111"/>
      <c r="AF703" s="111"/>
      <c r="AG703" s="111"/>
      <c r="AH703" s="111"/>
      <c r="AI703" s="111"/>
    </row>
    <row r="704" ht="15.75" customHeight="1">
      <c r="A704" s="111"/>
      <c r="Z704" s="111"/>
      <c r="AA704" s="111"/>
      <c r="AB704" s="111"/>
      <c r="AC704" s="111"/>
      <c r="AD704" s="111"/>
      <c r="AE704" s="111"/>
      <c r="AF704" s="111"/>
      <c r="AG704" s="111"/>
      <c r="AH704" s="111"/>
      <c r="AI704" s="111"/>
    </row>
    <row r="705" ht="15.75" customHeight="1">
      <c r="A705" s="111"/>
      <c r="Z705" s="111"/>
      <c r="AA705" s="111"/>
      <c r="AB705" s="111"/>
      <c r="AC705" s="111"/>
      <c r="AD705" s="111"/>
      <c r="AE705" s="111"/>
      <c r="AF705" s="111"/>
      <c r="AG705" s="111"/>
      <c r="AH705" s="111"/>
      <c r="AI705" s="111"/>
    </row>
    <row r="706" ht="15.75" customHeight="1">
      <c r="A706" s="111"/>
      <c r="Z706" s="111"/>
      <c r="AA706" s="111"/>
      <c r="AB706" s="111"/>
      <c r="AC706" s="111"/>
      <c r="AD706" s="111"/>
      <c r="AE706" s="111"/>
      <c r="AF706" s="111"/>
      <c r="AG706" s="111"/>
      <c r="AH706" s="111"/>
      <c r="AI706" s="111"/>
    </row>
    <row r="707" ht="15.75" customHeight="1">
      <c r="A707" s="111"/>
      <c r="Z707" s="111"/>
      <c r="AA707" s="111"/>
      <c r="AB707" s="111"/>
      <c r="AC707" s="111"/>
      <c r="AD707" s="111"/>
      <c r="AE707" s="111"/>
      <c r="AF707" s="111"/>
      <c r="AG707" s="111"/>
      <c r="AH707" s="111"/>
      <c r="AI707" s="111"/>
    </row>
    <row r="708" ht="15.75" customHeight="1">
      <c r="A708" s="111"/>
      <c r="Z708" s="111"/>
      <c r="AA708" s="111"/>
      <c r="AB708" s="111"/>
      <c r="AC708" s="111"/>
      <c r="AD708" s="111"/>
      <c r="AE708" s="111"/>
      <c r="AF708" s="111"/>
      <c r="AG708" s="111"/>
      <c r="AH708" s="111"/>
      <c r="AI708" s="111"/>
    </row>
    <row r="709" ht="15.75" customHeight="1">
      <c r="A709" s="111"/>
      <c r="Z709" s="111"/>
      <c r="AA709" s="111"/>
      <c r="AB709" s="111"/>
      <c r="AC709" s="111"/>
      <c r="AD709" s="111"/>
      <c r="AE709" s="111"/>
      <c r="AF709" s="111"/>
      <c r="AG709" s="111"/>
      <c r="AH709" s="111"/>
      <c r="AI709" s="111"/>
    </row>
    <row r="710" ht="15.75" customHeight="1">
      <c r="A710" s="111"/>
      <c r="Z710" s="111"/>
      <c r="AA710" s="111"/>
      <c r="AB710" s="111"/>
      <c r="AC710" s="111"/>
      <c r="AD710" s="111"/>
      <c r="AE710" s="111"/>
      <c r="AF710" s="111"/>
      <c r="AG710" s="111"/>
      <c r="AH710" s="111"/>
      <c r="AI710" s="111"/>
    </row>
    <row r="711" ht="15.75" customHeight="1">
      <c r="A711" s="111"/>
      <c r="Z711" s="111"/>
      <c r="AA711" s="111"/>
      <c r="AB711" s="111"/>
      <c r="AC711" s="111"/>
      <c r="AD711" s="111"/>
      <c r="AE711" s="111"/>
      <c r="AF711" s="111"/>
      <c r="AG711" s="111"/>
      <c r="AH711" s="111"/>
      <c r="AI711" s="111"/>
    </row>
    <row r="712" ht="15.75" customHeight="1">
      <c r="A712" s="111"/>
      <c r="Z712" s="111"/>
      <c r="AA712" s="111"/>
      <c r="AB712" s="111"/>
      <c r="AC712" s="111"/>
      <c r="AD712" s="111"/>
      <c r="AE712" s="111"/>
      <c r="AF712" s="111"/>
      <c r="AG712" s="111"/>
      <c r="AH712" s="111"/>
      <c r="AI712" s="111"/>
    </row>
    <row r="713" ht="15.75" customHeight="1">
      <c r="A713" s="111"/>
      <c r="Z713" s="111"/>
      <c r="AA713" s="111"/>
      <c r="AB713" s="111"/>
      <c r="AC713" s="111"/>
      <c r="AD713" s="111"/>
      <c r="AE713" s="111"/>
      <c r="AF713" s="111"/>
      <c r="AG713" s="111"/>
      <c r="AH713" s="111"/>
      <c r="AI713" s="111"/>
    </row>
    <row r="714" ht="15.75" customHeight="1">
      <c r="A714" s="111"/>
      <c r="Z714" s="111"/>
      <c r="AA714" s="111"/>
      <c r="AB714" s="111"/>
      <c r="AC714" s="111"/>
      <c r="AD714" s="111"/>
      <c r="AE714" s="111"/>
      <c r="AF714" s="111"/>
      <c r="AG714" s="111"/>
      <c r="AH714" s="111"/>
      <c r="AI714" s="111"/>
    </row>
    <row r="715" ht="15.75" customHeight="1">
      <c r="A715" s="111"/>
      <c r="Z715" s="111"/>
      <c r="AA715" s="111"/>
      <c r="AB715" s="111"/>
      <c r="AC715" s="111"/>
      <c r="AD715" s="111"/>
      <c r="AE715" s="111"/>
      <c r="AF715" s="111"/>
      <c r="AG715" s="111"/>
      <c r="AH715" s="111"/>
      <c r="AI715" s="111"/>
    </row>
    <row r="716" ht="15.75" customHeight="1">
      <c r="A716" s="111"/>
      <c r="Z716" s="111"/>
      <c r="AA716" s="111"/>
      <c r="AB716" s="111"/>
      <c r="AC716" s="111"/>
      <c r="AD716" s="111"/>
      <c r="AE716" s="111"/>
      <c r="AF716" s="111"/>
      <c r="AG716" s="111"/>
      <c r="AH716" s="111"/>
      <c r="AI716" s="111"/>
    </row>
    <row r="717" ht="15.75" customHeight="1">
      <c r="A717" s="111"/>
      <c r="Z717" s="111"/>
      <c r="AA717" s="111"/>
      <c r="AB717" s="111"/>
      <c r="AC717" s="111"/>
      <c r="AD717" s="111"/>
      <c r="AE717" s="111"/>
      <c r="AF717" s="111"/>
      <c r="AG717" s="111"/>
      <c r="AH717" s="111"/>
      <c r="AI717" s="111"/>
    </row>
    <row r="718" ht="15.75" customHeight="1">
      <c r="A718" s="111"/>
      <c r="Z718" s="111"/>
      <c r="AA718" s="111"/>
      <c r="AB718" s="111"/>
      <c r="AC718" s="111"/>
      <c r="AD718" s="111"/>
      <c r="AE718" s="111"/>
      <c r="AF718" s="111"/>
      <c r="AG718" s="111"/>
      <c r="AH718" s="111"/>
      <c r="AI718" s="111"/>
    </row>
    <row r="719" ht="15.75" customHeight="1">
      <c r="A719" s="111"/>
      <c r="Z719" s="111"/>
      <c r="AA719" s="111"/>
      <c r="AB719" s="111"/>
      <c r="AC719" s="111"/>
      <c r="AD719" s="111"/>
      <c r="AE719" s="111"/>
      <c r="AF719" s="111"/>
      <c r="AG719" s="111"/>
      <c r="AH719" s="111"/>
      <c r="AI719" s="111"/>
    </row>
    <row r="720" ht="15.75" customHeight="1">
      <c r="A720" s="111"/>
      <c r="Z720" s="111"/>
      <c r="AA720" s="111"/>
      <c r="AB720" s="111"/>
      <c r="AC720" s="111"/>
      <c r="AD720" s="111"/>
      <c r="AE720" s="111"/>
      <c r="AF720" s="111"/>
      <c r="AG720" s="111"/>
      <c r="AH720" s="111"/>
      <c r="AI720" s="111"/>
    </row>
    <row r="721" ht="15.75" customHeight="1">
      <c r="A721" s="111"/>
      <c r="Z721" s="111"/>
      <c r="AA721" s="111"/>
      <c r="AB721" s="111"/>
      <c r="AC721" s="111"/>
      <c r="AD721" s="111"/>
      <c r="AE721" s="111"/>
      <c r="AF721" s="111"/>
      <c r="AG721" s="111"/>
      <c r="AH721" s="111"/>
      <c r="AI721" s="111"/>
    </row>
    <row r="722" ht="15.75" customHeight="1">
      <c r="A722" s="111"/>
      <c r="Z722" s="111"/>
      <c r="AA722" s="111"/>
      <c r="AB722" s="111"/>
      <c r="AC722" s="111"/>
      <c r="AD722" s="111"/>
      <c r="AE722" s="111"/>
      <c r="AF722" s="111"/>
      <c r="AG722" s="111"/>
      <c r="AH722" s="111"/>
      <c r="AI722" s="111"/>
    </row>
    <row r="723" ht="15.75" customHeight="1">
      <c r="A723" s="111"/>
      <c r="Z723" s="111"/>
      <c r="AA723" s="111"/>
      <c r="AB723" s="111"/>
      <c r="AC723" s="111"/>
      <c r="AD723" s="111"/>
      <c r="AE723" s="111"/>
      <c r="AF723" s="111"/>
      <c r="AG723" s="111"/>
      <c r="AH723" s="111"/>
      <c r="AI723" s="111"/>
    </row>
    <row r="724" ht="15.75" customHeight="1">
      <c r="A724" s="111"/>
      <c r="Z724" s="111"/>
      <c r="AA724" s="111"/>
      <c r="AB724" s="111"/>
      <c r="AC724" s="111"/>
      <c r="AD724" s="111"/>
      <c r="AE724" s="111"/>
      <c r="AF724" s="111"/>
      <c r="AG724" s="111"/>
      <c r="AH724" s="111"/>
      <c r="AI724" s="111"/>
    </row>
    <row r="725" ht="15.75" customHeight="1">
      <c r="A725" s="111"/>
      <c r="Z725" s="111"/>
      <c r="AA725" s="111"/>
      <c r="AB725" s="111"/>
      <c r="AC725" s="111"/>
      <c r="AD725" s="111"/>
      <c r="AE725" s="111"/>
      <c r="AF725" s="111"/>
      <c r="AG725" s="111"/>
      <c r="AH725" s="111"/>
      <c r="AI725" s="111"/>
    </row>
    <row r="726" ht="15.75" customHeight="1">
      <c r="A726" s="111"/>
      <c r="Z726" s="111"/>
      <c r="AA726" s="111"/>
      <c r="AB726" s="111"/>
      <c r="AC726" s="111"/>
      <c r="AD726" s="111"/>
      <c r="AE726" s="111"/>
      <c r="AF726" s="111"/>
      <c r="AG726" s="111"/>
      <c r="AH726" s="111"/>
      <c r="AI726" s="111"/>
    </row>
    <row r="727" ht="15.75" customHeight="1">
      <c r="A727" s="111"/>
      <c r="Z727" s="111"/>
      <c r="AA727" s="111"/>
      <c r="AB727" s="111"/>
      <c r="AC727" s="111"/>
      <c r="AD727" s="111"/>
      <c r="AE727" s="111"/>
      <c r="AF727" s="111"/>
      <c r="AG727" s="111"/>
      <c r="AH727" s="111"/>
      <c r="AI727" s="111"/>
    </row>
    <row r="728" ht="15.75" customHeight="1">
      <c r="A728" s="111"/>
      <c r="Z728" s="111"/>
      <c r="AA728" s="111"/>
      <c r="AB728" s="111"/>
      <c r="AC728" s="111"/>
      <c r="AD728" s="111"/>
      <c r="AE728" s="111"/>
      <c r="AF728" s="111"/>
      <c r="AG728" s="111"/>
      <c r="AH728" s="111"/>
      <c r="AI728" s="111"/>
    </row>
    <row r="729" ht="15.75" customHeight="1">
      <c r="A729" s="111"/>
      <c r="Z729" s="111"/>
      <c r="AA729" s="111"/>
      <c r="AB729" s="111"/>
      <c r="AC729" s="111"/>
      <c r="AD729" s="111"/>
      <c r="AE729" s="111"/>
      <c r="AF729" s="111"/>
      <c r="AG729" s="111"/>
      <c r="AH729" s="111"/>
      <c r="AI729" s="111"/>
    </row>
    <row r="730" ht="15.75" customHeight="1">
      <c r="A730" s="111"/>
      <c r="Z730" s="111"/>
      <c r="AA730" s="111"/>
      <c r="AB730" s="111"/>
      <c r="AC730" s="111"/>
      <c r="AD730" s="111"/>
      <c r="AE730" s="111"/>
      <c r="AF730" s="111"/>
      <c r="AG730" s="111"/>
      <c r="AH730" s="111"/>
      <c r="AI730" s="111"/>
    </row>
    <row r="731" ht="15.75" customHeight="1">
      <c r="A731" s="111"/>
      <c r="Z731" s="111"/>
      <c r="AA731" s="111"/>
      <c r="AB731" s="111"/>
      <c r="AC731" s="111"/>
      <c r="AD731" s="111"/>
      <c r="AE731" s="111"/>
      <c r="AF731" s="111"/>
      <c r="AG731" s="111"/>
      <c r="AH731" s="111"/>
      <c r="AI731" s="111"/>
    </row>
    <row r="732" ht="15.75" customHeight="1">
      <c r="A732" s="111"/>
      <c r="Z732" s="111"/>
      <c r="AA732" s="111"/>
      <c r="AB732" s="111"/>
      <c r="AC732" s="111"/>
      <c r="AD732" s="111"/>
      <c r="AE732" s="111"/>
      <c r="AF732" s="111"/>
      <c r="AG732" s="111"/>
      <c r="AH732" s="111"/>
      <c r="AI732" s="111"/>
    </row>
    <row r="733" ht="15.75" customHeight="1">
      <c r="A733" s="111"/>
      <c r="Z733" s="111"/>
      <c r="AA733" s="111"/>
      <c r="AB733" s="111"/>
      <c r="AC733" s="111"/>
      <c r="AD733" s="111"/>
      <c r="AE733" s="111"/>
      <c r="AF733" s="111"/>
      <c r="AG733" s="111"/>
      <c r="AH733" s="111"/>
      <c r="AI733" s="111"/>
    </row>
    <row r="734" ht="15.75" customHeight="1">
      <c r="A734" s="111"/>
      <c r="Z734" s="111"/>
      <c r="AA734" s="111"/>
      <c r="AB734" s="111"/>
      <c r="AC734" s="111"/>
      <c r="AD734" s="111"/>
      <c r="AE734" s="111"/>
      <c r="AF734" s="111"/>
      <c r="AG734" s="111"/>
      <c r="AH734" s="111"/>
      <c r="AI734" s="111"/>
    </row>
    <row r="735" ht="15.75" customHeight="1">
      <c r="A735" s="111"/>
      <c r="Z735" s="111"/>
      <c r="AA735" s="111"/>
      <c r="AB735" s="111"/>
      <c r="AC735" s="111"/>
      <c r="AD735" s="111"/>
      <c r="AE735" s="111"/>
      <c r="AF735" s="111"/>
      <c r="AG735" s="111"/>
      <c r="AH735" s="111"/>
      <c r="AI735" s="111"/>
    </row>
    <row r="736" ht="15.75" customHeight="1">
      <c r="A736" s="111"/>
      <c r="Z736" s="111"/>
      <c r="AA736" s="111"/>
      <c r="AB736" s="111"/>
      <c r="AC736" s="111"/>
      <c r="AD736" s="111"/>
      <c r="AE736" s="111"/>
      <c r="AF736" s="111"/>
      <c r="AG736" s="111"/>
      <c r="AH736" s="111"/>
      <c r="AI736" s="111"/>
    </row>
    <row r="737" ht="15.75" customHeight="1">
      <c r="A737" s="111"/>
      <c r="Z737" s="111"/>
      <c r="AA737" s="111"/>
      <c r="AB737" s="111"/>
      <c r="AC737" s="111"/>
      <c r="AD737" s="111"/>
      <c r="AE737" s="111"/>
      <c r="AF737" s="111"/>
      <c r="AG737" s="111"/>
      <c r="AH737" s="111"/>
      <c r="AI737" s="111"/>
    </row>
    <row r="738" ht="15.75" customHeight="1">
      <c r="A738" s="111"/>
      <c r="Z738" s="111"/>
      <c r="AA738" s="111"/>
      <c r="AB738" s="111"/>
      <c r="AC738" s="111"/>
      <c r="AD738" s="111"/>
      <c r="AE738" s="111"/>
      <c r="AF738" s="111"/>
      <c r="AG738" s="111"/>
      <c r="AH738" s="111"/>
      <c r="AI738" s="111"/>
    </row>
    <row r="739" ht="15.75" customHeight="1">
      <c r="A739" s="111"/>
      <c r="Z739" s="111"/>
      <c r="AA739" s="111"/>
      <c r="AB739" s="111"/>
      <c r="AC739" s="111"/>
      <c r="AD739" s="111"/>
      <c r="AE739" s="111"/>
      <c r="AF739" s="111"/>
      <c r="AG739" s="111"/>
      <c r="AH739" s="111"/>
      <c r="AI739" s="111"/>
    </row>
    <row r="740" ht="15.75" customHeight="1">
      <c r="A740" s="111"/>
      <c r="Z740" s="111"/>
      <c r="AA740" s="111"/>
      <c r="AB740" s="111"/>
      <c r="AC740" s="111"/>
      <c r="AD740" s="111"/>
      <c r="AE740" s="111"/>
      <c r="AF740" s="111"/>
      <c r="AG740" s="111"/>
      <c r="AH740" s="111"/>
      <c r="AI740" s="111"/>
    </row>
    <row r="741" ht="15.75" customHeight="1">
      <c r="A741" s="111"/>
      <c r="Z741" s="111"/>
      <c r="AA741" s="111"/>
      <c r="AB741" s="111"/>
      <c r="AC741" s="111"/>
      <c r="AD741" s="111"/>
      <c r="AE741" s="111"/>
      <c r="AF741" s="111"/>
      <c r="AG741" s="111"/>
      <c r="AH741" s="111"/>
      <c r="AI741" s="111"/>
    </row>
    <row r="742" ht="15.75" customHeight="1">
      <c r="A742" s="111"/>
      <c r="Z742" s="111"/>
      <c r="AA742" s="111"/>
      <c r="AB742" s="111"/>
      <c r="AC742" s="111"/>
      <c r="AD742" s="111"/>
      <c r="AE742" s="111"/>
      <c r="AF742" s="111"/>
      <c r="AG742" s="111"/>
      <c r="AH742" s="111"/>
      <c r="AI742" s="111"/>
    </row>
    <row r="743" ht="15.75" customHeight="1">
      <c r="A743" s="111"/>
      <c r="Z743" s="111"/>
      <c r="AA743" s="111"/>
      <c r="AB743" s="111"/>
      <c r="AC743" s="111"/>
      <c r="AD743" s="111"/>
      <c r="AE743" s="111"/>
      <c r="AF743" s="111"/>
      <c r="AG743" s="111"/>
      <c r="AH743" s="111"/>
      <c r="AI743" s="111"/>
    </row>
    <row r="744" ht="15.75" customHeight="1">
      <c r="A744" s="111"/>
      <c r="Z744" s="111"/>
      <c r="AA744" s="111"/>
      <c r="AB744" s="111"/>
      <c r="AC744" s="111"/>
      <c r="AD744" s="111"/>
      <c r="AE744" s="111"/>
      <c r="AF744" s="111"/>
      <c r="AG744" s="111"/>
      <c r="AH744" s="111"/>
      <c r="AI744" s="111"/>
    </row>
    <row r="745" ht="15.75" customHeight="1">
      <c r="A745" s="111"/>
      <c r="Z745" s="111"/>
      <c r="AA745" s="111"/>
      <c r="AB745" s="111"/>
      <c r="AC745" s="111"/>
      <c r="AD745" s="111"/>
      <c r="AE745" s="111"/>
      <c r="AF745" s="111"/>
      <c r="AG745" s="111"/>
      <c r="AH745" s="111"/>
      <c r="AI745" s="111"/>
    </row>
    <row r="746" ht="15.75" customHeight="1">
      <c r="A746" s="111"/>
      <c r="Z746" s="111"/>
      <c r="AA746" s="111"/>
      <c r="AB746" s="111"/>
      <c r="AC746" s="111"/>
      <c r="AD746" s="111"/>
      <c r="AE746" s="111"/>
      <c r="AF746" s="111"/>
      <c r="AG746" s="111"/>
      <c r="AH746" s="111"/>
      <c r="AI746" s="111"/>
    </row>
    <row r="747" ht="15.75" customHeight="1">
      <c r="A747" s="111"/>
      <c r="Z747" s="111"/>
      <c r="AA747" s="111"/>
      <c r="AB747" s="111"/>
      <c r="AC747" s="111"/>
      <c r="AD747" s="111"/>
      <c r="AE747" s="111"/>
      <c r="AF747" s="111"/>
      <c r="AG747" s="111"/>
      <c r="AH747" s="111"/>
      <c r="AI747" s="111"/>
    </row>
    <row r="748" ht="15.75" customHeight="1">
      <c r="A748" s="111"/>
      <c r="Z748" s="111"/>
      <c r="AA748" s="111"/>
      <c r="AB748" s="111"/>
      <c r="AC748" s="111"/>
      <c r="AD748" s="111"/>
      <c r="AE748" s="111"/>
      <c r="AF748" s="111"/>
      <c r="AG748" s="111"/>
      <c r="AH748" s="111"/>
      <c r="AI748" s="111"/>
    </row>
    <row r="749" ht="15.75" customHeight="1">
      <c r="A749" s="111"/>
      <c r="Z749" s="111"/>
      <c r="AA749" s="111"/>
      <c r="AB749" s="111"/>
      <c r="AC749" s="111"/>
      <c r="AD749" s="111"/>
      <c r="AE749" s="111"/>
      <c r="AF749" s="111"/>
      <c r="AG749" s="111"/>
      <c r="AH749" s="111"/>
      <c r="AI749" s="111"/>
    </row>
    <row r="750" ht="15.75" customHeight="1">
      <c r="A750" s="111"/>
      <c r="Z750" s="111"/>
      <c r="AA750" s="111"/>
      <c r="AB750" s="111"/>
      <c r="AC750" s="111"/>
      <c r="AD750" s="111"/>
      <c r="AE750" s="111"/>
      <c r="AF750" s="111"/>
      <c r="AG750" s="111"/>
      <c r="AH750" s="111"/>
      <c r="AI750" s="111"/>
    </row>
    <row r="751" ht="15.75" customHeight="1">
      <c r="A751" s="111"/>
      <c r="Z751" s="111"/>
      <c r="AA751" s="111"/>
      <c r="AB751" s="111"/>
      <c r="AC751" s="111"/>
      <c r="AD751" s="111"/>
      <c r="AE751" s="111"/>
      <c r="AF751" s="111"/>
      <c r="AG751" s="111"/>
      <c r="AH751" s="111"/>
      <c r="AI751" s="111"/>
    </row>
    <row r="752" ht="15.75" customHeight="1">
      <c r="A752" s="111"/>
      <c r="Z752" s="111"/>
      <c r="AA752" s="111"/>
      <c r="AB752" s="111"/>
      <c r="AC752" s="111"/>
      <c r="AD752" s="111"/>
      <c r="AE752" s="111"/>
      <c r="AF752" s="111"/>
      <c r="AG752" s="111"/>
      <c r="AH752" s="111"/>
      <c r="AI752" s="111"/>
    </row>
    <row r="753" ht="15.75" customHeight="1">
      <c r="A753" s="111"/>
      <c r="Z753" s="111"/>
      <c r="AA753" s="111"/>
      <c r="AB753" s="111"/>
      <c r="AC753" s="111"/>
      <c r="AD753" s="111"/>
      <c r="AE753" s="111"/>
      <c r="AF753" s="111"/>
      <c r="AG753" s="111"/>
      <c r="AH753" s="111"/>
      <c r="AI753" s="111"/>
    </row>
    <row r="754" ht="15.75" customHeight="1">
      <c r="A754" s="111"/>
      <c r="Z754" s="111"/>
      <c r="AA754" s="111"/>
      <c r="AB754" s="111"/>
      <c r="AC754" s="111"/>
      <c r="AD754" s="111"/>
      <c r="AE754" s="111"/>
      <c r="AF754" s="111"/>
      <c r="AG754" s="111"/>
      <c r="AH754" s="111"/>
      <c r="AI754" s="111"/>
    </row>
    <row r="755" ht="15.75" customHeight="1">
      <c r="A755" s="111"/>
      <c r="Z755" s="111"/>
      <c r="AA755" s="111"/>
      <c r="AB755" s="111"/>
      <c r="AC755" s="111"/>
      <c r="AD755" s="111"/>
      <c r="AE755" s="111"/>
      <c r="AF755" s="111"/>
      <c r="AG755" s="111"/>
      <c r="AH755" s="111"/>
      <c r="AI755" s="111"/>
    </row>
    <row r="756" ht="15.75" customHeight="1">
      <c r="A756" s="111"/>
      <c r="Z756" s="111"/>
      <c r="AA756" s="111"/>
      <c r="AB756" s="111"/>
      <c r="AC756" s="111"/>
      <c r="AD756" s="111"/>
      <c r="AE756" s="111"/>
      <c r="AF756" s="111"/>
      <c r="AG756" s="111"/>
      <c r="AH756" s="111"/>
      <c r="AI756" s="111"/>
    </row>
    <row r="757" ht="15.75" customHeight="1">
      <c r="A757" s="111"/>
      <c r="Z757" s="111"/>
      <c r="AA757" s="111"/>
      <c r="AB757" s="111"/>
      <c r="AC757" s="111"/>
      <c r="AD757" s="111"/>
      <c r="AE757" s="111"/>
      <c r="AF757" s="111"/>
      <c r="AG757" s="111"/>
      <c r="AH757" s="111"/>
      <c r="AI757" s="111"/>
    </row>
    <row r="758" ht="15.75" customHeight="1">
      <c r="A758" s="111"/>
      <c r="Z758" s="111"/>
      <c r="AA758" s="111"/>
      <c r="AB758" s="111"/>
      <c r="AC758" s="111"/>
      <c r="AD758" s="111"/>
      <c r="AE758" s="111"/>
      <c r="AF758" s="111"/>
      <c r="AG758" s="111"/>
      <c r="AH758" s="111"/>
      <c r="AI758" s="111"/>
    </row>
    <row r="759" ht="15.75" customHeight="1">
      <c r="A759" s="111"/>
      <c r="Z759" s="111"/>
      <c r="AA759" s="111"/>
      <c r="AB759" s="111"/>
      <c r="AC759" s="111"/>
      <c r="AD759" s="111"/>
      <c r="AE759" s="111"/>
      <c r="AF759" s="111"/>
      <c r="AG759" s="111"/>
      <c r="AH759" s="111"/>
      <c r="AI759" s="111"/>
    </row>
    <row r="760" ht="15.75" customHeight="1">
      <c r="A760" s="111"/>
      <c r="Z760" s="111"/>
      <c r="AA760" s="111"/>
      <c r="AB760" s="111"/>
      <c r="AC760" s="111"/>
      <c r="AD760" s="111"/>
      <c r="AE760" s="111"/>
      <c r="AF760" s="111"/>
      <c r="AG760" s="111"/>
      <c r="AH760" s="111"/>
      <c r="AI760" s="111"/>
    </row>
    <row r="761" ht="15.75" customHeight="1">
      <c r="A761" s="111"/>
      <c r="Z761" s="111"/>
      <c r="AA761" s="111"/>
      <c r="AB761" s="111"/>
      <c r="AC761" s="111"/>
      <c r="AD761" s="111"/>
      <c r="AE761" s="111"/>
      <c r="AF761" s="111"/>
      <c r="AG761" s="111"/>
      <c r="AH761" s="111"/>
      <c r="AI761" s="111"/>
    </row>
    <row r="762" ht="15.75" customHeight="1">
      <c r="A762" s="111"/>
      <c r="Z762" s="111"/>
      <c r="AA762" s="111"/>
      <c r="AB762" s="111"/>
      <c r="AC762" s="111"/>
      <c r="AD762" s="111"/>
      <c r="AE762" s="111"/>
      <c r="AF762" s="111"/>
      <c r="AG762" s="111"/>
      <c r="AH762" s="111"/>
      <c r="AI762" s="111"/>
    </row>
    <row r="763" ht="15.75" customHeight="1">
      <c r="A763" s="111"/>
      <c r="Z763" s="111"/>
      <c r="AA763" s="111"/>
      <c r="AB763" s="111"/>
      <c r="AC763" s="111"/>
      <c r="AD763" s="111"/>
      <c r="AE763" s="111"/>
      <c r="AF763" s="111"/>
      <c r="AG763" s="111"/>
      <c r="AH763" s="111"/>
      <c r="AI763" s="111"/>
    </row>
    <row r="764" ht="15.75" customHeight="1">
      <c r="A764" s="111"/>
      <c r="Z764" s="111"/>
      <c r="AA764" s="111"/>
      <c r="AB764" s="111"/>
      <c r="AC764" s="111"/>
      <c r="AD764" s="111"/>
      <c r="AE764" s="111"/>
      <c r="AF764" s="111"/>
      <c r="AG764" s="111"/>
      <c r="AH764" s="111"/>
      <c r="AI764" s="111"/>
    </row>
    <row r="765" ht="15.75" customHeight="1">
      <c r="A765" s="111"/>
      <c r="Z765" s="111"/>
      <c r="AA765" s="111"/>
      <c r="AB765" s="111"/>
      <c r="AC765" s="111"/>
      <c r="AD765" s="111"/>
      <c r="AE765" s="111"/>
      <c r="AF765" s="111"/>
      <c r="AG765" s="111"/>
      <c r="AH765" s="111"/>
      <c r="AI765" s="111"/>
    </row>
    <row r="766" ht="15.75" customHeight="1">
      <c r="A766" s="111"/>
      <c r="Z766" s="111"/>
      <c r="AA766" s="111"/>
      <c r="AB766" s="111"/>
      <c r="AC766" s="111"/>
      <c r="AD766" s="111"/>
      <c r="AE766" s="111"/>
      <c r="AF766" s="111"/>
      <c r="AG766" s="111"/>
      <c r="AH766" s="111"/>
      <c r="AI766" s="111"/>
    </row>
    <row r="767" ht="15.75" customHeight="1">
      <c r="A767" s="111"/>
      <c r="Z767" s="111"/>
      <c r="AA767" s="111"/>
      <c r="AB767" s="111"/>
      <c r="AC767" s="111"/>
      <c r="AD767" s="111"/>
      <c r="AE767" s="111"/>
      <c r="AF767" s="111"/>
      <c r="AG767" s="111"/>
      <c r="AH767" s="111"/>
      <c r="AI767" s="111"/>
    </row>
    <row r="768" ht="15.75" customHeight="1">
      <c r="A768" s="111"/>
      <c r="Z768" s="111"/>
      <c r="AA768" s="111"/>
      <c r="AB768" s="111"/>
      <c r="AC768" s="111"/>
      <c r="AD768" s="111"/>
      <c r="AE768" s="111"/>
      <c r="AF768" s="111"/>
      <c r="AG768" s="111"/>
      <c r="AH768" s="111"/>
      <c r="AI768" s="111"/>
    </row>
    <row r="769" ht="15.75" customHeight="1">
      <c r="A769" s="111"/>
      <c r="Z769" s="111"/>
      <c r="AA769" s="111"/>
      <c r="AB769" s="111"/>
      <c r="AC769" s="111"/>
      <c r="AD769" s="111"/>
      <c r="AE769" s="111"/>
      <c r="AF769" s="111"/>
      <c r="AG769" s="111"/>
      <c r="AH769" s="111"/>
      <c r="AI769" s="111"/>
    </row>
    <row r="770" ht="15.75" customHeight="1">
      <c r="A770" s="111"/>
      <c r="Z770" s="111"/>
      <c r="AA770" s="111"/>
      <c r="AB770" s="111"/>
      <c r="AC770" s="111"/>
      <c r="AD770" s="111"/>
      <c r="AE770" s="111"/>
      <c r="AF770" s="111"/>
      <c r="AG770" s="111"/>
      <c r="AH770" s="111"/>
      <c r="AI770" s="111"/>
    </row>
    <row r="771" ht="15.75" customHeight="1">
      <c r="A771" s="111"/>
      <c r="Z771" s="111"/>
      <c r="AA771" s="111"/>
      <c r="AB771" s="111"/>
      <c r="AC771" s="111"/>
      <c r="AD771" s="111"/>
      <c r="AE771" s="111"/>
      <c r="AF771" s="111"/>
      <c r="AG771" s="111"/>
      <c r="AH771" s="111"/>
      <c r="AI771" s="111"/>
    </row>
    <row r="772" ht="15.75" customHeight="1">
      <c r="A772" s="111"/>
      <c r="Z772" s="111"/>
      <c r="AA772" s="111"/>
      <c r="AB772" s="111"/>
      <c r="AC772" s="111"/>
      <c r="AD772" s="111"/>
      <c r="AE772" s="111"/>
      <c r="AF772" s="111"/>
      <c r="AG772" s="111"/>
      <c r="AH772" s="111"/>
      <c r="AI772" s="111"/>
    </row>
    <row r="773" ht="15.75" customHeight="1">
      <c r="A773" s="111"/>
      <c r="Z773" s="111"/>
      <c r="AA773" s="111"/>
      <c r="AB773" s="111"/>
      <c r="AC773" s="111"/>
      <c r="AD773" s="111"/>
      <c r="AE773" s="111"/>
      <c r="AF773" s="111"/>
      <c r="AG773" s="111"/>
      <c r="AH773" s="111"/>
      <c r="AI773" s="111"/>
    </row>
    <row r="774" ht="15.75" customHeight="1">
      <c r="A774" s="111"/>
      <c r="Z774" s="111"/>
      <c r="AA774" s="111"/>
      <c r="AB774" s="111"/>
      <c r="AC774" s="111"/>
      <c r="AD774" s="111"/>
      <c r="AE774" s="111"/>
      <c r="AF774" s="111"/>
      <c r="AG774" s="111"/>
      <c r="AH774" s="111"/>
      <c r="AI774" s="111"/>
    </row>
    <row r="775" ht="15.75" customHeight="1">
      <c r="A775" s="111"/>
      <c r="Z775" s="111"/>
      <c r="AA775" s="111"/>
      <c r="AB775" s="111"/>
      <c r="AC775" s="111"/>
      <c r="AD775" s="111"/>
      <c r="AE775" s="111"/>
      <c r="AF775" s="111"/>
      <c r="AG775" s="111"/>
      <c r="AH775" s="111"/>
      <c r="AI775" s="111"/>
    </row>
    <row r="776" ht="15.75" customHeight="1">
      <c r="A776" s="111"/>
      <c r="Z776" s="111"/>
      <c r="AA776" s="111"/>
      <c r="AB776" s="111"/>
      <c r="AC776" s="111"/>
      <c r="AD776" s="111"/>
      <c r="AE776" s="111"/>
      <c r="AF776" s="111"/>
      <c r="AG776" s="111"/>
      <c r="AH776" s="111"/>
      <c r="AI776" s="111"/>
    </row>
    <row r="777" ht="15.75" customHeight="1">
      <c r="A777" s="111"/>
      <c r="Z777" s="111"/>
      <c r="AA777" s="111"/>
      <c r="AB777" s="111"/>
      <c r="AC777" s="111"/>
      <c r="AD777" s="111"/>
      <c r="AE777" s="111"/>
      <c r="AF777" s="111"/>
      <c r="AG777" s="111"/>
      <c r="AH777" s="111"/>
      <c r="AI777" s="111"/>
    </row>
    <row r="778" ht="15.75" customHeight="1">
      <c r="A778" s="111"/>
      <c r="Z778" s="111"/>
      <c r="AA778" s="111"/>
      <c r="AB778" s="111"/>
      <c r="AC778" s="111"/>
      <c r="AD778" s="111"/>
      <c r="AE778" s="111"/>
      <c r="AF778" s="111"/>
      <c r="AG778" s="111"/>
      <c r="AH778" s="111"/>
      <c r="AI778" s="111"/>
    </row>
    <row r="779" ht="15.75" customHeight="1">
      <c r="A779" s="111"/>
      <c r="Z779" s="111"/>
      <c r="AA779" s="111"/>
      <c r="AB779" s="111"/>
      <c r="AC779" s="111"/>
      <c r="AD779" s="111"/>
      <c r="AE779" s="111"/>
      <c r="AF779" s="111"/>
      <c r="AG779" s="111"/>
      <c r="AH779" s="111"/>
      <c r="AI779" s="111"/>
    </row>
    <row r="780" ht="15.75" customHeight="1">
      <c r="A780" s="111"/>
      <c r="Z780" s="111"/>
      <c r="AA780" s="111"/>
      <c r="AB780" s="111"/>
      <c r="AC780" s="111"/>
      <c r="AD780" s="111"/>
      <c r="AE780" s="111"/>
      <c r="AF780" s="111"/>
      <c r="AG780" s="111"/>
      <c r="AH780" s="111"/>
      <c r="AI780" s="111"/>
    </row>
    <row r="781" ht="15.75" customHeight="1">
      <c r="A781" s="111"/>
      <c r="Z781" s="111"/>
      <c r="AA781" s="111"/>
      <c r="AB781" s="111"/>
      <c r="AC781" s="111"/>
      <c r="AD781" s="111"/>
      <c r="AE781" s="111"/>
      <c r="AF781" s="111"/>
      <c r="AG781" s="111"/>
      <c r="AH781" s="111"/>
      <c r="AI781" s="111"/>
    </row>
    <row r="782" ht="15.75" customHeight="1">
      <c r="A782" s="111"/>
      <c r="Z782" s="111"/>
      <c r="AA782" s="111"/>
      <c r="AB782" s="111"/>
      <c r="AC782" s="111"/>
      <c r="AD782" s="111"/>
      <c r="AE782" s="111"/>
      <c r="AF782" s="111"/>
      <c r="AG782" s="111"/>
      <c r="AH782" s="111"/>
      <c r="AI782" s="111"/>
    </row>
    <row r="783" ht="15.75" customHeight="1">
      <c r="A783" s="111"/>
      <c r="Z783" s="111"/>
      <c r="AA783" s="111"/>
      <c r="AB783" s="111"/>
      <c r="AC783" s="111"/>
      <c r="AD783" s="111"/>
      <c r="AE783" s="111"/>
      <c r="AF783" s="111"/>
      <c r="AG783" s="111"/>
      <c r="AH783" s="111"/>
      <c r="AI783" s="111"/>
    </row>
    <row r="784" ht="15.75" customHeight="1">
      <c r="A784" s="111"/>
      <c r="Z784" s="111"/>
      <c r="AA784" s="111"/>
      <c r="AB784" s="111"/>
      <c r="AC784" s="111"/>
      <c r="AD784" s="111"/>
      <c r="AE784" s="111"/>
      <c r="AF784" s="111"/>
      <c r="AG784" s="111"/>
      <c r="AH784" s="111"/>
      <c r="AI784" s="111"/>
    </row>
    <row r="785" ht="15.75" customHeight="1">
      <c r="A785" s="111"/>
      <c r="Z785" s="111"/>
      <c r="AA785" s="111"/>
      <c r="AB785" s="111"/>
      <c r="AC785" s="111"/>
      <c r="AD785" s="111"/>
      <c r="AE785" s="111"/>
      <c r="AF785" s="111"/>
      <c r="AG785" s="111"/>
      <c r="AH785" s="111"/>
      <c r="AI785" s="111"/>
    </row>
    <row r="786" ht="15.75" customHeight="1">
      <c r="A786" s="111"/>
      <c r="Z786" s="111"/>
      <c r="AA786" s="111"/>
      <c r="AB786" s="111"/>
      <c r="AC786" s="111"/>
      <c r="AD786" s="111"/>
      <c r="AE786" s="111"/>
      <c r="AF786" s="111"/>
      <c r="AG786" s="111"/>
      <c r="AH786" s="111"/>
      <c r="AI786" s="111"/>
    </row>
    <row r="787" ht="15.75" customHeight="1">
      <c r="A787" s="111"/>
      <c r="Z787" s="111"/>
      <c r="AA787" s="111"/>
      <c r="AB787" s="111"/>
      <c r="AC787" s="111"/>
      <c r="AD787" s="111"/>
      <c r="AE787" s="111"/>
      <c r="AF787" s="111"/>
      <c r="AG787" s="111"/>
      <c r="AH787" s="111"/>
      <c r="AI787" s="111"/>
    </row>
    <row r="788" ht="15.75" customHeight="1">
      <c r="A788" s="111"/>
      <c r="Z788" s="111"/>
      <c r="AA788" s="111"/>
      <c r="AB788" s="111"/>
      <c r="AC788" s="111"/>
      <c r="AD788" s="111"/>
      <c r="AE788" s="111"/>
      <c r="AF788" s="111"/>
      <c r="AG788" s="111"/>
      <c r="AH788" s="111"/>
      <c r="AI788" s="111"/>
    </row>
    <row r="789" ht="15.75" customHeight="1">
      <c r="A789" s="111"/>
      <c r="Z789" s="111"/>
      <c r="AA789" s="111"/>
      <c r="AB789" s="111"/>
      <c r="AC789" s="111"/>
      <c r="AD789" s="111"/>
      <c r="AE789" s="111"/>
      <c r="AF789" s="111"/>
      <c r="AG789" s="111"/>
      <c r="AH789" s="111"/>
      <c r="AI789" s="111"/>
    </row>
    <row r="790" ht="15.75" customHeight="1">
      <c r="A790" s="111"/>
      <c r="Z790" s="111"/>
      <c r="AA790" s="111"/>
      <c r="AB790" s="111"/>
      <c r="AC790" s="111"/>
      <c r="AD790" s="111"/>
      <c r="AE790" s="111"/>
      <c r="AF790" s="111"/>
      <c r="AG790" s="111"/>
      <c r="AH790" s="111"/>
      <c r="AI790" s="111"/>
    </row>
    <row r="791" ht="15.75" customHeight="1">
      <c r="A791" s="111"/>
      <c r="Z791" s="111"/>
      <c r="AA791" s="111"/>
      <c r="AB791" s="111"/>
      <c r="AC791" s="111"/>
      <c r="AD791" s="111"/>
      <c r="AE791" s="111"/>
      <c r="AF791" s="111"/>
      <c r="AG791" s="111"/>
      <c r="AH791" s="111"/>
      <c r="AI791" s="111"/>
    </row>
    <row r="792" ht="15.75" customHeight="1">
      <c r="A792" s="111"/>
      <c r="Z792" s="111"/>
      <c r="AA792" s="111"/>
      <c r="AB792" s="111"/>
      <c r="AC792" s="111"/>
      <c r="AD792" s="111"/>
      <c r="AE792" s="111"/>
      <c r="AF792" s="111"/>
      <c r="AG792" s="111"/>
      <c r="AH792" s="111"/>
      <c r="AI792" s="111"/>
    </row>
    <row r="793" ht="15.75" customHeight="1">
      <c r="A793" s="111"/>
      <c r="Z793" s="111"/>
      <c r="AA793" s="111"/>
      <c r="AB793" s="111"/>
      <c r="AC793" s="111"/>
      <c r="AD793" s="111"/>
      <c r="AE793" s="111"/>
      <c r="AF793" s="111"/>
      <c r="AG793" s="111"/>
      <c r="AH793" s="111"/>
      <c r="AI793" s="111"/>
    </row>
    <row r="794" ht="15.75" customHeight="1">
      <c r="A794" s="111"/>
      <c r="Z794" s="111"/>
      <c r="AA794" s="111"/>
      <c r="AB794" s="111"/>
      <c r="AC794" s="111"/>
      <c r="AD794" s="111"/>
      <c r="AE794" s="111"/>
      <c r="AF794" s="111"/>
      <c r="AG794" s="111"/>
      <c r="AH794" s="111"/>
      <c r="AI794" s="111"/>
    </row>
    <row r="795" ht="15.75" customHeight="1">
      <c r="A795" s="111"/>
      <c r="Z795" s="111"/>
      <c r="AA795" s="111"/>
      <c r="AB795" s="111"/>
      <c r="AC795" s="111"/>
      <c r="AD795" s="111"/>
      <c r="AE795" s="111"/>
      <c r="AF795" s="111"/>
      <c r="AG795" s="111"/>
      <c r="AH795" s="111"/>
      <c r="AI795" s="111"/>
    </row>
    <row r="796" ht="15.75" customHeight="1">
      <c r="A796" s="111"/>
      <c r="Z796" s="111"/>
      <c r="AA796" s="111"/>
      <c r="AB796" s="111"/>
      <c r="AC796" s="111"/>
      <c r="AD796" s="111"/>
      <c r="AE796" s="111"/>
      <c r="AF796" s="111"/>
      <c r="AG796" s="111"/>
      <c r="AH796" s="111"/>
      <c r="AI796" s="111"/>
    </row>
    <row r="797" ht="15.75" customHeight="1">
      <c r="A797" s="111"/>
      <c r="Z797" s="111"/>
      <c r="AA797" s="111"/>
      <c r="AB797" s="111"/>
      <c r="AC797" s="111"/>
      <c r="AD797" s="111"/>
      <c r="AE797" s="111"/>
      <c r="AF797" s="111"/>
      <c r="AG797" s="111"/>
      <c r="AH797" s="111"/>
      <c r="AI797" s="111"/>
    </row>
    <row r="798" ht="15.75" customHeight="1">
      <c r="A798" s="111"/>
      <c r="Z798" s="111"/>
      <c r="AA798" s="111"/>
      <c r="AB798" s="111"/>
      <c r="AC798" s="111"/>
      <c r="AD798" s="111"/>
      <c r="AE798" s="111"/>
      <c r="AF798" s="111"/>
      <c r="AG798" s="111"/>
      <c r="AH798" s="111"/>
      <c r="AI798" s="111"/>
    </row>
    <row r="799" ht="15.75" customHeight="1">
      <c r="A799" s="111"/>
      <c r="Z799" s="111"/>
      <c r="AA799" s="111"/>
      <c r="AB799" s="111"/>
      <c r="AC799" s="111"/>
      <c r="AD799" s="111"/>
      <c r="AE799" s="111"/>
      <c r="AF799" s="111"/>
      <c r="AG799" s="111"/>
      <c r="AH799" s="111"/>
      <c r="AI799" s="111"/>
    </row>
    <row r="800" ht="15.75" customHeight="1">
      <c r="A800" s="111"/>
      <c r="Z800" s="111"/>
      <c r="AA800" s="111"/>
      <c r="AB800" s="111"/>
      <c r="AC800" s="111"/>
      <c r="AD800" s="111"/>
      <c r="AE800" s="111"/>
      <c r="AF800" s="111"/>
      <c r="AG800" s="111"/>
      <c r="AH800" s="111"/>
      <c r="AI800" s="111"/>
    </row>
    <row r="801" ht="15.75" customHeight="1">
      <c r="A801" s="111"/>
      <c r="Z801" s="111"/>
      <c r="AA801" s="111"/>
      <c r="AB801" s="111"/>
      <c r="AC801" s="111"/>
      <c r="AD801" s="111"/>
      <c r="AE801" s="111"/>
      <c r="AF801" s="111"/>
      <c r="AG801" s="111"/>
      <c r="AH801" s="111"/>
      <c r="AI801" s="111"/>
    </row>
    <row r="802" ht="15.75" customHeight="1">
      <c r="A802" s="111"/>
      <c r="Z802" s="111"/>
      <c r="AA802" s="111"/>
      <c r="AB802" s="111"/>
      <c r="AC802" s="111"/>
      <c r="AD802" s="111"/>
      <c r="AE802" s="111"/>
      <c r="AF802" s="111"/>
      <c r="AG802" s="111"/>
      <c r="AH802" s="111"/>
      <c r="AI802" s="111"/>
    </row>
    <row r="803" ht="15.75" customHeight="1">
      <c r="A803" s="111"/>
      <c r="Z803" s="111"/>
      <c r="AA803" s="111"/>
      <c r="AB803" s="111"/>
      <c r="AC803" s="111"/>
      <c r="AD803" s="111"/>
      <c r="AE803" s="111"/>
      <c r="AF803" s="111"/>
      <c r="AG803" s="111"/>
      <c r="AH803" s="111"/>
      <c r="AI803" s="111"/>
    </row>
    <row r="804" ht="15.75" customHeight="1">
      <c r="A804" s="111"/>
      <c r="Z804" s="111"/>
      <c r="AA804" s="111"/>
      <c r="AB804" s="111"/>
      <c r="AC804" s="111"/>
      <c r="AD804" s="111"/>
      <c r="AE804" s="111"/>
      <c r="AF804" s="111"/>
      <c r="AG804" s="111"/>
      <c r="AH804" s="111"/>
      <c r="AI804" s="111"/>
    </row>
    <row r="805" ht="15.75" customHeight="1">
      <c r="A805" s="111"/>
      <c r="Z805" s="111"/>
      <c r="AA805" s="111"/>
      <c r="AB805" s="111"/>
      <c r="AC805" s="111"/>
      <c r="AD805" s="111"/>
      <c r="AE805" s="111"/>
      <c r="AF805" s="111"/>
      <c r="AG805" s="111"/>
      <c r="AH805" s="111"/>
      <c r="AI805" s="111"/>
    </row>
    <row r="806" ht="15.75" customHeight="1">
      <c r="A806" s="111"/>
      <c r="Z806" s="111"/>
      <c r="AA806" s="111"/>
      <c r="AB806" s="111"/>
      <c r="AC806" s="111"/>
      <c r="AD806" s="111"/>
      <c r="AE806" s="111"/>
      <c r="AF806" s="111"/>
      <c r="AG806" s="111"/>
      <c r="AH806" s="111"/>
      <c r="AI806" s="111"/>
    </row>
    <row r="807" ht="15.75" customHeight="1">
      <c r="A807" s="111"/>
      <c r="Z807" s="111"/>
      <c r="AA807" s="111"/>
      <c r="AB807" s="111"/>
      <c r="AC807" s="111"/>
      <c r="AD807" s="111"/>
      <c r="AE807" s="111"/>
      <c r="AF807" s="111"/>
      <c r="AG807" s="111"/>
      <c r="AH807" s="111"/>
      <c r="AI807" s="111"/>
    </row>
    <row r="808" ht="15.75" customHeight="1">
      <c r="A808" s="111"/>
      <c r="Z808" s="111"/>
      <c r="AA808" s="111"/>
      <c r="AB808" s="111"/>
      <c r="AC808" s="111"/>
      <c r="AD808" s="111"/>
      <c r="AE808" s="111"/>
      <c r="AF808" s="111"/>
      <c r="AG808" s="111"/>
      <c r="AH808" s="111"/>
      <c r="AI808" s="111"/>
    </row>
    <row r="809" ht="15.75" customHeight="1">
      <c r="A809" s="111"/>
      <c r="Z809" s="111"/>
      <c r="AA809" s="111"/>
      <c r="AB809" s="111"/>
      <c r="AC809" s="111"/>
      <c r="AD809" s="111"/>
      <c r="AE809" s="111"/>
      <c r="AF809" s="111"/>
      <c r="AG809" s="111"/>
      <c r="AH809" s="111"/>
      <c r="AI809" s="111"/>
    </row>
    <row r="810" ht="15.75" customHeight="1">
      <c r="A810" s="111"/>
      <c r="Z810" s="111"/>
      <c r="AA810" s="111"/>
      <c r="AB810" s="111"/>
      <c r="AC810" s="111"/>
      <c r="AD810" s="111"/>
      <c r="AE810" s="111"/>
      <c r="AF810" s="111"/>
      <c r="AG810" s="111"/>
      <c r="AH810" s="111"/>
      <c r="AI810" s="111"/>
    </row>
    <row r="811" ht="15.75" customHeight="1">
      <c r="A811" s="111"/>
      <c r="Z811" s="111"/>
      <c r="AA811" s="111"/>
      <c r="AB811" s="111"/>
      <c r="AC811" s="111"/>
      <c r="AD811" s="111"/>
      <c r="AE811" s="111"/>
      <c r="AF811" s="111"/>
      <c r="AG811" s="111"/>
      <c r="AH811" s="111"/>
      <c r="AI811" s="111"/>
    </row>
    <row r="812" ht="15.75" customHeight="1">
      <c r="A812" s="111"/>
      <c r="Z812" s="111"/>
      <c r="AA812" s="111"/>
      <c r="AB812" s="111"/>
      <c r="AC812" s="111"/>
      <c r="AD812" s="111"/>
      <c r="AE812" s="111"/>
      <c r="AF812" s="111"/>
      <c r="AG812" s="111"/>
      <c r="AH812" s="111"/>
      <c r="AI812" s="111"/>
    </row>
    <row r="813" ht="15.75" customHeight="1">
      <c r="A813" s="111"/>
      <c r="Z813" s="111"/>
      <c r="AA813" s="111"/>
      <c r="AB813" s="111"/>
      <c r="AC813" s="111"/>
      <c r="AD813" s="111"/>
      <c r="AE813" s="111"/>
      <c r="AF813" s="111"/>
      <c r="AG813" s="111"/>
      <c r="AH813" s="111"/>
      <c r="AI813" s="111"/>
    </row>
    <row r="814" ht="15.75" customHeight="1">
      <c r="A814" s="111"/>
      <c r="Z814" s="111"/>
      <c r="AA814" s="111"/>
      <c r="AB814" s="111"/>
      <c r="AC814" s="111"/>
      <c r="AD814" s="111"/>
      <c r="AE814" s="111"/>
      <c r="AF814" s="111"/>
      <c r="AG814" s="111"/>
      <c r="AH814" s="111"/>
      <c r="AI814" s="111"/>
    </row>
    <row r="815" ht="15.75" customHeight="1">
      <c r="A815" s="111"/>
      <c r="Z815" s="111"/>
      <c r="AA815" s="111"/>
      <c r="AB815" s="111"/>
      <c r="AC815" s="111"/>
      <c r="AD815" s="111"/>
      <c r="AE815" s="111"/>
      <c r="AF815" s="111"/>
      <c r="AG815" s="111"/>
      <c r="AH815" s="111"/>
      <c r="AI815" s="111"/>
    </row>
    <row r="816" ht="15.75" customHeight="1">
      <c r="A816" s="111"/>
      <c r="Z816" s="111"/>
      <c r="AA816" s="111"/>
      <c r="AB816" s="111"/>
      <c r="AC816" s="111"/>
      <c r="AD816" s="111"/>
      <c r="AE816" s="111"/>
      <c r="AF816" s="111"/>
      <c r="AG816" s="111"/>
      <c r="AH816" s="111"/>
      <c r="AI816" s="111"/>
    </row>
    <row r="817" ht="15.75" customHeight="1">
      <c r="A817" s="111"/>
      <c r="Z817" s="111"/>
      <c r="AA817" s="111"/>
      <c r="AB817" s="111"/>
      <c r="AC817" s="111"/>
      <c r="AD817" s="111"/>
      <c r="AE817" s="111"/>
      <c r="AF817" s="111"/>
      <c r="AG817" s="111"/>
      <c r="AH817" s="111"/>
      <c r="AI817" s="111"/>
    </row>
    <row r="818" ht="15.75" customHeight="1">
      <c r="A818" s="111"/>
      <c r="Z818" s="111"/>
      <c r="AA818" s="111"/>
      <c r="AB818" s="111"/>
      <c r="AC818" s="111"/>
      <c r="AD818" s="111"/>
      <c r="AE818" s="111"/>
      <c r="AF818" s="111"/>
      <c r="AG818" s="111"/>
      <c r="AH818" s="111"/>
      <c r="AI818" s="111"/>
    </row>
    <row r="819" ht="15.75" customHeight="1">
      <c r="A819" s="111"/>
      <c r="Z819" s="111"/>
      <c r="AA819" s="111"/>
      <c r="AB819" s="111"/>
      <c r="AC819" s="111"/>
      <c r="AD819" s="111"/>
      <c r="AE819" s="111"/>
      <c r="AF819" s="111"/>
      <c r="AG819" s="111"/>
      <c r="AH819" s="111"/>
      <c r="AI819" s="111"/>
    </row>
    <row r="820" ht="15.75" customHeight="1">
      <c r="A820" s="111"/>
      <c r="Z820" s="111"/>
      <c r="AA820" s="111"/>
      <c r="AB820" s="111"/>
      <c r="AC820" s="111"/>
      <c r="AD820" s="111"/>
      <c r="AE820" s="111"/>
      <c r="AF820" s="111"/>
      <c r="AG820" s="111"/>
      <c r="AH820" s="111"/>
      <c r="AI820" s="111"/>
    </row>
    <row r="821" ht="15.75" customHeight="1">
      <c r="A821" s="111"/>
      <c r="Z821" s="111"/>
      <c r="AA821" s="111"/>
      <c r="AB821" s="111"/>
      <c r="AC821" s="111"/>
      <c r="AD821" s="111"/>
      <c r="AE821" s="111"/>
      <c r="AF821" s="111"/>
      <c r="AG821" s="111"/>
      <c r="AH821" s="111"/>
      <c r="AI821" s="111"/>
    </row>
    <row r="822" ht="15.75" customHeight="1">
      <c r="A822" s="111"/>
      <c r="Z822" s="111"/>
      <c r="AA822" s="111"/>
      <c r="AB822" s="111"/>
      <c r="AC822" s="111"/>
      <c r="AD822" s="111"/>
      <c r="AE822" s="111"/>
      <c r="AF822" s="111"/>
      <c r="AG822" s="111"/>
      <c r="AH822" s="111"/>
      <c r="AI822" s="111"/>
    </row>
    <row r="823" ht="15.75" customHeight="1">
      <c r="A823" s="111"/>
      <c r="Z823" s="111"/>
      <c r="AA823" s="111"/>
      <c r="AB823" s="111"/>
      <c r="AC823" s="111"/>
      <c r="AD823" s="111"/>
      <c r="AE823" s="111"/>
      <c r="AF823" s="111"/>
      <c r="AG823" s="111"/>
      <c r="AH823" s="111"/>
      <c r="AI823" s="111"/>
    </row>
    <row r="824" ht="15.75" customHeight="1">
      <c r="A824" s="111"/>
      <c r="Z824" s="111"/>
      <c r="AA824" s="111"/>
      <c r="AB824" s="111"/>
      <c r="AC824" s="111"/>
      <c r="AD824" s="111"/>
      <c r="AE824" s="111"/>
      <c r="AF824" s="111"/>
      <c r="AG824" s="111"/>
      <c r="AH824" s="111"/>
      <c r="AI824" s="111"/>
    </row>
    <row r="825" ht="15.75" customHeight="1">
      <c r="A825" s="111"/>
      <c r="Z825" s="111"/>
      <c r="AA825" s="111"/>
      <c r="AB825" s="111"/>
      <c r="AC825" s="111"/>
      <c r="AD825" s="111"/>
      <c r="AE825" s="111"/>
      <c r="AF825" s="111"/>
      <c r="AG825" s="111"/>
      <c r="AH825" s="111"/>
      <c r="AI825" s="111"/>
    </row>
    <row r="826" ht="15.75" customHeight="1">
      <c r="A826" s="111"/>
      <c r="Z826" s="111"/>
      <c r="AA826" s="111"/>
      <c r="AB826" s="111"/>
      <c r="AC826" s="111"/>
      <c r="AD826" s="111"/>
      <c r="AE826" s="111"/>
      <c r="AF826" s="111"/>
      <c r="AG826" s="111"/>
      <c r="AH826" s="111"/>
      <c r="AI826" s="111"/>
    </row>
    <row r="827" ht="15.75" customHeight="1">
      <c r="A827" s="111"/>
      <c r="Z827" s="111"/>
      <c r="AA827" s="111"/>
      <c r="AB827" s="111"/>
      <c r="AC827" s="111"/>
      <c r="AD827" s="111"/>
      <c r="AE827" s="111"/>
      <c r="AF827" s="111"/>
      <c r="AG827" s="111"/>
      <c r="AH827" s="111"/>
      <c r="AI827" s="111"/>
    </row>
    <row r="828" ht="15.75" customHeight="1">
      <c r="A828" s="111"/>
      <c r="Z828" s="111"/>
      <c r="AA828" s="111"/>
      <c r="AB828" s="111"/>
      <c r="AC828" s="111"/>
      <c r="AD828" s="111"/>
      <c r="AE828" s="111"/>
      <c r="AF828" s="111"/>
      <c r="AG828" s="111"/>
      <c r="AH828" s="111"/>
      <c r="AI828" s="111"/>
    </row>
    <row r="829" ht="15.75" customHeight="1">
      <c r="A829" s="111"/>
      <c r="Z829" s="111"/>
      <c r="AA829" s="111"/>
      <c r="AB829" s="111"/>
      <c r="AC829" s="111"/>
      <c r="AD829" s="111"/>
      <c r="AE829" s="111"/>
      <c r="AF829" s="111"/>
      <c r="AG829" s="111"/>
      <c r="AH829" s="111"/>
      <c r="AI829" s="111"/>
    </row>
    <row r="830" ht="15.75" customHeight="1">
      <c r="A830" s="111"/>
      <c r="Z830" s="111"/>
      <c r="AA830" s="111"/>
      <c r="AB830" s="111"/>
      <c r="AC830" s="111"/>
      <c r="AD830" s="111"/>
      <c r="AE830" s="111"/>
      <c r="AF830" s="111"/>
      <c r="AG830" s="111"/>
      <c r="AH830" s="111"/>
      <c r="AI830" s="111"/>
    </row>
    <row r="831" ht="15.75" customHeight="1">
      <c r="A831" s="111"/>
      <c r="Z831" s="111"/>
      <c r="AA831" s="111"/>
      <c r="AB831" s="111"/>
      <c r="AC831" s="111"/>
      <c r="AD831" s="111"/>
      <c r="AE831" s="111"/>
      <c r="AF831" s="111"/>
      <c r="AG831" s="111"/>
      <c r="AH831" s="111"/>
      <c r="AI831" s="111"/>
    </row>
    <row r="832" ht="15.75" customHeight="1">
      <c r="A832" s="111"/>
      <c r="Z832" s="111"/>
      <c r="AA832" s="111"/>
      <c r="AB832" s="111"/>
      <c r="AC832" s="111"/>
      <c r="AD832" s="111"/>
      <c r="AE832" s="111"/>
      <c r="AF832" s="111"/>
      <c r="AG832" s="111"/>
      <c r="AH832" s="111"/>
      <c r="AI832" s="111"/>
    </row>
    <row r="833" ht="15.75" customHeight="1">
      <c r="A833" s="111"/>
      <c r="Z833" s="111"/>
      <c r="AA833" s="111"/>
      <c r="AB833" s="111"/>
      <c r="AC833" s="111"/>
      <c r="AD833" s="111"/>
      <c r="AE833" s="111"/>
      <c r="AF833" s="111"/>
      <c r="AG833" s="111"/>
      <c r="AH833" s="111"/>
      <c r="AI833" s="111"/>
    </row>
    <row r="834" ht="15.75" customHeight="1">
      <c r="A834" s="111"/>
      <c r="Z834" s="111"/>
      <c r="AA834" s="111"/>
      <c r="AB834" s="111"/>
      <c r="AC834" s="111"/>
      <c r="AD834" s="111"/>
      <c r="AE834" s="111"/>
      <c r="AF834" s="111"/>
      <c r="AG834" s="111"/>
      <c r="AH834" s="111"/>
      <c r="AI834" s="111"/>
    </row>
    <row r="835" ht="15.75" customHeight="1">
      <c r="A835" s="111"/>
      <c r="Z835" s="111"/>
      <c r="AA835" s="111"/>
      <c r="AB835" s="111"/>
      <c r="AC835" s="111"/>
      <c r="AD835" s="111"/>
      <c r="AE835" s="111"/>
      <c r="AF835" s="111"/>
      <c r="AG835" s="111"/>
      <c r="AH835" s="111"/>
      <c r="AI835" s="111"/>
    </row>
    <row r="836" ht="15.75" customHeight="1">
      <c r="A836" s="111"/>
      <c r="Z836" s="111"/>
      <c r="AA836" s="111"/>
      <c r="AB836" s="111"/>
      <c r="AC836" s="111"/>
      <c r="AD836" s="111"/>
      <c r="AE836" s="111"/>
      <c r="AF836" s="111"/>
      <c r="AG836" s="111"/>
      <c r="AH836" s="111"/>
      <c r="AI836" s="111"/>
    </row>
    <row r="837" ht="15.75" customHeight="1">
      <c r="A837" s="111"/>
      <c r="Z837" s="111"/>
      <c r="AA837" s="111"/>
      <c r="AB837" s="111"/>
      <c r="AC837" s="111"/>
      <c r="AD837" s="111"/>
      <c r="AE837" s="111"/>
      <c r="AF837" s="111"/>
      <c r="AG837" s="111"/>
      <c r="AH837" s="111"/>
      <c r="AI837" s="111"/>
    </row>
    <row r="838" ht="15.75" customHeight="1">
      <c r="A838" s="111"/>
      <c r="Z838" s="111"/>
      <c r="AA838" s="111"/>
      <c r="AB838" s="111"/>
      <c r="AC838" s="111"/>
      <c r="AD838" s="111"/>
      <c r="AE838" s="111"/>
      <c r="AF838" s="111"/>
      <c r="AG838" s="111"/>
      <c r="AH838" s="111"/>
      <c r="AI838" s="111"/>
    </row>
    <row r="839" ht="15.75" customHeight="1">
      <c r="A839" s="111"/>
      <c r="Z839" s="111"/>
      <c r="AA839" s="111"/>
      <c r="AB839" s="111"/>
      <c r="AC839" s="111"/>
      <c r="AD839" s="111"/>
      <c r="AE839" s="111"/>
      <c r="AF839" s="111"/>
      <c r="AG839" s="111"/>
      <c r="AH839" s="111"/>
      <c r="AI839" s="111"/>
    </row>
    <row r="840" ht="15.75" customHeight="1">
      <c r="A840" s="111"/>
      <c r="Z840" s="111"/>
      <c r="AA840" s="111"/>
      <c r="AB840" s="111"/>
      <c r="AC840" s="111"/>
      <c r="AD840" s="111"/>
      <c r="AE840" s="111"/>
      <c r="AF840" s="111"/>
      <c r="AG840" s="111"/>
      <c r="AH840" s="111"/>
      <c r="AI840" s="111"/>
    </row>
    <row r="841" ht="15.75" customHeight="1">
      <c r="A841" s="111"/>
      <c r="Z841" s="111"/>
      <c r="AA841" s="111"/>
      <c r="AB841" s="111"/>
      <c r="AC841" s="111"/>
      <c r="AD841" s="111"/>
      <c r="AE841" s="111"/>
      <c r="AF841" s="111"/>
      <c r="AG841" s="111"/>
      <c r="AH841" s="111"/>
      <c r="AI841" s="111"/>
    </row>
    <row r="842" ht="15.75" customHeight="1">
      <c r="A842" s="111"/>
      <c r="Z842" s="111"/>
      <c r="AA842" s="111"/>
      <c r="AB842" s="111"/>
      <c r="AC842" s="111"/>
      <c r="AD842" s="111"/>
      <c r="AE842" s="111"/>
      <c r="AF842" s="111"/>
      <c r="AG842" s="111"/>
      <c r="AH842" s="111"/>
      <c r="AI842" s="111"/>
    </row>
    <row r="843" ht="15.75" customHeight="1">
      <c r="A843" s="111"/>
      <c r="Z843" s="111"/>
      <c r="AA843" s="111"/>
      <c r="AB843" s="111"/>
      <c r="AC843" s="111"/>
      <c r="AD843" s="111"/>
      <c r="AE843" s="111"/>
      <c r="AF843" s="111"/>
      <c r="AG843" s="111"/>
      <c r="AH843" s="111"/>
      <c r="AI843" s="111"/>
    </row>
    <row r="844" ht="15.75" customHeight="1">
      <c r="A844" s="111"/>
      <c r="Z844" s="111"/>
      <c r="AA844" s="111"/>
      <c r="AB844" s="111"/>
      <c r="AC844" s="111"/>
      <c r="AD844" s="111"/>
      <c r="AE844" s="111"/>
      <c r="AF844" s="111"/>
      <c r="AG844" s="111"/>
      <c r="AH844" s="111"/>
      <c r="AI844" s="111"/>
    </row>
    <row r="845" ht="15.75" customHeight="1">
      <c r="A845" s="111"/>
      <c r="Z845" s="111"/>
      <c r="AA845" s="111"/>
      <c r="AB845" s="111"/>
      <c r="AC845" s="111"/>
      <c r="AD845" s="111"/>
      <c r="AE845" s="111"/>
      <c r="AF845" s="111"/>
      <c r="AG845" s="111"/>
      <c r="AH845" s="111"/>
      <c r="AI845" s="111"/>
    </row>
    <row r="846" ht="15.75" customHeight="1">
      <c r="A846" s="111"/>
      <c r="Z846" s="111"/>
      <c r="AA846" s="111"/>
      <c r="AB846" s="111"/>
      <c r="AC846" s="111"/>
      <c r="AD846" s="111"/>
      <c r="AE846" s="111"/>
      <c r="AF846" s="111"/>
      <c r="AG846" s="111"/>
      <c r="AH846" s="111"/>
      <c r="AI846" s="111"/>
    </row>
    <row r="847" ht="15.75" customHeight="1">
      <c r="A847" s="111"/>
      <c r="Z847" s="111"/>
      <c r="AA847" s="111"/>
      <c r="AB847" s="111"/>
      <c r="AC847" s="111"/>
      <c r="AD847" s="111"/>
      <c r="AE847" s="111"/>
      <c r="AF847" s="111"/>
      <c r="AG847" s="111"/>
      <c r="AH847" s="111"/>
      <c r="AI847" s="111"/>
    </row>
    <row r="848" ht="15.75" customHeight="1">
      <c r="A848" s="111"/>
      <c r="Z848" s="111"/>
      <c r="AA848" s="111"/>
      <c r="AB848" s="111"/>
      <c r="AC848" s="111"/>
      <c r="AD848" s="111"/>
      <c r="AE848" s="111"/>
      <c r="AF848" s="111"/>
      <c r="AG848" s="111"/>
      <c r="AH848" s="111"/>
      <c r="AI848" s="111"/>
    </row>
    <row r="849" ht="15.75" customHeight="1">
      <c r="A849" s="111"/>
      <c r="Z849" s="111"/>
      <c r="AA849" s="111"/>
      <c r="AB849" s="111"/>
      <c r="AC849" s="111"/>
      <c r="AD849" s="111"/>
      <c r="AE849" s="111"/>
      <c r="AF849" s="111"/>
      <c r="AG849" s="111"/>
      <c r="AH849" s="111"/>
      <c r="AI849" s="111"/>
    </row>
    <row r="850" ht="15.75" customHeight="1">
      <c r="A850" s="111"/>
      <c r="Z850" s="111"/>
      <c r="AA850" s="111"/>
      <c r="AB850" s="111"/>
      <c r="AC850" s="111"/>
      <c r="AD850" s="111"/>
      <c r="AE850" s="111"/>
      <c r="AF850" s="111"/>
      <c r="AG850" s="111"/>
      <c r="AH850" s="111"/>
      <c r="AI850" s="111"/>
    </row>
    <row r="851" ht="15.75" customHeight="1">
      <c r="A851" s="111"/>
      <c r="Z851" s="111"/>
      <c r="AA851" s="111"/>
      <c r="AB851" s="111"/>
      <c r="AC851" s="111"/>
      <c r="AD851" s="111"/>
      <c r="AE851" s="111"/>
      <c r="AF851" s="111"/>
      <c r="AG851" s="111"/>
      <c r="AH851" s="111"/>
      <c r="AI851" s="111"/>
    </row>
    <row r="852" ht="15.75" customHeight="1">
      <c r="A852" s="111"/>
      <c r="Z852" s="111"/>
      <c r="AA852" s="111"/>
      <c r="AB852" s="111"/>
      <c r="AC852" s="111"/>
      <c r="AD852" s="111"/>
      <c r="AE852" s="111"/>
      <c r="AF852" s="111"/>
      <c r="AG852" s="111"/>
      <c r="AH852" s="111"/>
      <c r="AI852" s="111"/>
    </row>
    <row r="853" ht="15.75" customHeight="1">
      <c r="A853" s="111"/>
      <c r="Z853" s="111"/>
      <c r="AA853" s="111"/>
      <c r="AB853" s="111"/>
      <c r="AC853" s="111"/>
      <c r="AD853" s="111"/>
      <c r="AE853" s="111"/>
      <c r="AF853" s="111"/>
      <c r="AG853" s="111"/>
      <c r="AH853" s="111"/>
      <c r="AI853" s="111"/>
    </row>
    <row r="854" ht="15.75" customHeight="1">
      <c r="A854" s="111"/>
      <c r="Z854" s="111"/>
      <c r="AA854" s="111"/>
      <c r="AB854" s="111"/>
      <c r="AC854" s="111"/>
      <c r="AD854" s="111"/>
      <c r="AE854" s="111"/>
      <c r="AF854" s="111"/>
      <c r="AG854" s="111"/>
      <c r="AH854" s="111"/>
      <c r="AI854" s="111"/>
    </row>
    <row r="855" ht="15.75" customHeight="1">
      <c r="A855" s="111"/>
      <c r="Z855" s="111"/>
      <c r="AA855" s="111"/>
      <c r="AB855" s="111"/>
      <c r="AC855" s="111"/>
      <c r="AD855" s="111"/>
      <c r="AE855" s="111"/>
      <c r="AF855" s="111"/>
      <c r="AG855" s="111"/>
      <c r="AH855" s="111"/>
      <c r="AI855" s="111"/>
    </row>
    <row r="856" ht="15.75" customHeight="1">
      <c r="A856" s="111"/>
      <c r="Z856" s="111"/>
      <c r="AA856" s="111"/>
      <c r="AB856" s="111"/>
      <c r="AC856" s="111"/>
      <c r="AD856" s="111"/>
      <c r="AE856" s="111"/>
      <c r="AF856" s="111"/>
      <c r="AG856" s="111"/>
      <c r="AH856" s="111"/>
      <c r="AI856" s="111"/>
    </row>
    <row r="857" ht="15.75" customHeight="1">
      <c r="A857" s="111"/>
      <c r="Z857" s="111"/>
      <c r="AA857" s="111"/>
      <c r="AB857" s="111"/>
      <c r="AC857" s="111"/>
      <c r="AD857" s="111"/>
      <c r="AE857" s="111"/>
      <c r="AF857" s="111"/>
      <c r="AG857" s="111"/>
      <c r="AH857" s="111"/>
      <c r="AI857" s="111"/>
    </row>
    <row r="858" ht="15.75" customHeight="1">
      <c r="A858" s="111"/>
      <c r="Z858" s="111"/>
      <c r="AA858" s="111"/>
      <c r="AB858" s="111"/>
      <c r="AC858" s="111"/>
      <c r="AD858" s="111"/>
      <c r="AE858" s="111"/>
      <c r="AF858" s="111"/>
      <c r="AG858" s="111"/>
      <c r="AH858" s="111"/>
      <c r="AI858" s="111"/>
    </row>
    <row r="859" ht="15.75" customHeight="1">
      <c r="A859" s="111"/>
      <c r="Z859" s="111"/>
      <c r="AA859" s="111"/>
      <c r="AB859" s="111"/>
      <c r="AC859" s="111"/>
      <c r="AD859" s="111"/>
      <c r="AE859" s="111"/>
      <c r="AF859" s="111"/>
      <c r="AG859" s="111"/>
      <c r="AH859" s="111"/>
      <c r="AI859" s="111"/>
    </row>
    <row r="860" ht="15.75" customHeight="1">
      <c r="A860" s="111"/>
      <c r="Z860" s="111"/>
      <c r="AA860" s="111"/>
      <c r="AB860" s="111"/>
      <c r="AC860" s="111"/>
      <c r="AD860" s="111"/>
      <c r="AE860" s="111"/>
      <c r="AF860" s="111"/>
      <c r="AG860" s="111"/>
      <c r="AH860" s="111"/>
      <c r="AI860" s="111"/>
    </row>
    <row r="861" ht="15.75" customHeight="1">
      <c r="A861" s="111"/>
      <c r="Z861" s="111"/>
      <c r="AA861" s="111"/>
      <c r="AB861" s="111"/>
      <c r="AC861" s="111"/>
      <c r="AD861" s="111"/>
      <c r="AE861" s="111"/>
      <c r="AF861" s="111"/>
      <c r="AG861" s="111"/>
      <c r="AH861" s="111"/>
      <c r="AI861" s="111"/>
    </row>
    <row r="862" ht="15.75" customHeight="1">
      <c r="A862" s="111"/>
      <c r="Z862" s="111"/>
      <c r="AA862" s="111"/>
      <c r="AB862" s="111"/>
      <c r="AC862" s="111"/>
      <c r="AD862" s="111"/>
      <c r="AE862" s="111"/>
      <c r="AF862" s="111"/>
      <c r="AG862" s="111"/>
      <c r="AH862" s="111"/>
      <c r="AI862" s="111"/>
    </row>
    <row r="863" ht="15.75" customHeight="1">
      <c r="A863" s="111"/>
      <c r="Z863" s="111"/>
      <c r="AA863" s="111"/>
      <c r="AB863" s="111"/>
      <c r="AC863" s="111"/>
      <c r="AD863" s="111"/>
      <c r="AE863" s="111"/>
      <c r="AF863" s="111"/>
      <c r="AG863" s="111"/>
      <c r="AH863" s="111"/>
      <c r="AI863" s="111"/>
    </row>
    <row r="864" ht="15.75" customHeight="1">
      <c r="A864" s="111"/>
      <c r="Z864" s="111"/>
      <c r="AA864" s="111"/>
      <c r="AB864" s="111"/>
      <c r="AC864" s="111"/>
      <c r="AD864" s="111"/>
      <c r="AE864" s="111"/>
      <c r="AF864" s="111"/>
      <c r="AG864" s="111"/>
      <c r="AH864" s="111"/>
      <c r="AI864" s="111"/>
    </row>
    <row r="865" ht="15.75" customHeight="1">
      <c r="A865" s="111"/>
      <c r="Z865" s="111"/>
      <c r="AA865" s="111"/>
      <c r="AB865" s="111"/>
      <c r="AC865" s="111"/>
      <c r="AD865" s="111"/>
      <c r="AE865" s="111"/>
      <c r="AF865" s="111"/>
      <c r="AG865" s="111"/>
      <c r="AH865" s="111"/>
      <c r="AI865" s="111"/>
    </row>
    <row r="866" ht="15.75" customHeight="1">
      <c r="A866" s="111"/>
      <c r="Z866" s="111"/>
      <c r="AA866" s="111"/>
      <c r="AB866" s="111"/>
      <c r="AC866" s="111"/>
      <c r="AD866" s="111"/>
      <c r="AE866" s="111"/>
      <c r="AF866" s="111"/>
      <c r="AG866" s="111"/>
      <c r="AH866" s="111"/>
      <c r="AI866" s="111"/>
    </row>
    <row r="867" ht="15.75" customHeight="1">
      <c r="A867" s="111"/>
      <c r="Z867" s="111"/>
      <c r="AA867" s="111"/>
      <c r="AB867" s="111"/>
      <c r="AC867" s="111"/>
      <c r="AD867" s="111"/>
      <c r="AE867" s="111"/>
      <c r="AF867" s="111"/>
      <c r="AG867" s="111"/>
      <c r="AH867" s="111"/>
      <c r="AI867" s="111"/>
    </row>
    <row r="868" ht="15.75" customHeight="1">
      <c r="A868" s="111"/>
      <c r="Z868" s="111"/>
      <c r="AA868" s="111"/>
      <c r="AB868" s="111"/>
      <c r="AC868" s="111"/>
      <c r="AD868" s="111"/>
      <c r="AE868" s="111"/>
      <c r="AF868" s="111"/>
      <c r="AG868" s="111"/>
      <c r="AH868" s="111"/>
      <c r="AI868" s="111"/>
    </row>
    <row r="869" ht="15.75" customHeight="1">
      <c r="A869" s="111"/>
      <c r="Z869" s="111"/>
      <c r="AA869" s="111"/>
      <c r="AB869" s="111"/>
      <c r="AC869" s="111"/>
      <c r="AD869" s="111"/>
      <c r="AE869" s="111"/>
      <c r="AF869" s="111"/>
      <c r="AG869" s="111"/>
      <c r="AH869" s="111"/>
      <c r="AI869" s="111"/>
    </row>
    <row r="870" ht="15.75" customHeight="1">
      <c r="A870" s="111"/>
      <c r="Z870" s="111"/>
      <c r="AA870" s="111"/>
      <c r="AB870" s="111"/>
      <c r="AC870" s="111"/>
      <c r="AD870" s="111"/>
      <c r="AE870" s="111"/>
      <c r="AF870" s="111"/>
      <c r="AG870" s="111"/>
      <c r="AH870" s="111"/>
      <c r="AI870" s="111"/>
    </row>
    <row r="871" ht="15.75" customHeight="1">
      <c r="A871" s="111"/>
      <c r="Z871" s="111"/>
      <c r="AA871" s="111"/>
      <c r="AB871" s="111"/>
      <c r="AC871" s="111"/>
      <c r="AD871" s="111"/>
      <c r="AE871" s="111"/>
      <c r="AF871" s="111"/>
      <c r="AG871" s="111"/>
      <c r="AH871" s="111"/>
      <c r="AI871" s="111"/>
    </row>
    <row r="872" ht="15.75" customHeight="1">
      <c r="A872" s="111"/>
      <c r="Z872" s="111"/>
      <c r="AA872" s="111"/>
      <c r="AB872" s="111"/>
      <c r="AC872" s="111"/>
      <c r="AD872" s="111"/>
      <c r="AE872" s="111"/>
      <c r="AF872" s="111"/>
      <c r="AG872" s="111"/>
      <c r="AH872" s="111"/>
      <c r="AI872" s="111"/>
    </row>
    <row r="873" ht="15.75" customHeight="1">
      <c r="A873" s="111"/>
      <c r="Z873" s="111"/>
      <c r="AA873" s="111"/>
      <c r="AB873" s="111"/>
      <c r="AC873" s="111"/>
      <c r="AD873" s="111"/>
      <c r="AE873" s="111"/>
      <c r="AF873" s="111"/>
      <c r="AG873" s="111"/>
      <c r="AH873" s="111"/>
      <c r="AI873" s="111"/>
    </row>
    <row r="874" ht="15.75" customHeight="1">
      <c r="A874" s="111"/>
      <c r="Z874" s="111"/>
      <c r="AA874" s="111"/>
      <c r="AB874" s="111"/>
      <c r="AC874" s="111"/>
      <c r="AD874" s="111"/>
      <c r="AE874" s="111"/>
      <c r="AF874" s="111"/>
      <c r="AG874" s="111"/>
      <c r="AH874" s="111"/>
      <c r="AI874" s="111"/>
    </row>
    <row r="875" ht="15.75" customHeight="1">
      <c r="A875" s="111"/>
      <c r="Z875" s="111"/>
      <c r="AA875" s="111"/>
      <c r="AB875" s="111"/>
      <c r="AC875" s="111"/>
      <c r="AD875" s="111"/>
      <c r="AE875" s="111"/>
      <c r="AF875" s="111"/>
      <c r="AG875" s="111"/>
      <c r="AH875" s="111"/>
      <c r="AI875" s="111"/>
    </row>
    <row r="876" ht="15.75" customHeight="1">
      <c r="A876" s="111"/>
      <c r="Z876" s="111"/>
      <c r="AA876" s="111"/>
      <c r="AB876" s="111"/>
      <c r="AC876" s="111"/>
      <c r="AD876" s="111"/>
      <c r="AE876" s="111"/>
      <c r="AF876" s="111"/>
      <c r="AG876" s="111"/>
      <c r="AH876" s="111"/>
      <c r="AI876" s="111"/>
    </row>
    <row r="877" ht="15.75" customHeight="1">
      <c r="A877" s="111"/>
      <c r="Z877" s="111"/>
      <c r="AA877" s="111"/>
      <c r="AB877" s="111"/>
      <c r="AC877" s="111"/>
      <c r="AD877" s="111"/>
      <c r="AE877" s="111"/>
      <c r="AF877" s="111"/>
      <c r="AG877" s="111"/>
      <c r="AH877" s="111"/>
      <c r="AI877" s="111"/>
    </row>
    <row r="878" ht="15.75" customHeight="1">
      <c r="A878" s="111"/>
      <c r="Z878" s="111"/>
      <c r="AA878" s="111"/>
      <c r="AB878" s="111"/>
      <c r="AC878" s="111"/>
      <c r="AD878" s="111"/>
      <c r="AE878" s="111"/>
      <c r="AF878" s="111"/>
      <c r="AG878" s="111"/>
      <c r="AH878" s="111"/>
      <c r="AI878" s="111"/>
    </row>
    <row r="879" ht="15.75" customHeight="1">
      <c r="A879" s="111"/>
      <c r="Z879" s="111"/>
      <c r="AA879" s="111"/>
      <c r="AB879" s="111"/>
      <c r="AC879" s="111"/>
      <c r="AD879" s="111"/>
      <c r="AE879" s="111"/>
      <c r="AF879" s="111"/>
      <c r="AG879" s="111"/>
      <c r="AH879" s="111"/>
      <c r="AI879" s="111"/>
    </row>
    <row r="880" ht="15.75" customHeight="1">
      <c r="A880" s="111"/>
      <c r="Z880" s="111"/>
      <c r="AA880" s="111"/>
      <c r="AB880" s="111"/>
      <c r="AC880" s="111"/>
      <c r="AD880" s="111"/>
      <c r="AE880" s="111"/>
      <c r="AF880" s="111"/>
      <c r="AG880" s="111"/>
      <c r="AH880" s="111"/>
      <c r="AI880" s="111"/>
    </row>
    <row r="881" ht="15.75" customHeight="1">
      <c r="A881" s="111"/>
      <c r="Z881" s="111"/>
      <c r="AA881" s="111"/>
      <c r="AB881" s="111"/>
      <c r="AC881" s="111"/>
      <c r="AD881" s="111"/>
      <c r="AE881" s="111"/>
      <c r="AF881" s="111"/>
      <c r="AG881" s="111"/>
      <c r="AH881" s="111"/>
      <c r="AI881" s="111"/>
    </row>
    <row r="882" ht="15.75" customHeight="1">
      <c r="A882" s="111"/>
      <c r="Z882" s="111"/>
      <c r="AA882" s="111"/>
      <c r="AB882" s="111"/>
      <c r="AC882" s="111"/>
      <c r="AD882" s="111"/>
      <c r="AE882" s="111"/>
      <c r="AF882" s="111"/>
      <c r="AG882" s="111"/>
      <c r="AH882" s="111"/>
      <c r="AI882" s="111"/>
    </row>
    <row r="883" ht="15.75" customHeight="1">
      <c r="A883" s="111"/>
      <c r="Z883" s="111"/>
      <c r="AA883" s="111"/>
      <c r="AB883" s="111"/>
      <c r="AC883" s="111"/>
      <c r="AD883" s="111"/>
      <c r="AE883" s="111"/>
      <c r="AF883" s="111"/>
      <c r="AG883" s="111"/>
      <c r="AH883" s="111"/>
      <c r="AI883" s="111"/>
    </row>
    <row r="884" ht="15.75" customHeight="1">
      <c r="A884" s="111"/>
      <c r="Z884" s="111"/>
      <c r="AA884" s="111"/>
      <c r="AB884" s="111"/>
      <c r="AC884" s="111"/>
      <c r="AD884" s="111"/>
      <c r="AE884" s="111"/>
      <c r="AF884" s="111"/>
      <c r="AG884" s="111"/>
      <c r="AH884" s="111"/>
      <c r="AI884" s="111"/>
    </row>
    <row r="885" ht="15.75" customHeight="1">
      <c r="A885" s="111"/>
      <c r="Z885" s="111"/>
      <c r="AA885" s="111"/>
      <c r="AB885" s="111"/>
      <c r="AC885" s="111"/>
      <c r="AD885" s="111"/>
      <c r="AE885" s="111"/>
      <c r="AF885" s="111"/>
      <c r="AG885" s="111"/>
      <c r="AH885" s="111"/>
      <c r="AI885" s="111"/>
    </row>
    <row r="886" ht="15.75" customHeight="1">
      <c r="A886" s="111"/>
      <c r="Z886" s="111"/>
      <c r="AA886" s="111"/>
      <c r="AB886" s="111"/>
      <c r="AC886" s="111"/>
      <c r="AD886" s="111"/>
      <c r="AE886" s="111"/>
      <c r="AF886" s="111"/>
      <c r="AG886" s="111"/>
      <c r="AH886" s="111"/>
      <c r="AI886" s="111"/>
    </row>
    <row r="887" ht="15.75" customHeight="1">
      <c r="A887" s="111"/>
      <c r="Z887" s="111"/>
      <c r="AA887" s="111"/>
      <c r="AB887" s="111"/>
      <c r="AC887" s="111"/>
      <c r="AD887" s="111"/>
      <c r="AE887" s="111"/>
      <c r="AF887" s="111"/>
      <c r="AG887" s="111"/>
      <c r="AH887" s="111"/>
      <c r="AI887" s="111"/>
    </row>
    <row r="888" ht="15.75" customHeight="1">
      <c r="A888" s="111"/>
      <c r="Z888" s="111"/>
      <c r="AA888" s="111"/>
      <c r="AB888" s="111"/>
      <c r="AC888" s="111"/>
      <c r="AD888" s="111"/>
      <c r="AE888" s="111"/>
      <c r="AF888" s="111"/>
      <c r="AG888" s="111"/>
      <c r="AH888" s="111"/>
      <c r="AI888" s="111"/>
    </row>
    <row r="889" ht="15.75" customHeight="1">
      <c r="A889" s="111"/>
      <c r="Z889" s="111"/>
      <c r="AA889" s="111"/>
      <c r="AB889" s="111"/>
      <c r="AC889" s="111"/>
      <c r="AD889" s="111"/>
      <c r="AE889" s="111"/>
      <c r="AF889" s="111"/>
      <c r="AG889" s="111"/>
      <c r="AH889" s="111"/>
      <c r="AI889" s="111"/>
    </row>
    <row r="890" ht="15.75" customHeight="1">
      <c r="A890" s="111"/>
      <c r="Z890" s="111"/>
      <c r="AA890" s="111"/>
      <c r="AB890" s="111"/>
      <c r="AC890" s="111"/>
      <c r="AD890" s="111"/>
      <c r="AE890" s="111"/>
      <c r="AF890" s="111"/>
      <c r="AG890" s="111"/>
      <c r="AH890" s="111"/>
      <c r="AI890" s="111"/>
    </row>
    <row r="891" ht="15.75" customHeight="1">
      <c r="A891" s="111"/>
      <c r="Z891" s="111"/>
      <c r="AA891" s="111"/>
      <c r="AB891" s="111"/>
      <c r="AC891" s="111"/>
      <c r="AD891" s="111"/>
      <c r="AE891" s="111"/>
      <c r="AF891" s="111"/>
      <c r="AG891" s="111"/>
      <c r="AH891" s="111"/>
      <c r="AI891" s="111"/>
    </row>
    <row r="892" ht="15.75" customHeight="1">
      <c r="A892" s="111"/>
      <c r="Z892" s="111"/>
      <c r="AA892" s="111"/>
      <c r="AB892" s="111"/>
      <c r="AC892" s="111"/>
      <c r="AD892" s="111"/>
      <c r="AE892" s="111"/>
      <c r="AF892" s="111"/>
      <c r="AG892" s="111"/>
      <c r="AH892" s="111"/>
      <c r="AI892" s="111"/>
    </row>
    <row r="893" ht="15.75" customHeight="1">
      <c r="A893" s="111"/>
      <c r="Z893" s="111"/>
      <c r="AA893" s="111"/>
      <c r="AB893" s="111"/>
      <c r="AC893" s="111"/>
      <c r="AD893" s="111"/>
      <c r="AE893" s="111"/>
      <c r="AF893" s="111"/>
      <c r="AG893" s="111"/>
      <c r="AH893" s="111"/>
      <c r="AI893" s="111"/>
    </row>
    <row r="894" ht="15.75" customHeight="1">
      <c r="A894" s="111"/>
      <c r="Z894" s="111"/>
      <c r="AA894" s="111"/>
      <c r="AB894" s="111"/>
      <c r="AC894" s="111"/>
      <c r="AD894" s="111"/>
      <c r="AE894" s="111"/>
      <c r="AF894" s="111"/>
      <c r="AG894" s="111"/>
      <c r="AH894" s="111"/>
      <c r="AI894" s="111"/>
    </row>
    <row r="895" ht="15.75" customHeight="1">
      <c r="A895" s="111"/>
      <c r="Z895" s="111"/>
      <c r="AA895" s="111"/>
      <c r="AB895" s="111"/>
      <c r="AC895" s="111"/>
      <c r="AD895" s="111"/>
      <c r="AE895" s="111"/>
      <c r="AF895" s="111"/>
      <c r="AG895" s="111"/>
      <c r="AH895" s="111"/>
      <c r="AI895" s="111"/>
    </row>
    <row r="896" ht="15.75" customHeight="1">
      <c r="A896" s="111"/>
      <c r="Z896" s="111"/>
      <c r="AA896" s="111"/>
      <c r="AB896" s="111"/>
      <c r="AC896" s="111"/>
      <c r="AD896" s="111"/>
      <c r="AE896" s="111"/>
      <c r="AF896" s="111"/>
      <c r="AG896" s="111"/>
      <c r="AH896" s="111"/>
      <c r="AI896" s="111"/>
    </row>
    <row r="897" ht="15.75" customHeight="1">
      <c r="A897" s="111"/>
      <c r="Z897" s="111"/>
      <c r="AA897" s="111"/>
      <c r="AB897" s="111"/>
      <c r="AC897" s="111"/>
      <c r="AD897" s="111"/>
      <c r="AE897" s="111"/>
      <c r="AF897" s="111"/>
      <c r="AG897" s="111"/>
      <c r="AH897" s="111"/>
      <c r="AI897" s="111"/>
    </row>
    <row r="898" ht="15.75" customHeight="1">
      <c r="A898" s="111"/>
      <c r="Z898" s="111"/>
      <c r="AA898" s="111"/>
      <c r="AB898" s="111"/>
      <c r="AC898" s="111"/>
      <c r="AD898" s="111"/>
      <c r="AE898" s="111"/>
      <c r="AF898" s="111"/>
      <c r="AG898" s="111"/>
      <c r="AH898" s="111"/>
      <c r="AI898" s="111"/>
    </row>
    <row r="899" ht="15.75" customHeight="1">
      <c r="A899" s="111"/>
      <c r="Z899" s="111"/>
      <c r="AA899" s="111"/>
      <c r="AB899" s="111"/>
      <c r="AC899" s="111"/>
      <c r="AD899" s="111"/>
      <c r="AE899" s="111"/>
      <c r="AF899" s="111"/>
      <c r="AG899" s="111"/>
      <c r="AH899" s="111"/>
      <c r="AI899" s="111"/>
    </row>
    <row r="900" ht="15.75" customHeight="1">
      <c r="A900" s="111"/>
      <c r="Z900" s="111"/>
      <c r="AA900" s="111"/>
      <c r="AB900" s="111"/>
      <c r="AC900" s="111"/>
      <c r="AD900" s="111"/>
      <c r="AE900" s="111"/>
      <c r="AF900" s="111"/>
      <c r="AG900" s="111"/>
      <c r="AH900" s="111"/>
      <c r="AI900" s="111"/>
    </row>
    <row r="901" ht="15.75" customHeight="1">
      <c r="A901" s="111"/>
      <c r="Z901" s="111"/>
      <c r="AA901" s="111"/>
      <c r="AB901" s="111"/>
      <c r="AC901" s="111"/>
      <c r="AD901" s="111"/>
      <c r="AE901" s="111"/>
      <c r="AF901" s="111"/>
      <c r="AG901" s="111"/>
      <c r="AH901" s="111"/>
      <c r="AI901" s="111"/>
    </row>
    <row r="902" ht="15.75" customHeight="1">
      <c r="A902" s="111"/>
      <c r="Z902" s="111"/>
      <c r="AA902" s="111"/>
      <c r="AB902" s="111"/>
      <c r="AC902" s="111"/>
      <c r="AD902" s="111"/>
      <c r="AE902" s="111"/>
      <c r="AF902" s="111"/>
      <c r="AG902" s="111"/>
      <c r="AH902" s="111"/>
      <c r="AI902" s="111"/>
    </row>
    <row r="903" ht="15.75" customHeight="1">
      <c r="A903" s="111"/>
      <c r="Z903" s="111"/>
      <c r="AA903" s="111"/>
      <c r="AB903" s="111"/>
      <c r="AC903" s="111"/>
      <c r="AD903" s="111"/>
      <c r="AE903" s="111"/>
      <c r="AF903" s="111"/>
      <c r="AG903" s="111"/>
      <c r="AH903" s="111"/>
      <c r="AI903" s="111"/>
    </row>
    <row r="904" ht="15.75" customHeight="1">
      <c r="A904" s="111"/>
      <c r="Z904" s="111"/>
      <c r="AA904" s="111"/>
      <c r="AB904" s="111"/>
      <c r="AC904" s="111"/>
      <c r="AD904" s="111"/>
      <c r="AE904" s="111"/>
      <c r="AF904" s="111"/>
      <c r="AG904" s="111"/>
      <c r="AH904" s="111"/>
      <c r="AI904" s="111"/>
    </row>
    <row r="905" ht="15.75" customHeight="1">
      <c r="A905" s="111"/>
      <c r="Z905" s="111"/>
      <c r="AA905" s="111"/>
      <c r="AB905" s="111"/>
      <c r="AC905" s="111"/>
      <c r="AD905" s="111"/>
      <c r="AE905" s="111"/>
      <c r="AF905" s="111"/>
      <c r="AG905" s="111"/>
      <c r="AH905" s="111"/>
      <c r="AI905" s="111"/>
    </row>
    <row r="906" ht="15.75" customHeight="1">
      <c r="A906" s="111"/>
      <c r="Z906" s="111"/>
      <c r="AA906" s="111"/>
      <c r="AB906" s="111"/>
      <c r="AC906" s="111"/>
      <c r="AD906" s="111"/>
      <c r="AE906" s="111"/>
      <c r="AF906" s="111"/>
      <c r="AG906" s="111"/>
      <c r="AH906" s="111"/>
      <c r="AI906" s="111"/>
    </row>
    <row r="907" ht="15.75" customHeight="1">
      <c r="A907" s="111"/>
      <c r="Z907" s="111"/>
      <c r="AA907" s="111"/>
      <c r="AB907" s="111"/>
      <c r="AC907" s="111"/>
      <c r="AD907" s="111"/>
      <c r="AE907" s="111"/>
      <c r="AF907" s="111"/>
      <c r="AG907" s="111"/>
      <c r="AH907" s="111"/>
      <c r="AI907" s="111"/>
    </row>
    <row r="908" ht="15.75" customHeight="1">
      <c r="A908" s="111"/>
      <c r="Z908" s="111"/>
      <c r="AA908" s="111"/>
      <c r="AB908" s="111"/>
      <c r="AC908" s="111"/>
      <c r="AD908" s="111"/>
      <c r="AE908" s="111"/>
      <c r="AF908" s="111"/>
      <c r="AG908" s="111"/>
      <c r="AH908" s="111"/>
      <c r="AI908" s="111"/>
    </row>
    <row r="909" ht="15.75" customHeight="1">
      <c r="A909" s="111"/>
      <c r="Z909" s="111"/>
      <c r="AA909" s="111"/>
      <c r="AB909" s="111"/>
      <c r="AC909" s="111"/>
      <c r="AD909" s="111"/>
      <c r="AE909" s="111"/>
      <c r="AF909" s="111"/>
      <c r="AG909" s="111"/>
      <c r="AH909" s="111"/>
      <c r="AI909" s="111"/>
    </row>
    <row r="910" ht="15.75" customHeight="1">
      <c r="A910" s="111"/>
      <c r="Z910" s="111"/>
      <c r="AA910" s="111"/>
      <c r="AB910" s="111"/>
      <c r="AC910" s="111"/>
      <c r="AD910" s="111"/>
      <c r="AE910" s="111"/>
      <c r="AF910" s="111"/>
      <c r="AG910" s="111"/>
      <c r="AH910" s="111"/>
      <c r="AI910" s="111"/>
    </row>
    <row r="911" ht="15.75" customHeight="1">
      <c r="A911" s="111"/>
      <c r="Z911" s="111"/>
      <c r="AA911" s="111"/>
      <c r="AB911" s="111"/>
      <c r="AC911" s="111"/>
      <c r="AD911" s="111"/>
      <c r="AE911" s="111"/>
      <c r="AF911" s="111"/>
      <c r="AG911" s="111"/>
      <c r="AH911" s="111"/>
      <c r="AI911" s="111"/>
    </row>
    <row r="912" ht="15.75" customHeight="1">
      <c r="A912" s="111"/>
      <c r="Z912" s="111"/>
      <c r="AA912" s="111"/>
      <c r="AB912" s="111"/>
      <c r="AC912" s="111"/>
      <c r="AD912" s="111"/>
      <c r="AE912" s="111"/>
      <c r="AF912" s="111"/>
      <c r="AG912" s="111"/>
      <c r="AH912" s="111"/>
      <c r="AI912" s="111"/>
    </row>
    <row r="913" ht="15.75" customHeight="1">
      <c r="A913" s="111"/>
      <c r="Z913" s="111"/>
      <c r="AA913" s="111"/>
      <c r="AB913" s="111"/>
      <c r="AC913" s="111"/>
      <c r="AD913" s="111"/>
      <c r="AE913" s="111"/>
      <c r="AF913" s="111"/>
      <c r="AG913" s="111"/>
      <c r="AH913" s="111"/>
      <c r="AI913" s="111"/>
    </row>
    <row r="914" ht="15.75" customHeight="1">
      <c r="A914" s="111"/>
      <c r="Z914" s="111"/>
      <c r="AA914" s="111"/>
      <c r="AB914" s="111"/>
      <c r="AC914" s="111"/>
      <c r="AD914" s="111"/>
      <c r="AE914" s="111"/>
      <c r="AF914" s="111"/>
      <c r="AG914" s="111"/>
      <c r="AH914" s="111"/>
      <c r="AI914" s="111"/>
    </row>
    <row r="915" ht="15.75" customHeight="1">
      <c r="A915" s="111"/>
      <c r="Z915" s="111"/>
      <c r="AA915" s="111"/>
      <c r="AB915" s="111"/>
      <c r="AC915" s="111"/>
      <c r="AD915" s="111"/>
      <c r="AE915" s="111"/>
      <c r="AF915" s="111"/>
      <c r="AG915" s="111"/>
      <c r="AH915" s="111"/>
      <c r="AI915" s="111"/>
    </row>
    <row r="916" ht="15.75" customHeight="1">
      <c r="A916" s="111"/>
      <c r="Z916" s="111"/>
      <c r="AA916" s="111"/>
      <c r="AB916" s="111"/>
      <c r="AC916" s="111"/>
      <c r="AD916" s="111"/>
      <c r="AE916" s="111"/>
      <c r="AF916" s="111"/>
      <c r="AG916" s="111"/>
      <c r="AH916" s="111"/>
      <c r="AI916" s="111"/>
    </row>
    <row r="917" ht="15.75" customHeight="1">
      <c r="A917" s="111"/>
      <c r="Z917" s="111"/>
      <c r="AA917" s="111"/>
      <c r="AB917" s="111"/>
      <c r="AC917" s="111"/>
      <c r="AD917" s="111"/>
      <c r="AE917" s="111"/>
      <c r="AF917" s="111"/>
      <c r="AG917" s="111"/>
      <c r="AH917" s="111"/>
      <c r="AI917" s="111"/>
    </row>
    <row r="918" ht="15.75" customHeight="1">
      <c r="A918" s="111"/>
      <c r="Z918" s="111"/>
      <c r="AA918" s="111"/>
      <c r="AB918" s="111"/>
      <c r="AC918" s="111"/>
      <c r="AD918" s="111"/>
      <c r="AE918" s="111"/>
      <c r="AF918" s="111"/>
      <c r="AG918" s="111"/>
      <c r="AH918" s="111"/>
      <c r="AI918" s="111"/>
    </row>
    <row r="919" ht="15.75" customHeight="1">
      <c r="A919" s="111"/>
      <c r="Z919" s="111"/>
      <c r="AA919" s="111"/>
      <c r="AB919" s="111"/>
      <c r="AC919" s="111"/>
      <c r="AD919" s="111"/>
      <c r="AE919" s="111"/>
      <c r="AF919" s="111"/>
      <c r="AG919" s="111"/>
      <c r="AH919" s="111"/>
      <c r="AI919" s="111"/>
    </row>
    <row r="920" ht="15.75" customHeight="1">
      <c r="A920" s="111"/>
      <c r="Z920" s="111"/>
      <c r="AA920" s="111"/>
      <c r="AB920" s="111"/>
      <c r="AC920" s="111"/>
      <c r="AD920" s="111"/>
      <c r="AE920" s="111"/>
      <c r="AF920" s="111"/>
      <c r="AG920" s="111"/>
      <c r="AH920" s="111"/>
      <c r="AI920" s="111"/>
    </row>
    <row r="921" ht="15.75" customHeight="1">
      <c r="A921" s="111"/>
      <c r="Z921" s="111"/>
      <c r="AA921" s="111"/>
      <c r="AB921" s="111"/>
      <c r="AC921" s="111"/>
      <c r="AD921" s="111"/>
      <c r="AE921" s="111"/>
      <c r="AF921" s="111"/>
      <c r="AG921" s="111"/>
      <c r="AH921" s="111"/>
      <c r="AI921" s="111"/>
    </row>
    <row r="922" ht="15.75" customHeight="1">
      <c r="A922" s="111"/>
      <c r="Z922" s="111"/>
      <c r="AA922" s="111"/>
      <c r="AB922" s="111"/>
      <c r="AC922" s="111"/>
      <c r="AD922" s="111"/>
      <c r="AE922" s="111"/>
      <c r="AF922" s="111"/>
      <c r="AG922" s="111"/>
      <c r="AH922" s="111"/>
      <c r="AI922" s="111"/>
    </row>
    <row r="923" ht="15.75" customHeight="1">
      <c r="A923" s="111"/>
      <c r="Z923" s="111"/>
      <c r="AA923" s="111"/>
      <c r="AB923" s="111"/>
      <c r="AC923" s="111"/>
      <c r="AD923" s="111"/>
      <c r="AE923" s="111"/>
      <c r="AF923" s="111"/>
      <c r="AG923" s="111"/>
      <c r="AH923" s="111"/>
      <c r="AI923" s="111"/>
    </row>
    <row r="924" ht="15.75" customHeight="1">
      <c r="A924" s="111"/>
      <c r="Z924" s="111"/>
      <c r="AA924" s="111"/>
      <c r="AB924" s="111"/>
      <c r="AC924" s="111"/>
      <c r="AD924" s="111"/>
      <c r="AE924" s="111"/>
      <c r="AF924" s="111"/>
      <c r="AG924" s="111"/>
      <c r="AH924" s="111"/>
      <c r="AI924" s="111"/>
    </row>
    <row r="925" ht="15.75" customHeight="1">
      <c r="A925" s="111"/>
      <c r="Z925" s="111"/>
      <c r="AA925" s="111"/>
      <c r="AB925" s="111"/>
      <c r="AC925" s="111"/>
      <c r="AD925" s="111"/>
      <c r="AE925" s="111"/>
      <c r="AF925" s="111"/>
      <c r="AG925" s="111"/>
      <c r="AH925" s="111"/>
      <c r="AI925" s="111"/>
    </row>
    <row r="926" ht="15.75" customHeight="1">
      <c r="A926" s="111"/>
      <c r="Z926" s="111"/>
      <c r="AA926" s="111"/>
      <c r="AB926" s="111"/>
      <c r="AC926" s="111"/>
      <c r="AD926" s="111"/>
      <c r="AE926" s="111"/>
      <c r="AF926" s="111"/>
      <c r="AG926" s="111"/>
      <c r="AH926" s="111"/>
      <c r="AI926" s="111"/>
    </row>
    <row r="927" ht="15.75" customHeight="1">
      <c r="A927" s="111"/>
      <c r="Z927" s="111"/>
      <c r="AA927" s="111"/>
      <c r="AB927" s="111"/>
      <c r="AC927" s="111"/>
      <c r="AD927" s="111"/>
      <c r="AE927" s="111"/>
      <c r="AF927" s="111"/>
      <c r="AG927" s="111"/>
      <c r="AH927" s="111"/>
      <c r="AI927" s="111"/>
    </row>
    <row r="928" ht="15.75" customHeight="1">
      <c r="A928" s="111"/>
      <c r="Z928" s="111"/>
      <c r="AA928" s="111"/>
      <c r="AB928" s="111"/>
      <c r="AC928" s="111"/>
      <c r="AD928" s="111"/>
      <c r="AE928" s="111"/>
      <c r="AF928" s="111"/>
      <c r="AG928" s="111"/>
      <c r="AH928" s="111"/>
      <c r="AI928" s="111"/>
    </row>
    <row r="929" ht="15.75" customHeight="1">
      <c r="A929" s="111"/>
      <c r="Z929" s="111"/>
      <c r="AA929" s="111"/>
      <c r="AB929" s="111"/>
      <c r="AC929" s="111"/>
      <c r="AD929" s="111"/>
      <c r="AE929" s="111"/>
      <c r="AF929" s="111"/>
      <c r="AG929" s="111"/>
      <c r="AH929" s="111"/>
      <c r="AI929" s="111"/>
    </row>
    <row r="930" ht="15.75" customHeight="1">
      <c r="A930" s="111"/>
      <c r="Z930" s="111"/>
      <c r="AA930" s="111"/>
      <c r="AB930" s="111"/>
      <c r="AC930" s="111"/>
      <c r="AD930" s="111"/>
      <c r="AE930" s="111"/>
      <c r="AF930" s="111"/>
      <c r="AG930" s="111"/>
      <c r="AH930" s="111"/>
      <c r="AI930" s="111"/>
    </row>
    <row r="931" ht="15.75" customHeight="1">
      <c r="A931" s="111"/>
      <c r="Z931" s="111"/>
      <c r="AA931" s="111"/>
      <c r="AB931" s="111"/>
      <c r="AC931" s="111"/>
      <c r="AD931" s="111"/>
      <c r="AE931" s="111"/>
      <c r="AF931" s="111"/>
      <c r="AG931" s="111"/>
      <c r="AH931" s="111"/>
      <c r="AI931" s="111"/>
    </row>
    <row r="932" ht="15.75" customHeight="1">
      <c r="A932" s="111"/>
      <c r="Z932" s="111"/>
      <c r="AA932" s="111"/>
      <c r="AB932" s="111"/>
      <c r="AC932" s="111"/>
      <c r="AD932" s="111"/>
      <c r="AE932" s="111"/>
      <c r="AF932" s="111"/>
      <c r="AG932" s="111"/>
      <c r="AH932" s="111"/>
      <c r="AI932" s="111"/>
    </row>
    <row r="933" ht="15.75" customHeight="1">
      <c r="A933" s="111"/>
      <c r="Z933" s="111"/>
      <c r="AA933" s="111"/>
      <c r="AB933" s="111"/>
      <c r="AC933" s="111"/>
      <c r="AD933" s="111"/>
      <c r="AE933" s="111"/>
      <c r="AF933" s="111"/>
      <c r="AG933" s="111"/>
      <c r="AH933" s="111"/>
      <c r="AI933" s="111"/>
    </row>
    <row r="934" ht="15.75" customHeight="1">
      <c r="A934" s="111"/>
      <c r="Z934" s="111"/>
      <c r="AA934" s="111"/>
      <c r="AB934" s="111"/>
      <c r="AC934" s="111"/>
      <c r="AD934" s="111"/>
      <c r="AE934" s="111"/>
      <c r="AF934" s="111"/>
      <c r="AG934" s="111"/>
      <c r="AH934" s="111"/>
      <c r="AI934" s="111"/>
    </row>
    <row r="935" ht="15.75" customHeight="1">
      <c r="A935" s="111"/>
      <c r="Z935" s="111"/>
      <c r="AA935" s="111"/>
      <c r="AB935" s="111"/>
      <c r="AC935" s="111"/>
      <c r="AD935" s="111"/>
      <c r="AE935" s="111"/>
      <c r="AF935" s="111"/>
      <c r="AG935" s="111"/>
      <c r="AH935" s="111"/>
      <c r="AI935" s="111"/>
    </row>
    <row r="936" ht="15.75" customHeight="1">
      <c r="A936" s="111"/>
      <c r="Z936" s="111"/>
      <c r="AA936" s="111"/>
      <c r="AB936" s="111"/>
      <c r="AC936" s="111"/>
      <c r="AD936" s="111"/>
      <c r="AE936" s="111"/>
      <c r="AF936" s="111"/>
      <c r="AG936" s="111"/>
      <c r="AH936" s="111"/>
      <c r="AI936" s="111"/>
    </row>
    <row r="937" ht="15.75" customHeight="1">
      <c r="A937" s="111"/>
      <c r="Z937" s="111"/>
      <c r="AA937" s="111"/>
      <c r="AB937" s="111"/>
      <c r="AC937" s="111"/>
      <c r="AD937" s="111"/>
      <c r="AE937" s="111"/>
      <c r="AF937" s="111"/>
      <c r="AG937" s="111"/>
      <c r="AH937" s="111"/>
      <c r="AI937" s="111"/>
    </row>
    <row r="938" ht="15.75" customHeight="1">
      <c r="A938" s="111"/>
      <c r="Z938" s="111"/>
      <c r="AA938" s="111"/>
      <c r="AB938" s="111"/>
      <c r="AC938" s="111"/>
      <c r="AD938" s="111"/>
      <c r="AE938" s="111"/>
      <c r="AF938" s="111"/>
      <c r="AG938" s="111"/>
      <c r="AH938" s="111"/>
      <c r="AI938" s="111"/>
    </row>
    <row r="939" ht="15.75" customHeight="1">
      <c r="A939" s="111"/>
      <c r="Z939" s="111"/>
      <c r="AA939" s="111"/>
      <c r="AB939" s="111"/>
      <c r="AC939" s="111"/>
      <c r="AD939" s="111"/>
      <c r="AE939" s="111"/>
      <c r="AF939" s="111"/>
      <c r="AG939" s="111"/>
      <c r="AH939" s="111"/>
      <c r="AI939" s="111"/>
    </row>
    <row r="940" ht="15.75" customHeight="1">
      <c r="A940" s="111"/>
      <c r="Z940" s="111"/>
      <c r="AA940" s="111"/>
      <c r="AB940" s="111"/>
      <c r="AC940" s="111"/>
      <c r="AD940" s="111"/>
      <c r="AE940" s="111"/>
      <c r="AF940" s="111"/>
      <c r="AG940" s="111"/>
      <c r="AH940" s="111"/>
      <c r="AI940" s="111"/>
    </row>
    <row r="941" ht="15.75" customHeight="1">
      <c r="A941" s="111"/>
      <c r="Z941" s="111"/>
      <c r="AA941" s="111"/>
      <c r="AB941" s="111"/>
      <c r="AC941" s="111"/>
      <c r="AD941" s="111"/>
      <c r="AE941" s="111"/>
      <c r="AF941" s="111"/>
      <c r="AG941" s="111"/>
      <c r="AH941" s="111"/>
      <c r="AI941" s="111"/>
    </row>
    <row r="942" ht="15.75" customHeight="1">
      <c r="A942" s="111"/>
      <c r="Z942" s="111"/>
      <c r="AA942" s="111"/>
      <c r="AB942" s="111"/>
      <c r="AC942" s="111"/>
      <c r="AD942" s="111"/>
      <c r="AE942" s="111"/>
      <c r="AF942" s="111"/>
      <c r="AG942" s="111"/>
      <c r="AH942" s="111"/>
      <c r="AI942" s="111"/>
    </row>
    <row r="943" ht="15.75" customHeight="1">
      <c r="A943" s="111"/>
      <c r="Z943" s="111"/>
      <c r="AA943" s="111"/>
      <c r="AB943" s="111"/>
      <c r="AC943" s="111"/>
      <c r="AD943" s="111"/>
      <c r="AE943" s="111"/>
      <c r="AF943" s="111"/>
      <c r="AG943" s="111"/>
      <c r="AH943" s="111"/>
      <c r="AI943" s="111"/>
    </row>
    <row r="944" ht="15.75" customHeight="1">
      <c r="A944" s="111"/>
      <c r="Z944" s="111"/>
      <c r="AA944" s="111"/>
      <c r="AB944" s="111"/>
      <c r="AC944" s="111"/>
      <c r="AD944" s="111"/>
      <c r="AE944" s="111"/>
      <c r="AF944" s="111"/>
      <c r="AG944" s="111"/>
      <c r="AH944" s="111"/>
      <c r="AI944" s="111"/>
    </row>
    <row r="945" ht="15.75" customHeight="1">
      <c r="A945" s="111"/>
      <c r="Z945" s="111"/>
      <c r="AA945" s="111"/>
      <c r="AB945" s="111"/>
      <c r="AC945" s="111"/>
      <c r="AD945" s="111"/>
      <c r="AE945" s="111"/>
      <c r="AF945" s="111"/>
      <c r="AG945" s="111"/>
      <c r="AH945" s="111"/>
      <c r="AI945" s="111"/>
    </row>
    <row r="946" ht="15.75" customHeight="1">
      <c r="A946" s="111"/>
      <c r="Z946" s="111"/>
      <c r="AA946" s="111"/>
      <c r="AB946" s="111"/>
      <c r="AC946" s="111"/>
      <c r="AD946" s="111"/>
      <c r="AE946" s="111"/>
      <c r="AF946" s="111"/>
      <c r="AG946" s="111"/>
      <c r="AH946" s="111"/>
      <c r="AI946" s="111"/>
    </row>
    <row r="947" ht="15.75" customHeight="1">
      <c r="A947" s="111"/>
      <c r="Z947" s="111"/>
      <c r="AA947" s="111"/>
      <c r="AB947" s="111"/>
      <c r="AC947" s="111"/>
      <c r="AD947" s="111"/>
      <c r="AE947" s="111"/>
      <c r="AF947" s="111"/>
      <c r="AG947" s="111"/>
      <c r="AH947" s="111"/>
      <c r="AI947" s="111"/>
    </row>
    <row r="948" ht="15.75" customHeight="1">
      <c r="A948" s="111"/>
      <c r="Z948" s="111"/>
      <c r="AA948" s="111"/>
      <c r="AB948" s="111"/>
      <c r="AC948" s="111"/>
      <c r="AD948" s="111"/>
      <c r="AE948" s="111"/>
      <c r="AF948" s="111"/>
      <c r="AG948" s="111"/>
      <c r="AH948" s="111"/>
      <c r="AI948" s="111"/>
    </row>
    <row r="949" ht="15.75" customHeight="1">
      <c r="A949" s="111"/>
      <c r="Z949" s="111"/>
      <c r="AA949" s="111"/>
      <c r="AB949" s="111"/>
      <c r="AC949" s="111"/>
      <c r="AD949" s="111"/>
      <c r="AE949" s="111"/>
      <c r="AF949" s="111"/>
      <c r="AG949" s="111"/>
      <c r="AH949" s="111"/>
      <c r="AI949" s="111"/>
    </row>
    <row r="950" ht="15.75" customHeight="1">
      <c r="A950" s="111"/>
      <c r="Z950" s="111"/>
      <c r="AA950" s="111"/>
      <c r="AB950" s="111"/>
      <c r="AC950" s="111"/>
      <c r="AD950" s="111"/>
      <c r="AE950" s="111"/>
      <c r="AF950" s="111"/>
      <c r="AG950" s="111"/>
      <c r="AH950" s="111"/>
      <c r="AI950" s="111"/>
    </row>
    <row r="951" ht="15.75" customHeight="1">
      <c r="A951" s="111"/>
      <c r="Z951" s="111"/>
      <c r="AA951" s="111"/>
      <c r="AB951" s="111"/>
      <c r="AC951" s="111"/>
      <c r="AD951" s="111"/>
      <c r="AE951" s="111"/>
      <c r="AF951" s="111"/>
      <c r="AG951" s="111"/>
      <c r="AH951" s="111"/>
      <c r="AI951" s="111"/>
    </row>
    <row r="952" ht="15.75" customHeight="1">
      <c r="A952" s="111"/>
      <c r="Z952" s="111"/>
      <c r="AA952" s="111"/>
      <c r="AB952" s="111"/>
      <c r="AC952" s="111"/>
      <c r="AD952" s="111"/>
      <c r="AE952" s="111"/>
      <c r="AF952" s="111"/>
      <c r="AG952" s="111"/>
      <c r="AH952" s="111"/>
      <c r="AI952" s="111"/>
    </row>
    <row r="953" ht="15.75" customHeight="1">
      <c r="A953" s="111"/>
      <c r="Z953" s="111"/>
      <c r="AA953" s="111"/>
      <c r="AB953" s="111"/>
      <c r="AC953" s="111"/>
      <c r="AD953" s="111"/>
      <c r="AE953" s="111"/>
      <c r="AF953" s="111"/>
      <c r="AG953" s="111"/>
      <c r="AH953" s="111"/>
      <c r="AI953" s="111"/>
    </row>
    <row r="954" ht="15.75" customHeight="1">
      <c r="A954" s="111"/>
      <c r="Z954" s="111"/>
      <c r="AA954" s="111"/>
      <c r="AB954" s="111"/>
      <c r="AC954" s="111"/>
      <c r="AD954" s="111"/>
      <c r="AE954" s="111"/>
      <c r="AF954" s="111"/>
      <c r="AG954" s="111"/>
      <c r="AH954" s="111"/>
      <c r="AI954" s="111"/>
    </row>
    <row r="955" ht="15.75" customHeight="1">
      <c r="A955" s="111"/>
      <c r="Z955" s="111"/>
      <c r="AA955" s="111"/>
      <c r="AB955" s="111"/>
      <c r="AC955" s="111"/>
      <c r="AD955" s="111"/>
      <c r="AE955" s="111"/>
      <c r="AF955" s="111"/>
      <c r="AG955" s="111"/>
      <c r="AH955" s="111"/>
      <c r="AI955" s="111"/>
    </row>
    <row r="956" ht="15.75" customHeight="1">
      <c r="A956" s="111"/>
      <c r="Z956" s="111"/>
      <c r="AA956" s="111"/>
      <c r="AB956" s="111"/>
      <c r="AC956" s="111"/>
      <c r="AD956" s="111"/>
      <c r="AE956" s="111"/>
      <c r="AF956" s="111"/>
      <c r="AG956" s="111"/>
      <c r="AH956" s="111"/>
      <c r="AI956" s="111"/>
    </row>
    <row r="957" ht="15.75" customHeight="1">
      <c r="A957" s="111"/>
      <c r="Z957" s="111"/>
      <c r="AA957" s="111"/>
      <c r="AB957" s="111"/>
      <c r="AC957" s="111"/>
      <c r="AD957" s="111"/>
      <c r="AE957" s="111"/>
      <c r="AF957" s="111"/>
      <c r="AG957" s="111"/>
      <c r="AH957" s="111"/>
      <c r="AI957" s="111"/>
    </row>
    <row r="958" ht="15.75" customHeight="1">
      <c r="A958" s="111"/>
      <c r="Z958" s="111"/>
      <c r="AA958" s="111"/>
      <c r="AB958" s="111"/>
      <c r="AC958" s="111"/>
      <c r="AD958" s="111"/>
      <c r="AE958" s="111"/>
      <c r="AF958" s="111"/>
      <c r="AG958" s="111"/>
      <c r="AH958" s="111"/>
      <c r="AI958" s="111"/>
    </row>
    <row r="959" ht="15.75" customHeight="1">
      <c r="A959" s="111"/>
      <c r="Z959" s="111"/>
      <c r="AA959" s="111"/>
      <c r="AB959" s="111"/>
      <c r="AC959" s="111"/>
      <c r="AD959" s="111"/>
      <c r="AE959" s="111"/>
      <c r="AF959" s="111"/>
      <c r="AG959" s="111"/>
      <c r="AH959" s="111"/>
      <c r="AI959" s="111"/>
    </row>
    <row r="960" ht="15.75" customHeight="1">
      <c r="A960" s="111"/>
      <c r="Z960" s="111"/>
      <c r="AA960" s="111"/>
      <c r="AB960" s="111"/>
      <c r="AC960" s="111"/>
      <c r="AD960" s="111"/>
      <c r="AE960" s="111"/>
      <c r="AF960" s="111"/>
      <c r="AG960" s="111"/>
      <c r="AH960" s="111"/>
      <c r="AI960" s="111"/>
    </row>
    <row r="961" ht="15.75" customHeight="1">
      <c r="A961" s="111"/>
      <c r="Z961" s="111"/>
      <c r="AA961" s="111"/>
      <c r="AB961" s="111"/>
      <c r="AC961" s="111"/>
      <c r="AD961" s="111"/>
      <c r="AE961" s="111"/>
      <c r="AF961" s="111"/>
      <c r="AG961" s="111"/>
      <c r="AH961" s="111"/>
      <c r="AI961" s="111"/>
    </row>
    <row r="962" ht="15.75" customHeight="1">
      <c r="A962" s="111"/>
      <c r="Z962" s="111"/>
      <c r="AA962" s="111"/>
      <c r="AB962" s="111"/>
      <c r="AC962" s="111"/>
      <c r="AD962" s="111"/>
      <c r="AE962" s="111"/>
      <c r="AF962" s="111"/>
      <c r="AG962" s="111"/>
      <c r="AH962" s="111"/>
      <c r="AI962" s="111"/>
    </row>
    <row r="963" ht="15.75" customHeight="1">
      <c r="A963" s="111"/>
      <c r="Z963" s="111"/>
      <c r="AA963" s="111"/>
      <c r="AB963" s="111"/>
      <c r="AC963" s="111"/>
      <c r="AD963" s="111"/>
      <c r="AE963" s="111"/>
      <c r="AF963" s="111"/>
      <c r="AG963" s="111"/>
      <c r="AH963" s="111"/>
      <c r="AI963" s="111"/>
    </row>
    <row r="964" ht="15.75" customHeight="1">
      <c r="A964" s="111"/>
      <c r="Z964" s="111"/>
      <c r="AA964" s="111"/>
      <c r="AB964" s="111"/>
      <c r="AC964" s="111"/>
      <c r="AD964" s="111"/>
      <c r="AE964" s="111"/>
      <c r="AF964" s="111"/>
      <c r="AG964" s="111"/>
      <c r="AH964" s="111"/>
      <c r="AI964" s="111"/>
    </row>
    <row r="965" ht="15.75" customHeight="1">
      <c r="A965" s="111"/>
      <c r="Z965" s="111"/>
      <c r="AA965" s="111"/>
      <c r="AB965" s="111"/>
      <c r="AC965" s="111"/>
      <c r="AD965" s="111"/>
      <c r="AE965" s="111"/>
      <c r="AF965" s="111"/>
      <c r="AG965" s="111"/>
      <c r="AH965" s="111"/>
      <c r="AI965" s="111"/>
    </row>
    <row r="966" ht="15.75" customHeight="1">
      <c r="A966" s="111"/>
      <c r="Z966" s="111"/>
      <c r="AA966" s="111"/>
      <c r="AB966" s="111"/>
      <c r="AC966" s="111"/>
      <c r="AD966" s="111"/>
      <c r="AE966" s="111"/>
      <c r="AF966" s="111"/>
      <c r="AG966" s="111"/>
      <c r="AH966" s="111"/>
      <c r="AI966" s="111"/>
    </row>
    <row r="967" ht="15.75" customHeight="1">
      <c r="A967" s="111"/>
      <c r="Z967" s="111"/>
      <c r="AA967" s="111"/>
      <c r="AB967" s="111"/>
      <c r="AC967" s="111"/>
      <c r="AD967" s="111"/>
      <c r="AE967" s="111"/>
      <c r="AF967" s="111"/>
      <c r="AG967" s="111"/>
      <c r="AH967" s="111"/>
      <c r="AI967" s="111"/>
    </row>
    <row r="968" ht="15.75" customHeight="1">
      <c r="A968" s="111"/>
      <c r="Z968" s="111"/>
      <c r="AA968" s="111"/>
      <c r="AB968" s="111"/>
      <c r="AC968" s="111"/>
      <c r="AD968" s="111"/>
      <c r="AE968" s="111"/>
      <c r="AF968" s="111"/>
      <c r="AG968" s="111"/>
      <c r="AH968" s="111"/>
      <c r="AI968" s="111"/>
    </row>
    <row r="969" ht="15.75" customHeight="1">
      <c r="A969" s="111"/>
      <c r="Z969" s="111"/>
      <c r="AA969" s="111"/>
      <c r="AB969" s="111"/>
      <c r="AC969" s="111"/>
      <c r="AD969" s="111"/>
      <c r="AE969" s="111"/>
      <c r="AF969" s="111"/>
      <c r="AG969" s="111"/>
      <c r="AH969" s="111"/>
      <c r="AI969" s="111"/>
    </row>
    <row r="970" ht="15.75" customHeight="1">
      <c r="A970" s="111"/>
      <c r="Z970" s="111"/>
      <c r="AA970" s="111"/>
      <c r="AB970" s="111"/>
      <c r="AC970" s="111"/>
      <c r="AD970" s="111"/>
      <c r="AE970" s="111"/>
      <c r="AF970" s="111"/>
      <c r="AG970" s="111"/>
      <c r="AH970" s="111"/>
      <c r="AI970" s="111"/>
    </row>
    <row r="971" ht="15.75" customHeight="1">
      <c r="A971" s="111"/>
      <c r="Z971" s="111"/>
      <c r="AA971" s="111"/>
      <c r="AB971" s="111"/>
      <c r="AC971" s="111"/>
      <c r="AD971" s="111"/>
      <c r="AE971" s="111"/>
      <c r="AF971" s="111"/>
      <c r="AG971" s="111"/>
      <c r="AH971" s="111"/>
      <c r="AI971" s="111"/>
    </row>
    <row r="972" ht="15.75" customHeight="1">
      <c r="A972" s="111"/>
      <c r="Z972" s="111"/>
      <c r="AA972" s="111"/>
      <c r="AB972" s="111"/>
      <c r="AC972" s="111"/>
      <c r="AD972" s="111"/>
      <c r="AE972" s="111"/>
      <c r="AF972" s="111"/>
      <c r="AG972" s="111"/>
      <c r="AH972" s="111"/>
      <c r="AI972" s="111"/>
    </row>
    <row r="973" ht="15.75" customHeight="1">
      <c r="A973" s="111"/>
      <c r="Z973" s="111"/>
      <c r="AA973" s="111"/>
      <c r="AB973" s="111"/>
      <c r="AC973" s="111"/>
      <c r="AD973" s="111"/>
      <c r="AE973" s="111"/>
      <c r="AF973" s="111"/>
      <c r="AG973" s="111"/>
      <c r="AH973" s="111"/>
      <c r="AI973" s="111"/>
    </row>
    <row r="974" ht="15.75" customHeight="1">
      <c r="A974" s="111"/>
      <c r="Z974" s="111"/>
      <c r="AA974" s="111"/>
      <c r="AB974" s="111"/>
      <c r="AC974" s="111"/>
      <c r="AD974" s="111"/>
      <c r="AE974" s="111"/>
      <c r="AF974" s="111"/>
      <c r="AG974" s="111"/>
      <c r="AH974" s="111"/>
      <c r="AI974" s="111"/>
    </row>
    <row r="975" ht="15.75" customHeight="1">
      <c r="A975" s="111"/>
      <c r="Z975" s="111"/>
      <c r="AA975" s="111"/>
      <c r="AB975" s="111"/>
      <c r="AC975" s="111"/>
      <c r="AD975" s="111"/>
      <c r="AE975" s="111"/>
      <c r="AF975" s="111"/>
      <c r="AG975" s="111"/>
      <c r="AH975" s="111"/>
      <c r="AI975" s="111"/>
    </row>
    <row r="976" ht="15.75" customHeight="1">
      <c r="A976" s="111"/>
      <c r="Z976" s="111"/>
      <c r="AA976" s="111"/>
      <c r="AB976" s="111"/>
      <c r="AC976" s="111"/>
      <c r="AD976" s="111"/>
      <c r="AE976" s="111"/>
      <c r="AF976" s="111"/>
      <c r="AG976" s="111"/>
      <c r="AH976" s="111"/>
      <c r="AI976" s="111"/>
    </row>
    <row r="977" ht="15.75" customHeight="1">
      <c r="A977" s="111"/>
      <c r="Z977" s="111"/>
      <c r="AA977" s="111"/>
      <c r="AB977" s="111"/>
      <c r="AC977" s="111"/>
      <c r="AD977" s="111"/>
      <c r="AE977" s="111"/>
      <c r="AF977" s="111"/>
      <c r="AG977" s="111"/>
      <c r="AH977" s="111"/>
      <c r="AI977" s="111"/>
    </row>
    <row r="978" ht="15.75" customHeight="1">
      <c r="A978" s="111"/>
      <c r="Z978" s="111"/>
      <c r="AA978" s="111"/>
      <c r="AB978" s="111"/>
      <c r="AC978" s="111"/>
      <c r="AD978" s="111"/>
      <c r="AE978" s="111"/>
      <c r="AF978" s="111"/>
      <c r="AG978" s="111"/>
      <c r="AH978" s="111"/>
      <c r="AI978" s="111"/>
    </row>
    <row r="979" ht="15.75" customHeight="1">
      <c r="A979" s="111"/>
      <c r="Z979" s="111"/>
      <c r="AA979" s="111"/>
      <c r="AB979" s="111"/>
      <c r="AC979" s="111"/>
      <c r="AD979" s="111"/>
      <c r="AE979" s="111"/>
      <c r="AF979" s="111"/>
      <c r="AG979" s="111"/>
      <c r="AH979" s="111"/>
      <c r="AI979" s="111"/>
    </row>
    <row r="980" ht="15.75" customHeight="1">
      <c r="A980" s="111"/>
      <c r="Z980" s="111"/>
      <c r="AA980" s="111"/>
      <c r="AB980" s="111"/>
      <c r="AC980" s="111"/>
      <c r="AD980" s="111"/>
      <c r="AE980" s="111"/>
      <c r="AF980" s="111"/>
      <c r="AG980" s="111"/>
      <c r="AH980" s="111"/>
      <c r="AI980" s="111"/>
    </row>
    <row r="981" ht="15.75" customHeight="1">
      <c r="A981" s="111"/>
      <c r="Z981" s="111"/>
      <c r="AA981" s="111"/>
      <c r="AB981" s="111"/>
      <c r="AC981" s="111"/>
      <c r="AD981" s="111"/>
      <c r="AE981" s="111"/>
      <c r="AF981" s="111"/>
      <c r="AG981" s="111"/>
      <c r="AH981" s="111"/>
      <c r="AI981" s="111"/>
    </row>
    <row r="982" ht="15.75" customHeight="1">
      <c r="A982" s="111"/>
      <c r="Z982" s="111"/>
      <c r="AA982" s="111"/>
      <c r="AB982" s="111"/>
      <c r="AC982" s="111"/>
      <c r="AD982" s="111"/>
      <c r="AE982" s="111"/>
      <c r="AF982" s="111"/>
      <c r="AG982" s="111"/>
      <c r="AH982" s="111"/>
      <c r="AI982" s="111"/>
    </row>
    <row r="983" ht="15.75" customHeight="1">
      <c r="A983" s="111"/>
      <c r="Z983" s="111"/>
      <c r="AA983" s="111"/>
      <c r="AB983" s="111"/>
      <c r="AC983" s="111"/>
      <c r="AD983" s="111"/>
      <c r="AE983" s="111"/>
      <c r="AF983" s="111"/>
      <c r="AG983" s="111"/>
      <c r="AH983" s="111"/>
      <c r="AI983" s="111"/>
    </row>
    <row r="984" ht="15.75" customHeight="1">
      <c r="A984" s="111"/>
      <c r="Z984" s="111"/>
      <c r="AA984" s="111"/>
      <c r="AB984" s="111"/>
      <c r="AC984" s="111"/>
      <c r="AD984" s="111"/>
      <c r="AE984" s="111"/>
      <c r="AF984" s="111"/>
      <c r="AG984" s="111"/>
      <c r="AH984" s="111"/>
      <c r="AI984" s="111"/>
    </row>
    <row r="985" ht="15.75" customHeight="1">
      <c r="A985" s="111"/>
      <c r="Z985" s="111"/>
      <c r="AA985" s="111"/>
      <c r="AB985" s="111"/>
      <c r="AC985" s="111"/>
      <c r="AD985" s="111"/>
      <c r="AE985" s="111"/>
      <c r="AF985" s="111"/>
      <c r="AG985" s="111"/>
      <c r="AH985" s="111"/>
      <c r="AI985" s="111"/>
    </row>
    <row r="986" ht="15.75" customHeight="1">
      <c r="A986" s="111"/>
      <c r="Z986" s="111"/>
      <c r="AA986" s="111"/>
      <c r="AB986" s="111"/>
      <c r="AC986" s="111"/>
      <c r="AD986" s="111"/>
      <c r="AE986" s="111"/>
      <c r="AF986" s="111"/>
      <c r="AG986" s="111"/>
      <c r="AH986" s="111"/>
      <c r="AI986" s="111"/>
    </row>
    <row r="987" ht="15.75" customHeight="1">
      <c r="A987" s="111"/>
      <c r="Z987" s="111"/>
      <c r="AA987" s="111"/>
      <c r="AB987" s="111"/>
      <c r="AC987" s="111"/>
      <c r="AD987" s="111"/>
      <c r="AE987" s="111"/>
      <c r="AF987" s="111"/>
      <c r="AG987" s="111"/>
      <c r="AH987" s="111"/>
      <c r="AI987" s="111"/>
    </row>
    <row r="988" ht="15.75" customHeight="1">
      <c r="A988" s="111"/>
      <c r="Z988" s="111"/>
      <c r="AA988" s="111"/>
      <c r="AB988" s="111"/>
      <c r="AC988" s="111"/>
      <c r="AD988" s="111"/>
      <c r="AE988" s="111"/>
      <c r="AF988" s="111"/>
      <c r="AG988" s="111"/>
      <c r="AH988" s="111"/>
      <c r="AI988" s="111"/>
    </row>
    <row r="989" ht="15.75" customHeight="1">
      <c r="A989" s="111"/>
      <c r="Z989" s="111"/>
      <c r="AA989" s="111"/>
      <c r="AB989" s="111"/>
      <c r="AC989" s="111"/>
      <c r="AD989" s="111"/>
      <c r="AE989" s="111"/>
      <c r="AF989" s="111"/>
      <c r="AG989" s="111"/>
      <c r="AH989" s="111"/>
      <c r="AI989" s="111"/>
    </row>
    <row r="990" ht="15.75" customHeight="1">
      <c r="A990" s="111"/>
      <c r="Z990" s="111"/>
      <c r="AA990" s="111"/>
      <c r="AB990" s="111"/>
      <c r="AC990" s="111"/>
      <c r="AD990" s="111"/>
      <c r="AE990" s="111"/>
      <c r="AF990" s="111"/>
      <c r="AG990" s="111"/>
      <c r="AH990" s="111"/>
      <c r="AI990" s="111"/>
    </row>
    <row r="991" ht="15.75" customHeight="1">
      <c r="A991" s="111"/>
      <c r="Z991" s="111"/>
      <c r="AA991" s="111"/>
      <c r="AB991" s="111"/>
      <c r="AC991" s="111"/>
      <c r="AD991" s="111"/>
      <c r="AE991" s="111"/>
      <c r="AF991" s="111"/>
      <c r="AG991" s="111"/>
      <c r="AH991" s="111"/>
      <c r="AI991" s="111"/>
    </row>
    <row r="992" ht="15.75" customHeight="1">
      <c r="A992" s="111"/>
      <c r="Z992" s="111"/>
      <c r="AA992" s="111"/>
      <c r="AB992" s="111"/>
      <c r="AC992" s="111"/>
      <c r="AD992" s="111"/>
      <c r="AE992" s="111"/>
      <c r="AF992" s="111"/>
      <c r="AG992" s="111"/>
      <c r="AH992" s="111"/>
      <c r="AI992" s="111"/>
    </row>
    <row r="993" ht="15.75" customHeight="1">
      <c r="A993" s="111"/>
      <c r="Z993" s="111"/>
      <c r="AA993" s="111"/>
      <c r="AB993" s="111"/>
      <c r="AC993" s="111"/>
      <c r="AD993" s="111"/>
      <c r="AE993" s="111"/>
      <c r="AF993" s="111"/>
      <c r="AG993" s="111"/>
      <c r="AH993" s="111"/>
      <c r="AI993" s="111"/>
    </row>
    <row r="994" ht="15.75" customHeight="1">
      <c r="A994" s="111"/>
      <c r="Z994" s="111"/>
      <c r="AA994" s="111"/>
      <c r="AB994" s="111"/>
      <c r="AC994" s="111"/>
      <c r="AD994" s="111"/>
      <c r="AE994" s="111"/>
      <c r="AF994" s="111"/>
      <c r="AG994" s="111"/>
      <c r="AH994" s="111"/>
      <c r="AI994" s="111"/>
    </row>
    <row r="995" ht="15.75" customHeight="1">
      <c r="A995" s="111"/>
      <c r="Z995" s="111"/>
      <c r="AA995" s="111"/>
      <c r="AB995" s="111"/>
      <c r="AC995" s="111"/>
      <c r="AD995" s="111"/>
      <c r="AE995" s="111"/>
      <c r="AF995" s="111"/>
      <c r="AG995" s="111"/>
      <c r="AH995" s="111"/>
      <c r="AI995" s="111"/>
    </row>
    <row r="996" ht="15.75" customHeight="1">
      <c r="A996" s="111"/>
      <c r="Z996" s="111"/>
      <c r="AA996" s="111"/>
      <c r="AB996" s="111"/>
      <c r="AC996" s="111"/>
      <c r="AD996" s="111"/>
      <c r="AE996" s="111"/>
      <c r="AF996" s="111"/>
      <c r="AG996" s="111"/>
      <c r="AH996" s="111"/>
      <c r="AI996" s="111"/>
    </row>
    <row r="997" ht="15.75" customHeight="1">
      <c r="A997" s="111"/>
      <c r="Z997" s="111"/>
      <c r="AA997" s="111"/>
      <c r="AB997" s="111"/>
      <c r="AC997" s="111"/>
      <c r="AD997" s="111"/>
      <c r="AE997" s="111"/>
      <c r="AF997" s="111"/>
      <c r="AG997" s="111"/>
      <c r="AH997" s="111"/>
      <c r="AI997" s="111"/>
    </row>
    <row r="998" ht="15.75" customHeight="1">
      <c r="A998" s="111"/>
      <c r="Z998" s="111"/>
      <c r="AA998" s="111"/>
      <c r="AB998" s="111"/>
      <c r="AC998" s="111"/>
      <c r="AD998" s="111"/>
      <c r="AE998" s="111"/>
      <c r="AF998" s="111"/>
      <c r="AG998" s="111"/>
      <c r="AH998" s="111"/>
      <c r="AI998" s="111"/>
    </row>
    <row r="999" ht="15.75" customHeight="1">
      <c r="A999" s="111"/>
      <c r="Z999" s="111"/>
      <c r="AA999" s="111"/>
      <c r="AB999" s="111"/>
      <c r="AC999" s="111"/>
      <c r="AD999" s="111"/>
      <c r="AE999" s="111"/>
      <c r="AF999" s="111"/>
      <c r="AG999" s="111"/>
      <c r="AH999" s="111"/>
      <c r="AI999" s="111"/>
    </row>
    <row r="1000" ht="15.75" customHeight="1">
      <c r="A1000" s="111"/>
      <c r="Z1000" s="111"/>
      <c r="AA1000" s="111"/>
      <c r="AB1000" s="111"/>
      <c r="AC1000" s="111"/>
      <c r="AD1000" s="111"/>
      <c r="AE1000" s="111"/>
      <c r="AF1000" s="111"/>
      <c r="AG1000" s="111"/>
      <c r="AH1000" s="111"/>
      <c r="AI1000" s="111"/>
    </row>
  </sheetData>
  <autoFilter ref="$B$2:$Y$19"/>
  <printOptions/>
  <pageMargins bottom="0.75" footer="0.0" header="0.0" left="0.7" right="0.7" top="0.75"/>
  <pageSetup orientation="landscape"/>
  <drawing r:id="rId1"/>
</worksheet>
</file>