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ompartamosperu.sharepoint.com/sites/RyS/Shared Documents/"/>
    </mc:Choice>
  </mc:AlternateContent>
  <xr:revisionPtr revIDLastSave="0" documentId="8_{A5DDDFDB-10E2-471E-B450-DF4485BA87D8}" xr6:coauthVersionLast="47" xr6:coauthVersionMax="47" xr10:uidLastSave="{00000000-0000-0000-0000-000000000000}"/>
  <bookViews>
    <workbookView xWindow="-108" yWindow="-108" windowWidth="23256" windowHeight="12576" xr2:uid="{EB1B8C7F-1FB5-4A29-9006-0DB74F36F30D}"/>
  </bookViews>
  <sheets>
    <sheet name="Inventario" sheetId="1" r:id="rId1"/>
    <sheet name="Totales" sheetId="19" r:id="rId2"/>
    <sheet name="DASHBOARD" sheetId="16" r:id="rId3"/>
    <sheet name="Orden de Estante" sheetId="18" r:id="rId4"/>
    <sheet name="Salidas" sheetId="14" r:id="rId5"/>
    <sheet name="Ingresos" sheetId="13" r:id="rId6"/>
    <sheet name="Catálogo" sheetId="17" r:id="rId7"/>
    <sheet name="Dinámicas" sheetId="15" r:id="rId8"/>
  </sheets>
  <calcPr calcId="191028"/>
  <pivotCaches>
    <pivotCache cacheId="347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21" i="1"/>
  <c r="F22" i="1"/>
  <c r="E28" i="1"/>
  <c r="F29" i="1"/>
  <c r="E26" i="1"/>
  <c r="F19" i="1"/>
  <c r="F27" i="1"/>
  <c r="E40" i="1"/>
  <c r="G40" i="1"/>
  <c r="E33" i="1"/>
  <c r="E34" i="1"/>
  <c r="C10" i="19"/>
  <c r="B9" i="19"/>
  <c r="B10" i="19"/>
  <c r="H132" i="15"/>
  <c r="H133" i="15"/>
  <c r="H134" i="15"/>
  <c r="H135" i="15"/>
  <c r="H136" i="15"/>
  <c r="H137" i="15"/>
  <c r="H138" i="15"/>
  <c r="H139" i="15"/>
  <c r="G139" i="15"/>
  <c r="G138" i="15"/>
  <c r="G137" i="15"/>
  <c r="G136" i="15"/>
  <c r="G135" i="15"/>
  <c r="G134" i="15"/>
  <c r="G133" i="15"/>
  <c r="G132" i="15"/>
  <c r="G5" i="1"/>
  <c r="G6" i="1"/>
  <c r="G7" i="1"/>
  <c r="G8" i="1"/>
  <c r="G9" i="1"/>
  <c r="G10" i="1"/>
  <c r="G11" i="1"/>
  <c r="F12" i="1"/>
  <c r="G12" i="1"/>
  <c r="G13" i="1"/>
  <c r="G14" i="1"/>
  <c r="G15" i="1"/>
  <c r="G16" i="1"/>
  <c r="G17" i="1"/>
  <c r="G18" i="1"/>
  <c r="G19" i="1"/>
  <c r="E20" i="1"/>
  <c r="G20" i="1"/>
  <c r="G21" i="1"/>
  <c r="G22" i="1"/>
  <c r="G23" i="1"/>
  <c r="H9" i="19" s="1"/>
  <c r="E24" i="1"/>
  <c r="F24" i="1"/>
  <c r="G24" i="1"/>
  <c r="G25" i="1"/>
  <c r="F26" i="1"/>
  <c r="G26" i="1"/>
  <c r="E27" i="1"/>
  <c r="G27" i="1"/>
  <c r="G28" i="1"/>
  <c r="G29" i="1"/>
  <c r="G30" i="1"/>
  <c r="E31" i="1"/>
  <c r="F31" i="1"/>
  <c r="G31" i="1"/>
  <c r="G32" i="1"/>
  <c r="G33" i="1"/>
  <c r="F34" i="1"/>
  <c r="G34" i="1"/>
  <c r="G35" i="1"/>
  <c r="G36" i="1"/>
  <c r="G37" i="1"/>
  <c r="G38" i="1"/>
  <c r="G39" i="1"/>
  <c r="C7" i="19"/>
  <c r="C8" i="19"/>
  <c r="C9" i="19"/>
  <c r="D10" i="19"/>
  <c r="C6" i="19"/>
  <c r="D9" i="19"/>
  <c r="B8" i="19"/>
  <c r="D8" i="19" s="1"/>
  <c r="B7" i="19"/>
  <c r="B5" i="19"/>
  <c r="H6" i="19"/>
  <c r="H7" i="19"/>
  <c r="H8" i="19"/>
  <c r="H10" i="19"/>
  <c r="H11" i="19"/>
  <c r="H5" i="19"/>
  <c r="H13" i="19"/>
  <c r="H14" i="19"/>
  <c r="H15" i="19"/>
  <c r="H16" i="19"/>
  <c r="H17" i="19"/>
  <c r="H18" i="19"/>
  <c r="H12" i="19"/>
  <c r="H40" i="19"/>
  <c r="H34" i="19"/>
  <c r="H35" i="19"/>
  <c r="H36" i="19"/>
  <c r="H37" i="19"/>
  <c r="H38" i="19"/>
  <c r="H39" i="19"/>
  <c r="H33" i="19"/>
  <c r="H27" i="19"/>
  <c r="H28" i="19"/>
  <c r="H29" i="19"/>
  <c r="H30" i="19"/>
  <c r="H31" i="19"/>
  <c r="H32" i="19"/>
  <c r="H26" i="19"/>
  <c r="G8" i="15"/>
  <c r="H8" i="15"/>
  <c r="F8" i="15"/>
  <c r="J76" i="15"/>
  <c r="I76" i="15"/>
  <c r="J72" i="15" a="1"/>
  <c r="J72" i="15"/>
  <c r="I72" i="15" a="1"/>
  <c r="I72" i="15"/>
  <c r="J71" i="15"/>
  <c r="I71" i="15"/>
  <c r="J67" i="15" a="1"/>
  <c r="J67" i="15"/>
  <c r="I67" i="15" a="1"/>
  <c r="I67" i="15"/>
  <c r="J66" i="15"/>
  <c r="I66" i="15"/>
  <c r="J62" i="15" a="1"/>
  <c r="J62" i="15"/>
  <c r="I62" i="15" a="1"/>
  <c r="I62" i="15"/>
  <c r="J61" i="15"/>
  <c r="I61" i="15"/>
  <c r="J57" i="15"/>
  <c r="J58" i="15"/>
  <c r="J59" i="15"/>
  <c r="J60" i="15"/>
  <c r="I58" i="15"/>
  <c r="I59" i="15"/>
  <c r="I60" i="15"/>
  <c r="I57" i="15"/>
  <c r="J56" i="15"/>
  <c r="I56" i="15"/>
  <c r="J52" i="15" a="1"/>
  <c r="J52" i="15"/>
  <c r="I52" i="15" a="1"/>
  <c r="I52" i="15"/>
  <c r="J51" i="15"/>
  <c r="I51" i="15"/>
  <c r="J50" i="15"/>
  <c r="I50" i="15"/>
  <c r="J48" i="15"/>
  <c r="J49" i="15"/>
  <c r="J47" i="15"/>
  <c r="I47" i="15" a="1"/>
  <c r="I47" i="15"/>
  <c r="H50" i="15"/>
  <c r="H48" i="15"/>
  <c r="H49" i="15"/>
  <c r="H47" i="15"/>
  <c r="J43" i="15"/>
  <c r="J44" i="15"/>
  <c r="J45" i="15"/>
  <c r="J42" i="15"/>
  <c r="I43" i="15"/>
  <c r="I44" i="15"/>
  <c r="I45" i="15"/>
  <c r="I42" i="15"/>
  <c r="H43" i="15"/>
  <c r="H44" i="15"/>
  <c r="H45" i="15"/>
  <c r="H42" i="15"/>
  <c r="G7" i="15"/>
  <c r="G6" i="15"/>
  <c r="H5" i="15"/>
  <c r="G5" i="15"/>
  <c r="H21" i="19"/>
  <c r="H23" i="19"/>
  <c r="H20" i="19"/>
  <c r="H22" i="19"/>
  <c r="H24" i="19"/>
  <c r="H25" i="19"/>
  <c r="H4" i="15"/>
  <c r="H6" i="15"/>
  <c r="H7" i="15"/>
  <c r="H3" i="15"/>
  <c r="G4" i="15"/>
  <c r="G3" i="15"/>
  <c r="F4" i="15"/>
  <c r="F5" i="15"/>
  <c r="F6" i="15"/>
  <c r="F7" i="15"/>
  <c r="F3" i="15"/>
  <c r="C11" i="19" l="1"/>
  <c r="D7" i="19"/>
  <c r="B11" i="19"/>
  <c r="D11" i="19" s="1"/>
  <c r="D5" i="19"/>
  <c r="D6" i="19"/>
  <c r="H19" i="19"/>
  <c r="H41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<sst xmlns="http://schemas.openxmlformats.org/spreadsheetml/2006/main" count="950" uniqueCount="165">
  <si>
    <t xml:space="preserve"> BASE INVENTARIO</t>
  </si>
  <si>
    <t>Código de prenda</t>
  </si>
  <si>
    <t xml:space="preserve">Tipo de Prenda   </t>
  </si>
  <si>
    <t xml:space="preserve"> Talla </t>
  </si>
  <si>
    <t>Clasificación según posición de estante</t>
  </si>
  <si>
    <t xml:space="preserve"> Total Hombres </t>
  </si>
  <si>
    <t xml:space="preserve"> Total Mujeres </t>
  </si>
  <si>
    <t xml:space="preserve"> Total General</t>
  </si>
  <si>
    <t>CAMISA-0001</t>
  </si>
  <si>
    <t>Camisa</t>
  </si>
  <si>
    <t xml:space="preserve"> XS    </t>
  </si>
  <si>
    <t>CAMISA-0002</t>
  </si>
  <si>
    <t xml:space="preserve"> S     </t>
  </si>
  <si>
    <t xml:space="preserve"> </t>
  </si>
  <si>
    <t>CAMISA-0003</t>
  </si>
  <si>
    <t xml:space="preserve"> M     </t>
  </si>
  <si>
    <t>4A</t>
  </si>
  <si>
    <t>CAMISA-0004</t>
  </si>
  <si>
    <t xml:space="preserve"> L     </t>
  </si>
  <si>
    <t>CAMISA-0005</t>
  </si>
  <si>
    <t xml:space="preserve"> XL    </t>
  </si>
  <si>
    <t>CAMISA-0006</t>
  </si>
  <si>
    <t xml:space="preserve"> XXL   </t>
  </si>
  <si>
    <t>CAMISA-0007</t>
  </si>
  <si>
    <t xml:space="preserve"> XXXL  </t>
  </si>
  <si>
    <t>2A</t>
  </si>
  <si>
    <t>BLUSA-0001</t>
  </si>
  <si>
    <t>Blusa</t>
  </si>
  <si>
    <t>|1C</t>
  </si>
  <si>
    <t>BLUSA-0002</t>
  </si>
  <si>
    <t>BLUSA-0003</t>
  </si>
  <si>
    <t>BLUSA-0004</t>
  </si>
  <si>
    <t>BLUSA-0005</t>
  </si>
  <si>
    <t>BLUSA-0006</t>
  </si>
  <si>
    <t>BLUSA-0007</t>
  </si>
  <si>
    <t>POLO-MANGA-CORTA-0001</t>
  </si>
  <si>
    <t xml:space="preserve">Polo manga corta </t>
  </si>
  <si>
    <t>4B|4B</t>
  </si>
  <si>
    <t>POLO-MANGA-CORTA-0002</t>
  </si>
  <si>
    <t>2A|1B</t>
  </si>
  <si>
    <t>POLO-MANGA-CORTA-0003</t>
  </si>
  <si>
    <t>3B</t>
  </si>
  <si>
    <t>POLO-MANGA-CORTA-0004</t>
  </si>
  <si>
    <t>3C|3C</t>
  </si>
  <si>
    <t>POLO-MANGA-CORTA-0005</t>
  </si>
  <si>
    <t>4C|4C</t>
  </si>
  <si>
    <t>POLO-MANGA-CORTA-0006</t>
  </si>
  <si>
    <t>POLO-MANGA-CORTA-0007</t>
  </si>
  <si>
    <t>|4C</t>
  </si>
  <si>
    <t>POLO-MANGA-LARGA-0001</t>
  </si>
  <si>
    <t>Polo manga larga</t>
  </si>
  <si>
    <t>5B|5B</t>
  </si>
  <si>
    <t>POLO-MANGA-LARGA-0002</t>
  </si>
  <si>
    <t xml:space="preserve"> S      </t>
  </si>
  <si>
    <t>2A|1A</t>
  </si>
  <si>
    <t>POLO-MANGA-LARGA-0003</t>
  </si>
  <si>
    <t>3A</t>
  </si>
  <si>
    <t>POLO-MANGA-LARGA-0004</t>
  </si>
  <si>
    <t>POLO-MANGA-LARGA-0005</t>
  </si>
  <si>
    <t>POLO-MANGA-LARGA-0006</t>
  </si>
  <si>
    <t>POLO-MANGA-LARGA-0007</t>
  </si>
  <si>
    <t>CASACA-0001</t>
  </si>
  <si>
    <t>Casaca</t>
  </si>
  <si>
    <t>XS</t>
  </si>
  <si>
    <t>2C|2C</t>
  </si>
  <si>
    <t>CASACA-0002</t>
  </si>
  <si>
    <t xml:space="preserve">Casaca </t>
  </si>
  <si>
    <t>S</t>
  </si>
  <si>
    <t>2B|2B</t>
  </si>
  <si>
    <t>CASACA-0003</t>
  </si>
  <si>
    <t>M</t>
  </si>
  <si>
    <t>|2C</t>
  </si>
  <si>
    <t>CASACA-0004</t>
  </si>
  <si>
    <t>L</t>
  </si>
  <si>
    <t>CASACA-0005</t>
  </si>
  <si>
    <t>XL</t>
  </si>
  <si>
    <t>CASACA-0006</t>
  </si>
  <si>
    <t>XXL</t>
  </si>
  <si>
    <t>4C</t>
  </si>
  <si>
    <t>CASACA-0007</t>
  </si>
  <si>
    <t>XXXL</t>
  </si>
  <si>
    <t>SINTALLA-001</t>
  </si>
  <si>
    <t>Polo Sin Talla</t>
  </si>
  <si>
    <t>NA</t>
  </si>
  <si>
    <t>0A</t>
  </si>
  <si>
    <t>Código de Prenda,Tipo de Manga,Talla,Cantidad,Fecha de Recepción,Fecha de Distribución,Estado,Nombre del Trabajador PRENDA0001,Manga Corta,S,10,2023-07-01,,,En stock, PRENDA0002,Manga Larga,M,15,2023-07-02,,,En stock, PRENDA0003,Manga Corta,L,12,2023-07-03,,,En stock, PRENDA0004,Manga Corta,S,5,2023-07-04,,,En stock, PRENDA0005,Manga Larga,L,8,2023-07-05,,,En stock, PRENDA0006,Manga Corta,M,7,2023-07-06,,,En stock,</t>
  </si>
  <si>
    <t xml:space="preserve">                            TOTAL GENERAL </t>
  </si>
  <si>
    <t xml:space="preserve">      </t>
  </si>
  <si>
    <t xml:space="preserve">            TOTAL POR TALLA</t>
  </si>
  <si>
    <t>Tipo de Prenda</t>
  </si>
  <si>
    <t>Total Hombres</t>
  </si>
  <si>
    <t>Total Mujeres</t>
  </si>
  <si>
    <t>Total General</t>
  </si>
  <si>
    <t>PRENDA</t>
  </si>
  <si>
    <t>TALLA</t>
  </si>
  <si>
    <t>TOTAL</t>
  </si>
  <si>
    <t>-</t>
  </si>
  <si>
    <t>Polo Manga Corta</t>
  </si>
  <si>
    <t>Polo manga corta</t>
  </si>
  <si>
    <t>Polo sin Talla</t>
  </si>
  <si>
    <t>Polo Manga Larga</t>
  </si>
  <si>
    <t>DASHBOARD INVENTARIO</t>
  </si>
  <si>
    <t xml:space="preserve">                                                                                                                    ORDEN DE ESTANTE    </t>
  </si>
  <si>
    <t>NÚMERO DE ESTANTE</t>
  </si>
  <si>
    <t>A</t>
  </si>
  <si>
    <t>B</t>
  </si>
  <si>
    <t>C</t>
  </si>
  <si>
    <t>F-S-ML |F-S-ML | F-S-ML</t>
  </si>
  <si>
    <t>F-S-ML| F-S-MC|</t>
  </si>
  <si>
    <t>BLUSA-XXL, BLUSA-XXXL|BLUSA-S|BLUSA-XS|BLUSA-XS</t>
  </si>
  <si>
    <t>M-S-ML|M - S - ML|M-S-MC</t>
  </si>
  <si>
    <t>M-S-CASACA|F-S-CASACA|F-S-CASACA</t>
  </si>
  <si>
    <t>F-M-CASACA|F-L-CASACA, M-L-CASACA|F-XL-CASACA,M-XL-CASACA, F,M-XS-CASACA</t>
  </si>
  <si>
    <t>M-M-ML|M-M-ML|M-M-ML</t>
  </si>
  <si>
    <t>M-M-MC|M-M-MC|M-M-MC</t>
  </si>
  <si>
    <t>M-L-MC|M-L-ML|F-L-MC|F-L-ML</t>
  </si>
  <si>
    <t>M-XXL-CASACA,M-3XL-CASACA|M-CAMISA|3XL-CAMISA</t>
  </si>
  <si>
    <t>F-XS-MC|F-XS-MC|M-XS-MC</t>
  </si>
  <si>
    <t>M-XL-MC, M-XL-ML|F-XL-MC, F-XL-ML|M-F-XXL-MC-ML</t>
  </si>
  <si>
    <t>M-XS-ML|M-XS-ML|F-XS-ML</t>
  </si>
  <si>
    <t>F-XS-ML|F-XS-ML|F-XS-ML</t>
  </si>
  <si>
    <t>EGRESO DE PRENDAS</t>
  </si>
  <si>
    <t>Género</t>
  </si>
  <si>
    <t>Talla</t>
  </si>
  <si>
    <t>Cantidad</t>
  </si>
  <si>
    <t>Nombre del Trabajador</t>
  </si>
  <si>
    <t>Gerencia</t>
  </si>
  <si>
    <t>Renovación</t>
  </si>
  <si>
    <t>Fecha De Distribución</t>
  </si>
  <si>
    <t>Jean Pier Angeles</t>
  </si>
  <si>
    <t xml:space="preserve">Personas </t>
  </si>
  <si>
    <t>blusa</t>
  </si>
  <si>
    <t>F</t>
  </si>
  <si>
    <t>INGRESO DE PRENDAS</t>
  </si>
  <si>
    <t>CODIGO DE PRENDA</t>
  </si>
  <si>
    <t>Fecha de Recepción</t>
  </si>
  <si>
    <t xml:space="preserve">XS    </t>
  </si>
  <si>
    <t xml:space="preserve">S     </t>
  </si>
  <si>
    <t xml:space="preserve">M     </t>
  </si>
  <si>
    <t xml:space="preserve">L     </t>
  </si>
  <si>
    <t xml:space="preserve">XL    </t>
  </si>
  <si>
    <t xml:space="preserve">XXL   </t>
  </si>
  <si>
    <t xml:space="preserve">XXXL  </t>
  </si>
  <si>
    <t xml:space="preserve">Suma de  Total Hombres </t>
  </si>
  <si>
    <t xml:space="preserve">Suma de  Total Mujeres </t>
  </si>
  <si>
    <t>Total general</t>
  </si>
  <si>
    <t xml:space="preserve">Total  XS    </t>
  </si>
  <si>
    <t xml:space="preserve">Total  S     </t>
  </si>
  <si>
    <t xml:space="preserve">Total  S      </t>
  </si>
  <si>
    <t xml:space="preserve">Total  M     </t>
  </si>
  <si>
    <t xml:space="preserve">Total  L     </t>
  </si>
  <si>
    <t xml:space="preserve">Total  XL    </t>
  </si>
  <si>
    <t xml:space="preserve">Total  XXL   </t>
  </si>
  <si>
    <t xml:space="preserve">Total  XXXL  </t>
  </si>
  <si>
    <t>Total XS</t>
  </si>
  <si>
    <t>Total S</t>
  </si>
  <si>
    <t>Total M</t>
  </si>
  <si>
    <t>Total L</t>
  </si>
  <si>
    <t>Total XL</t>
  </si>
  <si>
    <t>Total XXL</t>
  </si>
  <si>
    <t>Total XXXL</t>
  </si>
  <si>
    <t>Total NA</t>
  </si>
  <si>
    <t>Varón</t>
  </si>
  <si>
    <t>Mujer</t>
  </si>
  <si>
    <t>Sin 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</si>
</sst>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FFFFFF"/>
      <name val="Ubuntu Mono"/>
      <family val="3"/>
    </font>
    <font>
      <sz val="9.6"/>
      <color rgb="FFFF0000"/>
      <name val="Segoe UI"/>
      <family val="2"/>
    </font>
    <font>
      <sz val="11"/>
      <color rgb="FF37415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6"/>
      <color theme="0"/>
      <name val="Segoe UI"/>
      <family val="2"/>
    </font>
    <font>
      <b/>
      <sz val="14"/>
      <color theme="0"/>
      <name val="Calibri"/>
      <family val="2"/>
      <scheme val="minor"/>
    </font>
    <font>
      <b/>
      <sz val="12"/>
      <color rgb="FFFFFFFF"/>
      <name val="Calibri"/>
      <scheme val="minor"/>
    </font>
    <font>
      <b/>
      <sz val="9.6"/>
      <color rgb="FFFFFFFF"/>
      <name val="Segoe UI"/>
      <family val="2"/>
    </font>
    <font>
      <sz val="11"/>
      <color rgb="FF000000"/>
      <name val="Calibri"/>
      <family val="2"/>
    </font>
    <font>
      <b/>
      <sz val="11"/>
      <color rgb="FFFFFFFF"/>
      <name val="Calibri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A005D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2" borderId="0" xfId="0" applyFill="1"/>
    <xf numFmtId="0" fontId="4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pivotButton="1"/>
    <xf numFmtId="0" fontId="0" fillId="4" borderId="0" xfId="0" applyFill="1"/>
    <xf numFmtId="0" fontId="8" fillId="4" borderId="0" xfId="0" applyFont="1" applyFill="1"/>
    <xf numFmtId="0" fontId="0" fillId="3" borderId="0" xfId="0" applyFill="1"/>
    <xf numFmtId="0" fontId="0" fillId="5" borderId="0" xfId="0" applyFill="1"/>
    <xf numFmtId="0" fontId="5" fillId="5" borderId="0" xfId="0" applyFont="1" applyFill="1"/>
    <xf numFmtId="0" fontId="11" fillId="5" borderId="0" xfId="0" applyFont="1" applyFill="1"/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5" fillId="7" borderId="3" xfId="0" applyFont="1" applyFill="1" applyBorder="1"/>
    <xf numFmtId="0" fontId="0" fillId="7" borderId="3" xfId="0" applyFill="1" applyBorder="1"/>
    <xf numFmtId="0" fontId="0" fillId="2" borderId="4" xfId="0" applyFill="1" applyBorder="1"/>
    <xf numFmtId="0" fontId="4" fillId="2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/>
    </xf>
    <xf numFmtId="14" fontId="0" fillId="2" borderId="0" xfId="0" applyNumberFormat="1" applyFill="1"/>
    <xf numFmtId="0" fontId="6" fillId="6" borderId="1" xfId="0" applyFont="1" applyFill="1" applyBorder="1" applyAlignment="1">
      <alignment horizontal="center" wrapText="1"/>
    </xf>
    <xf numFmtId="0" fontId="7" fillId="5" borderId="0" xfId="0" applyFont="1" applyFill="1"/>
    <xf numFmtId="0" fontId="10" fillId="2" borderId="4" xfId="0" applyFont="1" applyFill="1" applyBorder="1"/>
    <xf numFmtId="0" fontId="9" fillId="5" borderId="4" xfId="0" applyFont="1" applyFill="1" applyBorder="1" applyAlignment="1">
      <alignment wrapText="1"/>
    </xf>
    <xf numFmtId="0" fontId="10" fillId="2" borderId="5" xfId="0" applyFont="1" applyFill="1" applyBorder="1"/>
    <xf numFmtId="0" fontId="12" fillId="5" borderId="0" xfId="0" applyFont="1" applyFill="1"/>
    <xf numFmtId="0" fontId="13" fillId="2" borderId="4" xfId="0" applyFont="1" applyFill="1" applyBorder="1"/>
  </cellXfs>
  <cellStyles count="1">
    <cellStyle name="Normal" xfId="0" builtinId="0"/>
  </cellStyles>
  <dxfs count="45"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border outline="0">
        <bottom style="medium">
          <color rgb="FFD9D9E3"/>
        </bottom>
      </border>
    </dxf>
    <dxf>
      <border outline="0">
        <top style="medium">
          <color rgb="FFD9D9E3"/>
        </top>
      </border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FA100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/>
        <bottom/>
      </border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border outline="0">
        <bottom style="medium">
          <color rgb="FFD9D9E3"/>
        </bottom>
      </border>
    </dxf>
    <dxf>
      <border outline="0">
        <top style="medium">
          <color rgb="FFD9D9E3"/>
        </top>
      </border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FA100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/>
        <bottom/>
      </border>
    </dxf>
    <dxf>
      <fill>
        <patternFill patternType="solid">
          <fgColor indexed="64"/>
          <bgColor theme="2" tint="-9.9978637043366805E-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2" tint="-9.9978637043366805E-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2" tint="-9.9978637043366805E-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rgb="FFFFA1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rgb="FFFFA100"/>
        </patternFill>
      </fill>
    </dxf>
    <dxf>
      <numFmt numFmtId="0" formatCode="General"/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rgb="FFFFA100"/>
        </patternFill>
      </fill>
    </dxf>
  </dxfs>
  <tableStyles count="0" defaultTableStyle="TableStyleMedium2" defaultPivotStyle="PivotStyleLight16"/>
  <colors>
    <mruColors>
      <color rgb="FFCA005D"/>
      <color rgb="FFFFA100"/>
      <color rgb="FF8378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Prendas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Hombres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Dinámicas!$F$3:$F$7</c:f>
              <c:strCache>
                <c:ptCount val="5"/>
                <c:pt idx="0">
                  <c:v>Blusa</c:v>
                </c:pt>
                <c:pt idx="1">
                  <c:v>Camisa</c:v>
                </c:pt>
                <c:pt idx="2">
                  <c:v>Casaca</c:v>
                </c:pt>
                <c:pt idx="3">
                  <c:v>Polo manga corta </c:v>
                </c:pt>
                <c:pt idx="4">
                  <c:v>Polo manga larga</c:v>
                </c:pt>
              </c:strCache>
            </c:strRef>
          </c:cat>
          <c:val>
            <c:numRef>
              <c:f>Dinámicas!$G$3:$G$7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93</c:v>
                </c:pt>
                <c:pt idx="4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B-471E-8B41-52526DA47E31}"/>
            </c:ext>
          </c:extLst>
        </c:ser>
        <c:ser>
          <c:idx val="1"/>
          <c:order val="1"/>
          <c:tx>
            <c:v>Mujeres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Dinámicas!$F$3:$F$7</c:f>
              <c:strCache>
                <c:ptCount val="5"/>
                <c:pt idx="0">
                  <c:v>Blusa</c:v>
                </c:pt>
                <c:pt idx="1">
                  <c:v>Camisa</c:v>
                </c:pt>
                <c:pt idx="2">
                  <c:v>Casaca</c:v>
                </c:pt>
                <c:pt idx="3">
                  <c:v>Polo manga corta </c:v>
                </c:pt>
                <c:pt idx="4">
                  <c:v>Polo manga larga</c:v>
                </c:pt>
              </c:strCache>
            </c:strRef>
          </c:cat>
          <c:val>
            <c:numRef>
              <c:f>Dinámicas!$H$3:$H$7</c:f>
              <c:numCache>
                <c:formatCode>General</c:formatCode>
                <c:ptCount val="5"/>
                <c:pt idx="0">
                  <c:v>50</c:v>
                </c:pt>
                <c:pt idx="1">
                  <c:v>0</c:v>
                </c:pt>
                <c:pt idx="2">
                  <c:v>21</c:v>
                </c:pt>
                <c:pt idx="3">
                  <c:v>41</c:v>
                </c:pt>
                <c:pt idx="4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FB-471E-8B41-52526DA47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09096"/>
        <c:axId val="42011144"/>
      </c:barChart>
      <c:catAx>
        <c:axId val="4200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1144"/>
        <c:crosses val="autoZero"/>
        <c:auto val="1"/>
        <c:lblAlgn val="ctr"/>
        <c:lblOffset val="100"/>
        <c:noMultiLvlLbl val="0"/>
      </c:catAx>
      <c:valAx>
        <c:axId val="420111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200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PRENDAS X TALLA Y GÉNERO</a:t>
            </a:r>
          </a:p>
        </c:rich>
      </c:tx>
      <c:layout>
        <c:manualLayout>
          <c:xMode val="edge"/>
          <c:yMode val="edge"/>
          <c:x val="0.40304603438314568"/>
          <c:y val="2.0638653051073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Dinámicas!$I$41</c:f>
              <c:strCache>
                <c:ptCount val="1"/>
                <c:pt idx="0">
                  <c:v>Total Hombres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Dinámicas!$G$42:$H$76</c:f>
              <c:multiLvlStrCache>
                <c:ptCount val="35"/>
                <c:lvl>
                  <c:pt idx="0">
                    <c:v>Blusa</c:v>
                  </c:pt>
                  <c:pt idx="1">
                    <c:v>Camisa</c:v>
                  </c:pt>
                  <c:pt idx="2">
                    <c:v>Polo manga corta </c:v>
                  </c:pt>
                  <c:pt idx="3">
                    <c:v>Polo manga larga</c:v>
                  </c:pt>
                  <c:pt idx="4">
                    <c:v>Casaca</c:v>
                  </c:pt>
                  <c:pt idx="5">
                    <c:v>Blusa</c:v>
                  </c:pt>
                  <c:pt idx="6">
                    <c:v>Camisa</c:v>
                  </c:pt>
                  <c:pt idx="7">
                    <c:v>Polo manga corta </c:v>
                  </c:pt>
                  <c:pt idx="8">
                    <c:v>Polo manga larga</c:v>
                  </c:pt>
                  <c:pt idx="9">
                    <c:v>Casaca</c:v>
                  </c:pt>
                  <c:pt idx="10">
                    <c:v>Blusa</c:v>
                  </c:pt>
                  <c:pt idx="11">
                    <c:v>Camisa</c:v>
                  </c:pt>
                  <c:pt idx="12">
                    <c:v>Polo manga corta </c:v>
                  </c:pt>
                  <c:pt idx="13">
                    <c:v>Polo manga larga</c:v>
                  </c:pt>
                  <c:pt idx="14">
                    <c:v>Casaca</c:v>
                  </c:pt>
                  <c:pt idx="15">
                    <c:v>Blusa</c:v>
                  </c:pt>
                  <c:pt idx="16">
                    <c:v>Camisa</c:v>
                  </c:pt>
                  <c:pt idx="17">
                    <c:v>Polo manga corta </c:v>
                  </c:pt>
                  <c:pt idx="18">
                    <c:v>Polo manga larga</c:v>
                  </c:pt>
                  <c:pt idx="19">
                    <c:v>Casaca</c:v>
                  </c:pt>
                  <c:pt idx="20">
                    <c:v>Blusa</c:v>
                  </c:pt>
                  <c:pt idx="21">
                    <c:v>Camisa</c:v>
                  </c:pt>
                  <c:pt idx="22">
                    <c:v>Polo manga corta </c:v>
                  </c:pt>
                  <c:pt idx="23">
                    <c:v>Polo manga larga</c:v>
                  </c:pt>
                  <c:pt idx="24">
                    <c:v>Casaca</c:v>
                  </c:pt>
                  <c:pt idx="25">
                    <c:v>Blusa</c:v>
                  </c:pt>
                  <c:pt idx="26">
                    <c:v>Camisa</c:v>
                  </c:pt>
                  <c:pt idx="27">
                    <c:v>Polo manga corta </c:v>
                  </c:pt>
                  <c:pt idx="28">
                    <c:v>Polo manga larga</c:v>
                  </c:pt>
                  <c:pt idx="29">
                    <c:v>Casaca</c:v>
                  </c:pt>
                  <c:pt idx="30">
                    <c:v>Blusa</c:v>
                  </c:pt>
                  <c:pt idx="31">
                    <c:v>Camisa</c:v>
                  </c:pt>
                  <c:pt idx="32">
                    <c:v>Polo manga corta </c:v>
                  </c:pt>
                  <c:pt idx="33">
                    <c:v>Polo manga larga</c:v>
                  </c:pt>
                  <c:pt idx="34">
                    <c:v>Casaca</c:v>
                  </c:pt>
                </c:lvl>
                <c:lvl>
                  <c:pt idx="0">
                    <c:v>XS</c:v>
                  </c:pt>
                  <c:pt idx="5">
                    <c:v>S</c:v>
                  </c:pt>
                  <c:pt idx="10">
                    <c:v>M</c:v>
                  </c:pt>
                  <c:pt idx="15">
                    <c:v>L</c:v>
                  </c:pt>
                  <c:pt idx="20">
                    <c:v>XL</c:v>
                  </c:pt>
                  <c:pt idx="25">
                    <c:v>XXL</c:v>
                  </c:pt>
                  <c:pt idx="30">
                    <c:v>XXXL</c:v>
                  </c:pt>
                </c:lvl>
              </c:multiLvlStrCache>
            </c:multiLvlStrRef>
          </c:cat>
          <c:val>
            <c:numRef>
              <c:f>Dinámicas!$I$42:$I$76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19</c:v>
                </c:pt>
                <c:pt idx="8">
                  <c:v>42</c:v>
                </c:pt>
                <c:pt idx="9">
                  <c:v>7</c:v>
                </c:pt>
                <c:pt idx="10">
                  <c:v>0</c:v>
                </c:pt>
                <c:pt idx="11">
                  <c:v>2</c:v>
                </c:pt>
                <c:pt idx="12">
                  <c:v>51</c:v>
                </c:pt>
                <c:pt idx="13">
                  <c:v>49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</c:v>
                </c:pt>
                <c:pt idx="18">
                  <c:v>22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61-45D5-8C6D-ACAE86AB71E9}"/>
            </c:ext>
          </c:extLst>
        </c:ser>
        <c:ser>
          <c:idx val="1"/>
          <c:order val="1"/>
          <c:tx>
            <c:strRef>
              <c:f>Dinámicas!$J$41</c:f>
              <c:strCache>
                <c:ptCount val="1"/>
                <c:pt idx="0">
                  <c:v>Total Mujeres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Dinámicas!$G$42:$H$76</c:f>
              <c:multiLvlStrCache>
                <c:ptCount val="35"/>
                <c:lvl>
                  <c:pt idx="0">
                    <c:v>Blusa</c:v>
                  </c:pt>
                  <c:pt idx="1">
                    <c:v>Camisa</c:v>
                  </c:pt>
                  <c:pt idx="2">
                    <c:v>Polo manga corta </c:v>
                  </c:pt>
                  <c:pt idx="3">
                    <c:v>Polo manga larga</c:v>
                  </c:pt>
                  <c:pt idx="4">
                    <c:v>Casaca</c:v>
                  </c:pt>
                  <c:pt idx="5">
                    <c:v>Blusa</c:v>
                  </c:pt>
                  <c:pt idx="6">
                    <c:v>Camisa</c:v>
                  </c:pt>
                  <c:pt idx="7">
                    <c:v>Polo manga corta </c:v>
                  </c:pt>
                  <c:pt idx="8">
                    <c:v>Polo manga larga</c:v>
                  </c:pt>
                  <c:pt idx="9">
                    <c:v>Casaca</c:v>
                  </c:pt>
                  <c:pt idx="10">
                    <c:v>Blusa</c:v>
                  </c:pt>
                  <c:pt idx="11">
                    <c:v>Camisa</c:v>
                  </c:pt>
                  <c:pt idx="12">
                    <c:v>Polo manga corta </c:v>
                  </c:pt>
                  <c:pt idx="13">
                    <c:v>Polo manga larga</c:v>
                  </c:pt>
                  <c:pt idx="14">
                    <c:v>Casaca</c:v>
                  </c:pt>
                  <c:pt idx="15">
                    <c:v>Blusa</c:v>
                  </c:pt>
                  <c:pt idx="16">
                    <c:v>Camisa</c:v>
                  </c:pt>
                  <c:pt idx="17">
                    <c:v>Polo manga corta </c:v>
                  </c:pt>
                  <c:pt idx="18">
                    <c:v>Polo manga larga</c:v>
                  </c:pt>
                  <c:pt idx="19">
                    <c:v>Casaca</c:v>
                  </c:pt>
                  <c:pt idx="20">
                    <c:v>Blusa</c:v>
                  </c:pt>
                  <c:pt idx="21">
                    <c:v>Camisa</c:v>
                  </c:pt>
                  <c:pt idx="22">
                    <c:v>Polo manga corta </c:v>
                  </c:pt>
                  <c:pt idx="23">
                    <c:v>Polo manga larga</c:v>
                  </c:pt>
                  <c:pt idx="24">
                    <c:v>Casaca</c:v>
                  </c:pt>
                  <c:pt idx="25">
                    <c:v>Blusa</c:v>
                  </c:pt>
                  <c:pt idx="26">
                    <c:v>Camisa</c:v>
                  </c:pt>
                  <c:pt idx="27">
                    <c:v>Polo manga corta </c:v>
                  </c:pt>
                  <c:pt idx="28">
                    <c:v>Polo manga larga</c:v>
                  </c:pt>
                  <c:pt idx="29">
                    <c:v>Casaca</c:v>
                  </c:pt>
                  <c:pt idx="30">
                    <c:v>Blusa</c:v>
                  </c:pt>
                  <c:pt idx="31">
                    <c:v>Camisa</c:v>
                  </c:pt>
                  <c:pt idx="32">
                    <c:v>Polo manga corta </c:v>
                  </c:pt>
                  <c:pt idx="33">
                    <c:v>Polo manga larga</c:v>
                  </c:pt>
                  <c:pt idx="34">
                    <c:v>Casaca</c:v>
                  </c:pt>
                </c:lvl>
                <c:lvl>
                  <c:pt idx="0">
                    <c:v>XS</c:v>
                  </c:pt>
                  <c:pt idx="5">
                    <c:v>S</c:v>
                  </c:pt>
                  <c:pt idx="10">
                    <c:v>M</c:v>
                  </c:pt>
                  <c:pt idx="15">
                    <c:v>L</c:v>
                  </c:pt>
                  <c:pt idx="20">
                    <c:v>XL</c:v>
                  </c:pt>
                  <c:pt idx="25">
                    <c:v>XXL</c:v>
                  </c:pt>
                  <c:pt idx="30">
                    <c:v>XXXL</c:v>
                  </c:pt>
                </c:lvl>
              </c:multiLvlStrCache>
            </c:multiLvlStrRef>
          </c:cat>
          <c:val>
            <c:numRef>
              <c:f>Dinámicas!$J$42:$J$76</c:f>
              <c:numCache>
                <c:formatCode>General</c:formatCode>
                <c:ptCount val="35"/>
                <c:pt idx="0">
                  <c:v>38</c:v>
                </c:pt>
                <c:pt idx="1">
                  <c:v>0</c:v>
                </c:pt>
                <c:pt idx="2">
                  <c:v>16</c:v>
                </c:pt>
                <c:pt idx="3">
                  <c:v>62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11</c:v>
                </c:pt>
                <c:pt idx="8">
                  <c:v>58</c:v>
                </c:pt>
                <c:pt idx="9">
                  <c:v>9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4</c:v>
                </c:pt>
                <c:pt idx="14">
                  <c:v>6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11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7</c:v>
                </c:pt>
                <c:pt idx="23">
                  <c:v>5</c:v>
                </c:pt>
                <c:pt idx="24">
                  <c:v>3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61-45D5-8C6D-ACAE86AB7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697287"/>
        <c:axId val="737703431"/>
      </c:barChart>
      <c:catAx>
        <c:axId val="737697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03431"/>
        <c:crosses val="autoZero"/>
        <c:auto val="1"/>
        <c:lblAlgn val="ctr"/>
        <c:lblOffset val="100"/>
        <c:noMultiLvlLbl val="0"/>
      </c:catAx>
      <c:valAx>
        <c:axId val="7377034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37697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PRENDAS</a:t>
            </a:r>
          </a:p>
        </c:rich>
      </c:tx>
      <c:layout>
        <c:manualLayout>
          <c:xMode val="edge"/>
          <c:yMode val="edge"/>
          <c:x val="0.36693139085769616"/>
          <c:y val="3.04944295866825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Varón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Dinámicas!$F$3:$F$8</c:f>
              <c:strCache>
                <c:ptCount val="6"/>
                <c:pt idx="0">
                  <c:v>Blusa</c:v>
                </c:pt>
                <c:pt idx="1">
                  <c:v>Camisa</c:v>
                </c:pt>
                <c:pt idx="2">
                  <c:v>Casaca</c:v>
                </c:pt>
                <c:pt idx="3">
                  <c:v>Polo manga corta </c:v>
                </c:pt>
                <c:pt idx="4">
                  <c:v>Polo manga larga</c:v>
                </c:pt>
                <c:pt idx="5">
                  <c:v>Polo Sin Talla</c:v>
                </c:pt>
              </c:strCache>
            </c:strRef>
          </c:cat>
          <c:val>
            <c:numRef>
              <c:f>Dinámicas!$G$3:$G$8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93</c:v>
                </c:pt>
                <c:pt idx="4">
                  <c:v>136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2-4704-AEBC-2C69008CC1AF}"/>
            </c:ext>
          </c:extLst>
        </c:ser>
        <c:ser>
          <c:idx val="1"/>
          <c:order val="1"/>
          <c:tx>
            <c:v>Mujer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Dinámicas!$F$3:$F$8</c:f>
              <c:strCache>
                <c:ptCount val="6"/>
                <c:pt idx="0">
                  <c:v>Blusa</c:v>
                </c:pt>
                <c:pt idx="1">
                  <c:v>Camisa</c:v>
                </c:pt>
                <c:pt idx="2">
                  <c:v>Casaca</c:v>
                </c:pt>
                <c:pt idx="3">
                  <c:v>Polo manga corta </c:v>
                </c:pt>
                <c:pt idx="4">
                  <c:v>Polo manga larga</c:v>
                </c:pt>
                <c:pt idx="5">
                  <c:v>Polo Sin Talla</c:v>
                </c:pt>
              </c:strCache>
            </c:strRef>
          </c:cat>
          <c:val>
            <c:numRef>
              <c:f>Dinámicas!$H$3:$H$8</c:f>
              <c:numCache>
                <c:formatCode>General</c:formatCode>
                <c:ptCount val="6"/>
                <c:pt idx="0">
                  <c:v>50</c:v>
                </c:pt>
                <c:pt idx="1">
                  <c:v>0</c:v>
                </c:pt>
                <c:pt idx="2">
                  <c:v>21</c:v>
                </c:pt>
                <c:pt idx="3">
                  <c:v>41</c:v>
                </c:pt>
                <c:pt idx="4">
                  <c:v>144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2-4704-AEBC-2C69008CC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09096"/>
        <c:axId val="42011144"/>
      </c:barChart>
      <c:catAx>
        <c:axId val="4200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1144"/>
        <c:crosses val="autoZero"/>
        <c:auto val="1"/>
        <c:lblAlgn val="ctr"/>
        <c:lblOffset val="100"/>
        <c:noMultiLvlLbl val="0"/>
      </c:catAx>
      <c:valAx>
        <c:axId val="420111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200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208670518126982"/>
          <c:y val="0.90619641118834759"/>
          <c:w val="0.18319346038811338"/>
          <c:h val="7.09784147644005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PRENDAS X TALLA</a:t>
            </a:r>
          </a:p>
        </c:rich>
      </c:tx>
      <c:layout>
        <c:manualLayout>
          <c:xMode val="edge"/>
          <c:yMode val="edge"/>
          <c:x val="0.35647099985511277"/>
          <c:y val="3.2013984686850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Dinámicas!$G$131</c:f>
              <c:strCache>
                <c:ptCount val="1"/>
                <c:pt idx="0">
                  <c:v>Varón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Dinámicas!$F$132:$F$139</c:f>
              <c:strCache>
                <c:ptCount val="8"/>
                <c:pt idx="0">
                  <c:v>XS</c:v>
                </c:pt>
                <c:pt idx="1">
                  <c:v>S</c:v>
                </c:pt>
                <c:pt idx="2">
                  <c:v>M</c:v>
                </c:pt>
                <c:pt idx="3">
                  <c:v>L</c:v>
                </c:pt>
                <c:pt idx="4">
                  <c:v>XL</c:v>
                </c:pt>
                <c:pt idx="5">
                  <c:v>XXL</c:v>
                </c:pt>
                <c:pt idx="6">
                  <c:v>XXXL</c:v>
                </c:pt>
                <c:pt idx="7">
                  <c:v>Sin Talla</c:v>
                </c:pt>
              </c:strCache>
            </c:strRef>
          </c:cat>
          <c:val>
            <c:numRef>
              <c:f>Dinámicas!$G$132:$G$139</c:f>
              <c:numCache>
                <c:formatCode>General</c:formatCode>
                <c:ptCount val="8"/>
                <c:pt idx="0">
                  <c:v>28</c:v>
                </c:pt>
                <c:pt idx="1">
                  <c:v>61</c:v>
                </c:pt>
                <c:pt idx="2">
                  <c:v>102</c:v>
                </c:pt>
                <c:pt idx="3">
                  <c:v>36</c:v>
                </c:pt>
                <c:pt idx="4">
                  <c:v>12</c:v>
                </c:pt>
                <c:pt idx="5">
                  <c:v>7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2-4BC6-9D0E-0049F2C5A9EE}"/>
            </c:ext>
          </c:extLst>
        </c:ser>
        <c:ser>
          <c:idx val="1"/>
          <c:order val="1"/>
          <c:tx>
            <c:strRef>
              <c:f>Dinámicas!$H$131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Dinámicas!$F$132:$F$139</c:f>
              <c:strCache>
                <c:ptCount val="8"/>
                <c:pt idx="0">
                  <c:v>XS</c:v>
                </c:pt>
                <c:pt idx="1">
                  <c:v>S</c:v>
                </c:pt>
                <c:pt idx="2">
                  <c:v>M</c:v>
                </c:pt>
                <c:pt idx="3">
                  <c:v>L</c:v>
                </c:pt>
                <c:pt idx="4">
                  <c:v>XL</c:v>
                </c:pt>
                <c:pt idx="5">
                  <c:v>XXL</c:v>
                </c:pt>
                <c:pt idx="6">
                  <c:v>XXXL</c:v>
                </c:pt>
                <c:pt idx="7">
                  <c:v>Sin Talla</c:v>
                </c:pt>
              </c:strCache>
            </c:strRef>
          </c:cat>
          <c:val>
            <c:numRef>
              <c:f>Dinámicas!$H$132:$H$139</c:f>
              <c:numCache>
                <c:formatCode>General</c:formatCode>
                <c:ptCount val="8"/>
                <c:pt idx="0">
                  <c:v>119</c:v>
                </c:pt>
                <c:pt idx="1">
                  <c:v>76</c:v>
                </c:pt>
                <c:pt idx="2">
                  <c:v>12</c:v>
                </c:pt>
                <c:pt idx="3">
                  <c:v>18</c:v>
                </c:pt>
                <c:pt idx="4">
                  <c:v>21</c:v>
                </c:pt>
                <c:pt idx="5">
                  <c:v>7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02-4BC6-9D0E-0049F2C5A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235975"/>
        <c:axId val="793238023"/>
      </c:barChart>
      <c:catAx>
        <c:axId val="793235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238023"/>
        <c:crosses val="autoZero"/>
        <c:auto val="1"/>
        <c:lblAlgn val="ctr"/>
        <c:lblOffset val="100"/>
        <c:noMultiLvlLbl val="0"/>
      </c:catAx>
      <c:valAx>
        <c:axId val="7932380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93235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8942305020365784"/>
          <c:y val="0.91644407875041023"/>
          <c:w val="0.1376413230604239"/>
          <c:h val="6.00004199475065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PRENDAS</a:t>
            </a:r>
          </a:p>
        </c:rich>
      </c:tx>
      <c:layout>
        <c:manualLayout>
          <c:xMode val="edge"/>
          <c:yMode val="edge"/>
          <c:x val="0.34265948991651612"/>
          <c:y val="3.0494248704077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Varón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Dinámicas!$F$3:$F$8</c:f>
              <c:strCache>
                <c:ptCount val="6"/>
                <c:pt idx="0">
                  <c:v>Blusa</c:v>
                </c:pt>
                <c:pt idx="1">
                  <c:v>Camisa</c:v>
                </c:pt>
                <c:pt idx="2">
                  <c:v>Casaca</c:v>
                </c:pt>
                <c:pt idx="3">
                  <c:v>Polo manga corta </c:v>
                </c:pt>
                <c:pt idx="4">
                  <c:v>Polo manga larga</c:v>
                </c:pt>
                <c:pt idx="5">
                  <c:v>Polo Sin Talla</c:v>
                </c:pt>
              </c:strCache>
            </c:strRef>
          </c:cat>
          <c:val>
            <c:numRef>
              <c:f>Dinámicas!$G$3:$G$8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19</c:v>
                </c:pt>
                <c:pt idx="3">
                  <c:v>93</c:v>
                </c:pt>
                <c:pt idx="4">
                  <c:v>136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DE-472C-A7FB-3CC1C0C6B3E1}"/>
            </c:ext>
          </c:extLst>
        </c:ser>
        <c:ser>
          <c:idx val="1"/>
          <c:order val="1"/>
          <c:tx>
            <c:v>Mujer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Dinámicas!$F$3:$F$8</c:f>
              <c:strCache>
                <c:ptCount val="6"/>
                <c:pt idx="0">
                  <c:v>Blusa</c:v>
                </c:pt>
                <c:pt idx="1">
                  <c:v>Camisa</c:v>
                </c:pt>
                <c:pt idx="2">
                  <c:v>Casaca</c:v>
                </c:pt>
                <c:pt idx="3">
                  <c:v>Polo manga corta </c:v>
                </c:pt>
                <c:pt idx="4">
                  <c:v>Polo manga larga</c:v>
                </c:pt>
                <c:pt idx="5">
                  <c:v>Polo Sin Talla</c:v>
                </c:pt>
              </c:strCache>
            </c:strRef>
          </c:cat>
          <c:val>
            <c:numRef>
              <c:f>Dinámicas!$H$3:$H$8</c:f>
              <c:numCache>
                <c:formatCode>General</c:formatCode>
                <c:ptCount val="6"/>
                <c:pt idx="0">
                  <c:v>50</c:v>
                </c:pt>
                <c:pt idx="1">
                  <c:v>0</c:v>
                </c:pt>
                <c:pt idx="2">
                  <c:v>21</c:v>
                </c:pt>
                <c:pt idx="3">
                  <c:v>41</c:v>
                </c:pt>
                <c:pt idx="4">
                  <c:v>144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DE-472C-A7FB-3CC1C0C6B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09096"/>
        <c:axId val="42011144"/>
      </c:barChart>
      <c:catAx>
        <c:axId val="4200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1144"/>
        <c:crosses val="autoZero"/>
        <c:auto val="1"/>
        <c:lblAlgn val="ctr"/>
        <c:lblOffset val="100"/>
        <c:noMultiLvlLbl val="0"/>
      </c:catAx>
      <c:valAx>
        <c:axId val="420111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200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71630536343959"/>
          <c:y val="0.89064103470474643"/>
          <c:w val="0.18319346038811338"/>
          <c:h val="7.09784147644005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PRENDAS X TALLA Y GÉNERO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Dinámicas!$I$41</c:f>
              <c:strCache>
                <c:ptCount val="1"/>
                <c:pt idx="0">
                  <c:v>Total Hombres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Dinámicas!$G$42:$H$76</c:f>
              <c:multiLvlStrCache>
                <c:ptCount val="35"/>
                <c:lvl>
                  <c:pt idx="0">
                    <c:v>Blusa</c:v>
                  </c:pt>
                  <c:pt idx="1">
                    <c:v>Camisa</c:v>
                  </c:pt>
                  <c:pt idx="2">
                    <c:v>Polo manga corta </c:v>
                  </c:pt>
                  <c:pt idx="3">
                    <c:v>Polo manga larga</c:v>
                  </c:pt>
                  <c:pt idx="4">
                    <c:v>Casaca</c:v>
                  </c:pt>
                  <c:pt idx="5">
                    <c:v>Blusa</c:v>
                  </c:pt>
                  <c:pt idx="6">
                    <c:v>Camisa</c:v>
                  </c:pt>
                  <c:pt idx="7">
                    <c:v>Polo manga corta </c:v>
                  </c:pt>
                  <c:pt idx="8">
                    <c:v>Polo manga larga</c:v>
                  </c:pt>
                  <c:pt idx="9">
                    <c:v>Casaca</c:v>
                  </c:pt>
                  <c:pt idx="10">
                    <c:v>Blusa</c:v>
                  </c:pt>
                  <c:pt idx="11">
                    <c:v>Camisa</c:v>
                  </c:pt>
                  <c:pt idx="12">
                    <c:v>Polo manga corta </c:v>
                  </c:pt>
                  <c:pt idx="13">
                    <c:v>Polo manga larga</c:v>
                  </c:pt>
                  <c:pt idx="14">
                    <c:v>Casaca</c:v>
                  </c:pt>
                  <c:pt idx="15">
                    <c:v>Blusa</c:v>
                  </c:pt>
                  <c:pt idx="16">
                    <c:v>Camisa</c:v>
                  </c:pt>
                  <c:pt idx="17">
                    <c:v>Polo manga corta </c:v>
                  </c:pt>
                  <c:pt idx="18">
                    <c:v>Polo manga larga</c:v>
                  </c:pt>
                  <c:pt idx="19">
                    <c:v>Casaca</c:v>
                  </c:pt>
                  <c:pt idx="20">
                    <c:v>Blusa</c:v>
                  </c:pt>
                  <c:pt idx="21">
                    <c:v>Camisa</c:v>
                  </c:pt>
                  <c:pt idx="22">
                    <c:v>Polo manga corta </c:v>
                  </c:pt>
                  <c:pt idx="23">
                    <c:v>Polo manga larga</c:v>
                  </c:pt>
                  <c:pt idx="24">
                    <c:v>Casaca</c:v>
                  </c:pt>
                  <c:pt idx="25">
                    <c:v>Blusa</c:v>
                  </c:pt>
                  <c:pt idx="26">
                    <c:v>Camisa</c:v>
                  </c:pt>
                  <c:pt idx="27">
                    <c:v>Polo manga corta </c:v>
                  </c:pt>
                  <c:pt idx="28">
                    <c:v>Polo manga larga</c:v>
                  </c:pt>
                  <c:pt idx="29">
                    <c:v>Casaca</c:v>
                  </c:pt>
                  <c:pt idx="30">
                    <c:v>Blusa</c:v>
                  </c:pt>
                  <c:pt idx="31">
                    <c:v>Camisa</c:v>
                  </c:pt>
                  <c:pt idx="32">
                    <c:v>Polo manga corta </c:v>
                  </c:pt>
                  <c:pt idx="33">
                    <c:v>Polo manga larga</c:v>
                  </c:pt>
                  <c:pt idx="34">
                    <c:v>Casaca</c:v>
                  </c:pt>
                </c:lvl>
                <c:lvl>
                  <c:pt idx="0">
                    <c:v>XS</c:v>
                  </c:pt>
                  <c:pt idx="5">
                    <c:v>S</c:v>
                  </c:pt>
                  <c:pt idx="10">
                    <c:v>M</c:v>
                  </c:pt>
                  <c:pt idx="15">
                    <c:v>L</c:v>
                  </c:pt>
                  <c:pt idx="20">
                    <c:v>XL</c:v>
                  </c:pt>
                  <c:pt idx="25">
                    <c:v>XXL</c:v>
                  </c:pt>
                  <c:pt idx="30">
                    <c:v>XXXL</c:v>
                  </c:pt>
                </c:lvl>
              </c:multiLvlStrCache>
            </c:multiLvlStrRef>
          </c:cat>
          <c:val>
            <c:numRef>
              <c:f>Dinámicas!$I$42:$I$76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19</c:v>
                </c:pt>
                <c:pt idx="8">
                  <c:v>42</c:v>
                </c:pt>
                <c:pt idx="9">
                  <c:v>7</c:v>
                </c:pt>
                <c:pt idx="10">
                  <c:v>0</c:v>
                </c:pt>
                <c:pt idx="11">
                  <c:v>2</c:v>
                </c:pt>
                <c:pt idx="12">
                  <c:v>51</c:v>
                </c:pt>
                <c:pt idx="13">
                  <c:v>49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</c:v>
                </c:pt>
                <c:pt idx="18">
                  <c:v>22</c:v>
                </c:pt>
                <c:pt idx="19">
                  <c:v>4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7D-4B51-893B-2A645430E597}"/>
            </c:ext>
          </c:extLst>
        </c:ser>
        <c:ser>
          <c:idx val="1"/>
          <c:order val="1"/>
          <c:tx>
            <c:strRef>
              <c:f>Dinámicas!$J$41</c:f>
              <c:strCache>
                <c:ptCount val="1"/>
                <c:pt idx="0">
                  <c:v>Total Mujeres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Dinámicas!$G$42:$H$76</c:f>
              <c:multiLvlStrCache>
                <c:ptCount val="35"/>
                <c:lvl>
                  <c:pt idx="0">
                    <c:v>Blusa</c:v>
                  </c:pt>
                  <c:pt idx="1">
                    <c:v>Camisa</c:v>
                  </c:pt>
                  <c:pt idx="2">
                    <c:v>Polo manga corta </c:v>
                  </c:pt>
                  <c:pt idx="3">
                    <c:v>Polo manga larga</c:v>
                  </c:pt>
                  <c:pt idx="4">
                    <c:v>Casaca</c:v>
                  </c:pt>
                  <c:pt idx="5">
                    <c:v>Blusa</c:v>
                  </c:pt>
                  <c:pt idx="6">
                    <c:v>Camisa</c:v>
                  </c:pt>
                  <c:pt idx="7">
                    <c:v>Polo manga corta </c:v>
                  </c:pt>
                  <c:pt idx="8">
                    <c:v>Polo manga larga</c:v>
                  </c:pt>
                  <c:pt idx="9">
                    <c:v>Casaca</c:v>
                  </c:pt>
                  <c:pt idx="10">
                    <c:v>Blusa</c:v>
                  </c:pt>
                  <c:pt idx="11">
                    <c:v>Camisa</c:v>
                  </c:pt>
                  <c:pt idx="12">
                    <c:v>Polo manga corta </c:v>
                  </c:pt>
                  <c:pt idx="13">
                    <c:v>Polo manga larga</c:v>
                  </c:pt>
                  <c:pt idx="14">
                    <c:v>Casaca</c:v>
                  </c:pt>
                  <c:pt idx="15">
                    <c:v>Blusa</c:v>
                  </c:pt>
                  <c:pt idx="16">
                    <c:v>Camisa</c:v>
                  </c:pt>
                  <c:pt idx="17">
                    <c:v>Polo manga corta </c:v>
                  </c:pt>
                  <c:pt idx="18">
                    <c:v>Polo manga larga</c:v>
                  </c:pt>
                  <c:pt idx="19">
                    <c:v>Casaca</c:v>
                  </c:pt>
                  <c:pt idx="20">
                    <c:v>Blusa</c:v>
                  </c:pt>
                  <c:pt idx="21">
                    <c:v>Camisa</c:v>
                  </c:pt>
                  <c:pt idx="22">
                    <c:v>Polo manga corta </c:v>
                  </c:pt>
                  <c:pt idx="23">
                    <c:v>Polo manga larga</c:v>
                  </c:pt>
                  <c:pt idx="24">
                    <c:v>Casaca</c:v>
                  </c:pt>
                  <c:pt idx="25">
                    <c:v>Blusa</c:v>
                  </c:pt>
                  <c:pt idx="26">
                    <c:v>Camisa</c:v>
                  </c:pt>
                  <c:pt idx="27">
                    <c:v>Polo manga corta </c:v>
                  </c:pt>
                  <c:pt idx="28">
                    <c:v>Polo manga larga</c:v>
                  </c:pt>
                  <c:pt idx="29">
                    <c:v>Casaca</c:v>
                  </c:pt>
                  <c:pt idx="30">
                    <c:v>Blusa</c:v>
                  </c:pt>
                  <c:pt idx="31">
                    <c:v>Camisa</c:v>
                  </c:pt>
                  <c:pt idx="32">
                    <c:v>Polo manga corta </c:v>
                  </c:pt>
                  <c:pt idx="33">
                    <c:v>Polo manga larga</c:v>
                  </c:pt>
                  <c:pt idx="34">
                    <c:v>Casaca</c:v>
                  </c:pt>
                </c:lvl>
                <c:lvl>
                  <c:pt idx="0">
                    <c:v>XS</c:v>
                  </c:pt>
                  <c:pt idx="5">
                    <c:v>S</c:v>
                  </c:pt>
                  <c:pt idx="10">
                    <c:v>M</c:v>
                  </c:pt>
                  <c:pt idx="15">
                    <c:v>L</c:v>
                  </c:pt>
                  <c:pt idx="20">
                    <c:v>XL</c:v>
                  </c:pt>
                  <c:pt idx="25">
                    <c:v>XXL</c:v>
                  </c:pt>
                  <c:pt idx="30">
                    <c:v>XXXL</c:v>
                  </c:pt>
                </c:lvl>
              </c:multiLvlStrCache>
            </c:multiLvlStrRef>
          </c:cat>
          <c:val>
            <c:numRef>
              <c:f>Dinámicas!$J$42:$J$76</c:f>
              <c:numCache>
                <c:formatCode>General</c:formatCode>
                <c:ptCount val="35"/>
                <c:pt idx="0">
                  <c:v>38</c:v>
                </c:pt>
                <c:pt idx="1">
                  <c:v>0</c:v>
                </c:pt>
                <c:pt idx="2">
                  <c:v>16</c:v>
                </c:pt>
                <c:pt idx="3">
                  <c:v>62</c:v>
                </c:pt>
                <c:pt idx="4">
                  <c:v>0</c:v>
                </c:pt>
                <c:pt idx="5">
                  <c:v>7</c:v>
                </c:pt>
                <c:pt idx="6">
                  <c:v>0</c:v>
                </c:pt>
                <c:pt idx="7">
                  <c:v>11</c:v>
                </c:pt>
                <c:pt idx="8">
                  <c:v>58</c:v>
                </c:pt>
                <c:pt idx="9">
                  <c:v>9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4</c:v>
                </c:pt>
                <c:pt idx="14">
                  <c:v>6</c:v>
                </c:pt>
                <c:pt idx="15">
                  <c:v>0</c:v>
                </c:pt>
                <c:pt idx="16">
                  <c:v>0</c:v>
                </c:pt>
                <c:pt idx="17">
                  <c:v>4</c:v>
                </c:pt>
                <c:pt idx="18">
                  <c:v>11</c:v>
                </c:pt>
                <c:pt idx="19">
                  <c:v>3</c:v>
                </c:pt>
                <c:pt idx="20">
                  <c:v>0</c:v>
                </c:pt>
                <c:pt idx="21">
                  <c:v>0</c:v>
                </c:pt>
                <c:pt idx="22">
                  <c:v>7</c:v>
                </c:pt>
                <c:pt idx="23">
                  <c:v>5</c:v>
                </c:pt>
                <c:pt idx="24">
                  <c:v>3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7D-4B51-893B-2A645430E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697287"/>
        <c:axId val="737703431"/>
      </c:barChart>
      <c:catAx>
        <c:axId val="737697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03431"/>
        <c:crosses val="autoZero"/>
        <c:auto val="1"/>
        <c:lblAlgn val="ctr"/>
        <c:lblOffset val="100"/>
        <c:noMultiLvlLbl val="0"/>
      </c:catAx>
      <c:valAx>
        <c:axId val="7377034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37697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CANTIDAD DE PRENDAS X TALLA</a:t>
            </a:r>
          </a:p>
        </c:rich>
      </c:tx>
      <c:layout>
        <c:manualLayout>
          <c:xMode val="edge"/>
          <c:yMode val="edge"/>
          <c:x val="0.26462508477105035"/>
          <c:y val="3.64583333333333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Dinámicas!$G$131</c:f>
              <c:strCache>
                <c:ptCount val="1"/>
                <c:pt idx="0">
                  <c:v>Varón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Dinámicas!$F$132:$F$139</c:f>
              <c:strCache>
                <c:ptCount val="8"/>
                <c:pt idx="0">
                  <c:v>XS</c:v>
                </c:pt>
                <c:pt idx="1">
                  <c:v>S</c:v>
                </c:pt>
                <c:pt idx="2">
                  <c:v>M</c:v>
                </c:pt>
                <c:pt idx="3">
                  <c:v>L</c:v>
                </c:pt>
                <c:pt idx="4">
                  <c:v>XL</c:v>
                </c:pt>
                <c:pt idx="5">
                  <c:v>XXL</c:v>
                </c:pt>
                <c:pt idx="6">
                  <c:v>XXXL</c:v>
                </c:pt>
                <c:pt idx="7">
                  <c:v>Sin Talla</c:v>
                </c:pt>
              </c:strCache>
            </c:strRef>
          </c:cat>
          <c:val>
            <c:numRef>
              <c:f>Dinámicas!$G$132:$G$139</c:f>
              <c:numCache>
                <c:formatCode>General</c:formatCode>
                <c:ptCount val="8"/>
                <c:pt idx="0">
                  <c:v>28</c:v>
                </c:pt>
                <c:pt idx="1">
                  <c:v>61</c:v>
                </c:pt>
                <c:pt idx="2">
                  <c:v>102</c:v>
                </c:pt>
                <c:pt idx="3">
                  <c:v>36</c:v>
                </c:pt>
                <c:pt idx="4">
                  <c:v>12</c:v>
                </c:pt>
                <c:pt idx="5">
                  <c:v>7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8E-4498-9FC0-C9A9D5364F3D}"/>
            </c:ext>
          </c:extLst>
        </c:ser>
        <c:ser>
          <c:idx val="1"/>
          <c:order val="1"/>
          <c:tx>
            <c:strRef>
              <c:f>Dinámicas!$H$131</c:f>
              <c:strCache>
                <c:ptCount val="1"/>
                <c:pt idx="0">
                  <c:v>Mujer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Dinámicas!$F$132:$F$139</c:f>
              <c:strCache>
                <c:ptCount val="8"/>
                <c:pt idx="0">
                  <c:v>XS</c:v>
                </c:pt>
                <c:pt idx="1">
                  <c:v>S</c:v>
                </c:pt>
                <c:pt idx="2">
                  <c:v>M</c:v>
                </c:pt>
                <c:pt idx="3">
                  <c:v>L</c:v>
                </c:pt>
                <c:pt idx="4">
                  <c:v>XL</c:v>
                </c:pt>
                <c:pt idx="5">
                  <c:v>XXL</c:v>
                </c:pt>
                <c:pt idx="6">
                  <c:v>XXXL</c:v>
                </c:pt>
                <c:pt idx="7">
                  <c:v>Sin Talla</c:v>
                </c:pt>
              </c:strCache>
            </c:strRef>
          </c:cat>
          <c:val>
            <c:numRef>
              <c:f>Dinámicas!$H$132:$H$139</c:f>
              <c:numCache>
                <c:formatCode>General</c:formatCode>
                <c:ptCount val="8"/>
                <c:pt idx="0">
                  <c:v>119</c:v>
                </c:pt>
                <c:pt idx="1">
                  <c:v>76</c:v>
                </c:pt>
                <c:pt idx="2">
                  <c:v>12</c:v>
                </c:pt>
                <c:pt idx="3">
                  <c:v>18</c:v>
                </c:pt>
                <c:pt idx="4">
                  <c:v>21</c:v>
                </c:pt>
                <c:pt idx="5">
                  <c:v>7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8E-4498-9FC0-C9A9D5364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235975"/>
        <c:axId val="793238023"/>
      </c:barChart>
      <c:catAx>
        <c:axId val="793235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238023"/>
        <c:crosses val="autoZero"/>
        <c:auto val="1"/>
        <c:lblAlgn val="ctr"/>
        <c:lblOffset val="100"/>
        <c:noMultiLvlLbl val="0"/>
      </c:catAx>
      <c:valAx>
        <c:axId val="7932380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93235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1048555</xdr:row>
      <xdr:rowOff>0</xdr:rowOff>
    </xdr:from>
    <xdr:to>
      <xdr:col>11</xdr:col>
      <xdr:colOff>447675</xdr:colOff>
      <xdr:row>1048570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988A02-32A4-4BE0-A791-FD0C7A8FC5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161925</xdr:colOff>
      <xdr:row>22</xdr:row>
      <xdr:rowOff>142875</xdr:rowOff>
    </xdr:from>
    <xdr:to>
      <xdr:col>22</xdr:col>
      <xdr:colOff>514350</xdr:colOff>
      <xdr:row>44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0574DC8-B5A3-4BCA-9FE2-5CF07A77C4CB}"/>
            </a:ext>
            <a:ext uri="{147F2762-F138-4A5C-976F-8EAC2B608ADB}">
              <a16:predDERef xmlns:a16="http://schemas.microsoft.com/office/drawing/2014/main" pred="{BE988A02-32A4-4BE0-A791-FD0C7A8FC5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238125</xdr:colOff>
      <xdr:row>2</xdr:row>
      <xdr:rowOff>9525</xdr:rowOff>
    </xdr:from>
    <xdr:to>
      <xdr:col>11</xdr:col>
      <xdr:colOff>400050</xdr:colOff>
      <xdr:row>20</xdr:row>
      <xdr:rowOff>152400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AAAFCFE-2FEA-423E-9ED5-319E1FBF0B23}"/>
            </a:ext>
            <a:ext uri="{147F2762-F138-4A5C-976F-8EAC2B608ADB}">
              <a16:predDERef xmlns:a16="http://schemas.microsoft.com/office/drawing/2014/main" pred="{70574DC8-B5A3-4BCA-9FE2-5CF07A77C4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28575</xdr:colOff>
      <xdr:row>2</xdr:row>
      <xdr:rowOff>0</xdr:rowOff>
    </xdr:from>
    <xdr:to>
      <xdr:col>23</xdr:col>
      <xdr:colOff>409575</xdr:colOff>
      <xdr:row>20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3D652CE-106F-4D60-8508-201897C3952A}"/>
            </a:ext>
            <a:ext uri="{147F2762-F138-4A5C-976F-8EAC2B608ADB}">
              <a16:predDERef xmlns:a16="http://schemas.microsoft.com/office/drawing/2014/main" pred="{2AAAFCFE-2FEA-423E-9ED5-319E1FBF0B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12</xdr:row>
      <xdr:rowOff>152400</xdr:rowOff>
    </xdr:from>
    <xdr:to>
      <xdr:col>5</xdr:col>
      <xdr:colOff>171450</xdr:colOff>
      <xdr:row>28</xdr:row>
      <xdr:rowOff>123825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4E9AF8D-77D8-8D9B-9B01-4D1A50A74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79</xdr:row>
      <xdr:rowOff>152400</xdr:rowOff>
    </xdr:from>
    <xdr:to>
      <xdr:col>19</xdr:col>
      <xdr:colOff>257175</xdr:colOff>
      <xdr:row>102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77FF82-364D-8A52-9ACB-1889DB2F16DD}"/>
            </a:ext>
            <a:ext uri="{147F2762-F138-4A5C-976F-8EAC2B608ADB}">
              <a16:predDERef xmlns:a16="http://schemas.microsoft.com/office/drawing/2014/main" pred="{64E9AF8D-77D8-8D9B-9B01-4D1A50A74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419100</xdr:colOff>
      <xdr:row>147</xdr:row>
      <xdr:rowOff>85725</xdr:rowOff>
    </xdr:from>
    <xdr:to>
      <xdr:col>9</xdr:col>
      <xdr:colOff>190500</xdr:colOff>
      <xdr:row>161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C3CA6A9-A18A-EFB4-9FC5-847E4FF3FC7A}"/>
            </a:ext>
            <a:ext uri="{147F2762-F138-4A5C-976F-8EAC2B608ADB}">
              <a16:predDERef xmlns:a16="http://schemas.microsoft.com/office/drawing/2014/main" pred="{8877FF82-364D-8A52-9ACB-1889DB2F16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81.513839699073" createdVersion="8" refreshedVersion="8" minRefreshableVersion="3" recordCount="36" xr:uid="{8E044565-F711-4CD0-A58C-112B174A0D1B}">
  <cacheSource type="worksheet">
    <worksheetSource name="Tabla10"/>
  </cacheSource>
  <cacheFields count="7">
    <cacheField name="Código de prenda" numFmtId="0">
      <sharedItems/>
    </cacheField>
    <cacheField name="Tipo de Prenda   " numFmtId="0">
      <sharedItems count="7">
        <s v="Camisa"/>
        <s v="Blusa"/>
        <s v="Polo manga corta "/>
        <s v="Polo manga larga"/>
        <s v="Casaca"/>
        <s v="Casaca "/>
        <s v="Polo Sin Talla"/>
      </sharedItems>
    </cacheField>
    <cacheField name=" Talla " numFmtId="0">
      <sharedItems count="16">
        <s v=" XS    "/>
        <s v=" S     "/>
        <s v=" M     "/>
        <s v=" L     "/>
        <s v=" XL    "/>
        <s v=" XXL   "/>
        <s v=" XXXL  "/>
        <s v=" S      "/>
        <s v="XS"/>
        <s v="S"/>
        <s v="M"/>
        <s v="L"/>
        <s v="XL"/>
        <s v="XXL"/>
        <s v="XXXL"/>
        <s v="NA"/>
      </sharedItems>
    </cacheField>
    <cacheField name="Clasificación según posición de estante" numFmtId="0">
      <sharedItems containsBlank="1"/>
    </cacheField>
    <cacheField name=" Total Hombres " numFmtId="0">
      <sharedItems containsSemiMixedTypes="0" containsString="0" containsNumber="1" containsInteger="1" minValue="0" maxValue="51"/>
    </cacheField>
    <cacheField name=" Total Mujeres " numFmtId="0">
      <sharedItems containsSemiMixedTypes="0" containsString="0" containsNumber="1" containsInteger="1" minValue="0" maxValue="62"/>
    </cacheField>
    <cacheField name=" Total General" numFmtId="0">
      <sharedItems containsSemiMixedTypes="0" containsString="0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CAMISA-0001"/>
    <x v="0"/>
    <x v="0"/>
    <m/>
    <n v="0"/>
    <n v="0"/>
    <n v="0"/>
  </r>
  <r>
    <s v="CAMISA-0002"/>
    <x v="0"/>
    <x v="1"/>
    <m/>
    <n v="0"/>
    <n v="0"/>
    <n v="0"/>
  </r>
  <r>
    <s v="CAMISA-0003"/>
    <x v="0"/>
    <x v="2"/>
    <s v="4A"/>
    <n v="2"/>
    <n v="0"/>
    <n v="2"/>
  </r>
  <r>
    <s v="CAMISA-0004"/>
    <x v="0"/>
    <x v="3"/>
    <m/>
    <n v="0"/>
    <n v="0"/>
    <n v="0"/>
  </r>
  <r>
    <s v="CAMISA-0005"/>
    <x v="0"/>
    <x v="4"/>
    <m/>
    <n v="0"/>
    <n v="0"/>
    <n v="0"/>
  </r>
  <r>
    <s v="CAMISA-0006"/>
    <x v="0"/>
    <x v="5"/>
    <m/>
    <n v="0"/>
    <n v="0"/>
    <n v="0"/>
  </r>
  <r>
    <s v="CAMISA-0007"/>
    <x v="0"/>
    <x v="6"/>
    <s v="2A"/>
    <n v="1"/>
    <n v="0"/>
    <n v="1"/>
  </r>
  <r>
    <s v="BLUSA-0001"/>
    <x v="1"/>
    <x v="0"/>
    <s v="|1C"/>
    <n v="0"/>
    <n v="38"/>
    <n v="38"/>
  </r>
  <r>
    <s v="BLUSA-0002"/>
    <x v="1"/>
    <x v="1"/>
    <s v="|1C"/>
    <n v="0"/>
    <n v="7"/>
    <n v="7"/>
  </r>
  <r>
    <s v="BLUSA-0003"/>
    <x v="1"/>
    <x v="2"/>
    <m/>
    <n v="0"/>
    <n v="1"/>
    <n v="1"/>
  </r>
  <r>
    <s v="BLUSA-0004"/>
    <x v="1"/>
    <x v="3"/>
    <m/>
    <n v="0"/>
    <n v="0"/>
    <n v="0"/>
  </r>
  <r>
    <s v="BLUSA-0005"/>
    <x v="1"/>
    <x v="4"/>
    <m/>
    <n v="0"/>
    <n v="0"/>
    <n v="0"/>
  </r>
  <r>
    <s v="BLUSA-0006"/>
    <x v="1"/>
    <x v="5"/>
    <s v="|1C"/>
    <n v="0"/>
    <n v="3"/>
    <n v="3"/>
  </r>
  <r>
    <s v="BLUSA-0007"/>
    <x v="1"/>
    <x v="6"/>
    <s v="|1C"/>
    <n v="0"/>
    <n v="1"/>
    <n v="1"/>
  </r>
  <r>
    <s v="POLO-MANGA-CORTA-0001"/>
    <x v="2"/>
    <x v="0"/>
    <s v="4B|4B"/>
    <n v="9"/>
    <n v="16"/>
    <n v="25"/>
  </r>
  <r>
    <s v="POLO-MANGA-CORTA-0002"/>
    <x v="2"/>
    <x v="1"/>
    <s v="2A|1B"/>
    <n v="19"/>
    <n v="11"/>
    <n v="30"/>
  </r>
  <r>
    <s v="POLO-MANGA-CORTA-0003"/>
    <x v="2"/>
    <x v="2"/>
    <s v="3B"/>
    <n v="51"/>
    <n v="1"/>
    <n v="52"/>
  </r>
  <r>
    <s v="POLO-MANGA-CORTA-0004"/>
    <x v="2"/>
    <x v="3"/>
    <s v="3C|3C"/>
    <n v="10"/>
    <n v="4"/>
    <n v="14"/>
  </r>
  <r>
    <s v="POLO-MANGA-CORTA-0005"/>
    <x v="2"/>
    <x v="4"/>
    <s v="4C|4C"/>
    <n v="2"/>
    <n v="7"/>
    <n v="9"/>
  </r>
  <r>
    <s v="POLO-MANGA-CORTA-0006"/>
    <x v="2"/>
    <x v="5"/>
    <s v="4C|4C"/>
    <n v="2"/>
    <n v="1"/>
    <n v="3"/>
  </r>
  <r>
    <s v="POLO-MANGA-CORTA-0007"/>
    <x v="2"/>
    <x v="6"/>
    <s v="|4C"/>
    <n v="0"/>
    <n v="1"/>
    <n v="1"/>
  </r>
  <r>
    <s v="POLO-MANGA-LARGA-0001"/>
    <x v="3"/>
    <x v="0"/>
    <s v="5B|5B"/>
    <n v="17"/>
    <n v="62"/>
    <n v="79"/>
  </r>
  <r>
    <s v="POLO-MANGA-LARGA-0002"/>
    <x v="3"/>
    <x v="7"/>
    <s v="2A|1A"/>
    <n v="42"/>
    <n v="58"/>
    <n v="100"/>
  </r>
  <r>
    <s v="POLO-MANGA-LARGA-0003"/>
    <x v="3"/>
    <x v="2"/>
    <s v="3A"/>
    <n v="49"/>
    <n v="4"/>
    <n v="53"/>
  </r>
  <r>
    <s v="POLO-MANGA-LARGA-0004"/>
    <x v="3"/>
    <x v="3"/>
    <s v="3C|3C"/>
    <n v="22"/>
    <n v="11"/>
    <n v="33"/>
  </r>
  <r>
    <s v="POLO-MANGA-LARGA-0005"/>
    <x v="3"/>
    <x v="4"/>
    <s v="4C|4C"/>
    <n v="3"/>
    <n v="5"/>
    <n v="8"/>
  </r>
  <r>
    <s v="POLO-MANGA-LARGA-0006"/>
    <x v="3"/>
    <x v="5"/>
    <s v="4C|4C"/>
    <n v="3"/>
    <n v="3"/>
    <n v="6"/>
  </r>
  <r>
    <s v="POLO-MANGA-LARGA-0007"/>
    <x v="3"/>
    <x v="6"/>
    <s v="|4C"/>
    <n v="0"/>
    <n v="1"/>
    <n v="1"/>
  </r>
  <r>
    <s v="CASACA-0001"/>
    <x v="4"/>
    <x v="8"/>
    <s v="2C|2C"/>
    <n v="2"/>
    <n v="0"/>
    <n v="2"/>
  </r>
  <r>
    <s v="CASACA-0002"/>
    <x v="5"/>
    <x v="9"/>
    <s v="2B|2B"/>
    <n v="7"/>
    <n v="9"/>
    <n v="16"/>
  </r>
  <r>
    <s v="CASACA-0003"/>
    <x v="4"/>
    <x v="10"/>
    <s v="|2C"/>
    <n v="0"/>
    <n v="6"/>
    <n v="6"/>
  </r>
  <r>
    <s v="CASACA-0004"/>
    <x v="4"/>
    <x v="11"/>
    <s v="2C|2C"/>
    <n v="4"/>
    <n v="3"/>
    <n v="7"/>
  </r>
  <r>
    <s v="CASACA-0005"/>
    <x v="4"/>
    <x v="12"/>
    <s v="2C|2C"/>
    <n v="2"/>
    <n v="3"/>
    <n v="5"/>
  </r>
  <r>
    <s v="CASACA-0006"/>
    <x v="4"/>
    <x v="13"/>
    <s v="4C"/>
    <n v="2"/>
    <n v="0"/>
    <n v="2"/>
  </r>
  <r>
    <s v="CASACA-0007"/>
    <x v="4"/>
    <x v="14"/>
    <s v="4C"/>
    <n v="2"/>
    <n v="0"/>
    <n v="2"/>
  </r>
  <r>
    <s v="SINTALLA-001"/>
    <x v="6"/>
    <x v="15"/>
    <s v="0A"/>
    <n v="8"/>
    <n v="10"/>
    <n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CB4D96-858C-4016-A194-AEC58AA0AC12}" name="TablaDinámica1" cacheId="347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4">
  <location ref="A41:D94" firstHeaderRow="0" firstDataRow="1" firstDataCol="2"/>
  <pivotFields count="7">
    <pivotField compact="0" outline="0" showAll="0"/>
    <pivotField axis="axisRow" compact="0" outline="0" showAll="0">
      <items count="8">
        <item x="1"/>
        <item x="0"/>
        <item x="4"/>
        <item x="5"/>
        <item x="2"/>
        <item x="3"/>
        <item x="6"/>
        <item t="default"/>
      </items>
    </pivotField>
    <pivotField axis="axisRow" compact="0" outline="0" showAll="0">
      <items count="17">
        <item x="0"/>
        <item x="1"/>
        <item x="7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t="default"/>
      </items>
    </pivotField>
    <pivotField compact="0" outline="0" showAll="0"/>
    <pivotField dataField="1" compact="0" outline="0" showAll="0"/>
    <pivotField dataField="1" compact="0" outline="0" showAll="0"/>
    <pivotField compact="0" outline="0" showAll="0"/>
  </pivotFields>
  <rowFields count="2">
    <field x="2"/>
    <field x="1"/>
  </rowFields>
  <rowItems count="53">
    <i>
      <x/>
      <x/>
    </i>
    <i r="1">
      <x v="1"/>
    </i>
    <i r="1">
      <x v="4"/>
    </i>
    <i r="1">
      <x v="5"/>
    </i>
    <i t="default">
      <x/>
    </i>
    <i>
      <x v="1"/>
      <x/>
    </i>
    <i r="1">
      <x v="1"/>
    </i>
    <i r="1">
      <x v="4"/>
    </i>
    <i t="default">
      <x v="1"/>
    </i>
    <i>
      <x v="2"/>
      <x v="5"/>
    </i>
    <i t="default">
      <x v="2"/>
    </i>
    <i>
      <x v="3"/>
      <x/>
    </i>
    <i r="1">
      <x v="1"/>
    </i>
    <i r="1">
      <x v="4"/>
    </i>
    <i r="1">
      <x v="5"/>
    </i>
    <i t="default">
      <x v="3"/>
    </i>
    <i>
      <x v="4"/>
      <x/>
    </i>
    <i r="1">
      <x v="1"/>
    </i>
    <i r="1">
      <x v="4"/>
    </i>
    <i r="1">
      <x v="5"/>
    </i>
    <i t="default">
      <x v="4"/>
    </i>
    <i>
      <x v="5"/>
      <x/>
    </i>
    <i r="1">
      <x v="1"/>
    </i>
    <i r="1">
      <x v="4"/>
    </i>
    <i r="1">
      <x v="5"/>
    </i>
    <i t="default">
      <x v="5"/>
    </i>
    <i>
      <x v="6"/>
      <x/>
    </i>
    <i r="1">
      <x v="1"/>
    </i>
    <i r="1">
      <x v="4"/>
    </i>
    <i r="1">
      <x v="5"/>
    </i>
    <i t="default">
      <x v="6"/>
    </i>
    <i>
      <x v="7"/>
      <x/>
    </i>
    <i r="1">
      <x v="1"/>
    </i>
    <i r="1">
      <x v="4"/>
    </i>
    <i r="1">
      <x v="5"/>
    </i>
    <i t="default">
      <x v="7"/>
    </i>
    <i>
      <x v="8"/>
      <x v="2"/>
    </i>
    <i t="default">
      <x v="8"/>
    </i>
    <i>
      <x v="9"/>
      <x v="3"/>
    </i>
    <i t="default">
      <x v="9"/>
    </i>
    <i>
      <x v="10"/>
      <x v="2"/>
    </i>
    <i t="default">
      <x v="10"/>
    </i>
    <i>
      <x v="11"/>
      <x v="2"/>
    </i>
    <i t="default">
      <x v="11"/>
    </i>
    <i>
      <x v="12"/>
      <x v="2"/>
    </i>
    <i t="default">
      <x v="12"/>
    </i>
    <i>
      <x v="13"/>
      <x v="2"/>
    </i>
    <i t="default">
      <x v="13"/>
    </i>
    <i>
      <x v="14"/>
      <x v="2"/>
    </i>
    <i t="default">
      <x v="14"/>
    </i>
    <i>
      <x v="15"/>
      <x v="6"/>
    </i>
    <i t="default"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 Total Hombres " fld="4" baseField="0" baseItem="0"/>
    <dataField name="Suma de  Total Mujeres " fld="5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E51122-66F6-42BF-B752-154253BE76DE}" name="TablaDinámica2" cacheId="347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3">
  <location ref="A131:C148" firstHeaderRow="0" firstDataRow="1" firstDataCol="1"/>
  <pivotFields count="7">
    <pivotField compact="0" outline="0" showAll="0"/>
    <pivotField compact="0" outline="0" showAll="0"/>
    <pivotField axis="axisRow" compact="0" outline="0" showAll="0" sortType="ascending">
      <items count="17">
        <item x="3"/>
        <item x="2"/>
        <item x="1"/>
        <item x="7"/>
        <item x="4"/>
        <item x="0"/>
        <item x="5"/>
        <item x="6"/>
        <item x="11"/>
        <item x="10"/>
        <item x="15"/>
        <item x="9"/>
        <item x="12"/>
        <item x="8"/>
        <item x="13"/>
        <item x="14"/>
        <item t="default"/>
      </items>
    </pivotField>
    <pivotField compact="0" outline="0" showAll="0"/>
    <pivotField dataField="1" compact="0" outline="0" showAll="0"/>
    <pivotField dataField="1" compact="0" outline="0" showAll="0"/>
    <pivotField compact="0" outline="0"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 Total Hombres " fld="4" baseField="0" baseItem="0"/>
    <dataField name="Suma de  Total Mujeres " fld="5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DE1730-6F5E-4C8C-BC03-66C79F63162C}" name="Tabla dinámica1" cacheId="347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3">
  <location ref="A2:C10" firstHeaderRow="0" firstDataRow="1" firstDataCol="1"/>
  <pivotFields count="7">
    <pivotField compact="0" outline="0" showAll="0"/>
    <pivotField axis="axisRow" compact="0" outline="0" showAll="0">
      <items count="8">
        <item x="1"/>
        <item x="0"/>
        <item x="4"/>
        <item x="5"/>
        <item x="2"/>
        <item x="3"/>
        <item x="6"/>
        <item t="default"/>
      </items>
    </pivotField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 Total Hombres " fld="4" baseField="0" baseItem="0"/>
    <dataField name="Suma de  Total Mujeres " fld="5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9A2F1F-A807-4C81-BC33-56B817E34EF9}" name="Tabla10" displayName="Tabla10" ref="A4:G40" totalsRowShown="0" headerRowDxfId="44" dataDxfId="43">
  <autoFilter ref="A4:G40" xr:uid="{5E9A2F1F-A807-4C81-BC33-56B817E34EF9}"/>
  <tableColumns count="7">
    <tableColumn id="11" xr3:uid="{EC2C7FAE-5B5E-4FC5-B7B0-5E6A5F106BF8}" name="Código de prenda" dataDxfId="42"/>
    <tableColumn id="1" xr3:uid="{2E4C95A9-1CA0-4940-9178-254923F5F2A7}" name="Tipo de Prenda   " dataDxfId="41"/>
    <tableColumn id="2" xr3:uid="{439F18EF-1D30-4D98-87F7-0D38111FF8E5}" name=" Talla " dataDxfId="40"/>
    <tableColumn id="3" xr3:uid="{FE4FDC5B-14C0-4BCD-A360-82986B9B273B}" name="Clasificación según posición de estante" dataDxfId="39"/>
    <tableColumn id="4" xr3:uid="{FC8F035C-A319-4A85-8254-C23DC830AC7F}" name=" Total Hombres " dataDxfId="38"/>
    <tableColumn id="5" xr3:uid="{61C615DA-7194-4947-8424-F2D4B05761FC}" name=" Total Mujeres " dataDxfId="37"/>
    <tableColumn id="7" xr3:uid="{CDD30ECB-8766-43D9-87D1-1D3C57DFEB7D}" name=" Total General" dataDxfId="36">
      <calculatedColumnFormula>SUM(Tabla10[[#This Row],[ Total Hombres ]:[ Total Mujeres 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6D959-9F47-4D78-BDB9-83818708C6F8}" name="Tabla92" displayName="Tabla92" ref="F4:H41" totalsRowShown="0" headerRowDxfId="35" dataDxfId="34">
  <autoFilter ref="F4:H41" xr:uid="{F116D959-9F47-4D78-BDB9-83818708C6F8}"/>
  <tableColumns count="3">
    <tableColumn id="1" xr3:uid="{97004E0D-00DD-4F00-A19F-FDC77F933710}" name="PRENDA" dataDxfId="33"/>
    <tableColumn id="2" xr3:uid="{F3A20F98-0B7B-4F58-8B06-5A3E68A5D612}" name="TALLA" dataDxfId="32"/>
    <tableColumn id="3" xr3:uid="{D259A963-E9B7-4C8B-99B2-8F6DC6428282}" name="TOTAL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BF7139-A198-46E2-833E-722D8D076A73}" name="Tabla13" displayName="Tabla13" ref="A3:D8" totalsRowShown="0" headerRowDxfId="30" dataDxfId="29">
  <autoFilter ref="A3:D8" xr:uid="{29BF7139-A198-46E2-833E-722D8D076A73}"/>
  <tableColumns count="4">
    <tableColumn id="1" xr3:uid="{72A95E7C-063D-4AB6-B1EE-8A81C0202507}" name="NÚMERO DE ESTANTE" dataDxfId="28"/>
    <tableColumn id="2" xr3:uid="{4E466D5D-A282-4E82-88E6-D3B496539E1D}" name="A" dataDxfId="27"/>
    <tableColumn id="3" xr3:uid="{F99E03C1-F7E6-4C29-977B-E1D7A70F12E3}" name="B" dataDxfId="26"/>
    <tableColumn id="4" xr3:uid="{D0EAA8A6-F3BD-49BD-B326-B1F749B853C9}" name="C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52AA69-885C-4C3F-AB0B-5D24D9F878C4}" name="Tabla59" displayName="Tabla59" ref="A3:I102" totalsRowShown="0" headerRowDxfId="24" dataDxfId="23" headerRowBorderDxfId="21" tableBorderDxfId="22">
  <autoFilter ref="A3:I102" xr:uid="{3D52AA69-885C-4C3F-AB0B-5D24D9F878C4}"/>
  <sortState xmlns:xlrd2="http://schemas.microsoft.com/office/spreadsheetml/2017/richdata2" ref="A4:H102">
    <sortCondition ref="B3:B102"/>
  </sortState>
  <tableColumns count="9">
    <tableColumn id="1" xr3:uid="{4CF43B2F-F0DB-4B23-9DEA-629482099EF3}" name="Código de prenda" dataDxfId="20"/>
    <tableColumn id="2" xr3:uid="{B528F066-A141-45B8-ABC3-39A11B159C22}" name="Tipo de Prenda" dataDxfId="19"/>
    <tableColumn id="4" xr3:uid="{AF5305FD-1A47-4EB6-8C5F-C6F73C2422C7}" name="Género" dataDxfId="18"/>
    <tableColumn id="5" xr3:uid="{B78777E2-A65B-46CF-B485-14B77BB00E41}" name="Talla" dataDxfId="17"/>
    <tableColumn id="6" xr3:uid="{C3D5044E-5F91-4550-BDBC-199A171550A5}" name="Cantidad" dataDxfId="16"/>
    <tableColumn id="10" xr3:uid="{562F82F2-17B4-4231-BC5C-A830F3786784}" name="Nombre del Trabajador" dataDxfId="15"/>
    <tableColumn id="12" xr3:uid="{16028A4E-D206-4D44-A83A-4891EC2EE24D}" name="Gerencia" dataDxfId="14"/>
    <tableColumn id="11" xr3:uid="{4497D5F7-0A62-4D02-8143-9E67D7431CDA}" name="Renovación" dataDxfId="13"/>
    <tableColumn id="13" xr3:uid="{5ECB3F53-07A9-4DE1-B9D5-A730C4819ED0}" name="Fecha De Distribución" dataDxfId="12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ACDCDC-8242-4123-8D8A-CB663C9EDD5B}" name="Tabla5" displayName="Tabla5" ref="A3:H103" totalsRowShown="0" headerRowDxfId="11" dataDxfId="10" headerRowBorderDxfId="8" tableBorderDxfId="9">
  <autoFilter ref="A3:H103" xr:uid="{C2ACDCDC-8242-4123-8D8A-CB663C9EDD5B}"/>
  <sortState xmlns:xlrd2="http://schemas.microsoft.com/office/spreadsheetml/2017/richdata2" ref="A4:H103">
    <sortCondition ref="B3:B103"/>
  </sortState>
  <tableColumns count="8">
    <tableColumn id="1" xr3:uid="{1D6C1D46-5DAD-411E-9F66-894A69C04A47}" name="CODIGO DE PRENDA" dataDxfId="7"/>
    <tableColumn id="2" xr3:uid="{E3FE3A67-DF6C-4542-B334-136A421EFFDA}" name="Tipo de Prenda" dataDxfId="6"/>
    <tableColumn id="4" xr3:uid="{D49B9016-9734-4C79-9122-A4F34AF75C31}" name="Género" dataDxfId="5"/>
    <tableColumn id="5" xr3:uid="{16B140BB-4930-4E30-AA77-A87DFA976EE2}" name="Talla" dataDxfId="4"/>
    <tableColumn id="6" xr3:uid="{D0E5EFA9-C4E7-487B-9EAF-0624E8DC985E}" name="Cantidad" dataDxfId="3"/>
    <tableColumn id="7" xr3:uid="{09918E9D-519D-4846-968A-715457F92C71}" name="Fecha de Recepción" dataDxfId="2"/>
    <tableColumn id="10" xr3:uid="{1D11CDD4-1F81-46D3-98B3-C6D60B03D898}" name="Nombre del Trabajador" dataDxfId="1"/>
    <tableColumn id="11" xr3:uid="{FFA985C6-8940-4099-ADF1-79C0017AD86F}" name="Gerencia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05F7-E073-4D72-9273-528EA2A7F724}">
  <dimension ref="A2:M115"/>
  <sheetViews>
    <sheetView tabSelected="1" topLeftCell="C3" zoomScaleNormal="100" workbookViewId="0">
      <selection activeCell="F21" sqref="F21"/>
    </sheetView>
  </sheetViews>
  <sheetFormatPr defaultColWidth="11.42578125" defaultRowHeight="15"/>
  <cols>
    <col min="1" max="1" width="26.7109375" customWidth="1"/>
    <col min="2" max="2" width="42.5703125" customWidth="1"/>
    <col min="3" max="3" width="32.7109375" customWidth="1"/>
    <col min="4" max="4" width="53.42578125" customWidth="1"/>
    <col min="5" max="5" width="20.140625" customWidth="1"/>
    <col min="6" max="6" width="21" customWidth="1"/>
    <col min="7" max="7" width="24.5703125" customWidth="1"/>
    <col min="8" max="8" width="28.42578125" customWidth="1"/>
    <col min="9" max="9" width="32.85546875" customWidth="1"/>
    <col min="10" max="10" width="25.5703125" customWidth="1"/>
    <col min="11" max="11" width="31.42578125" customWidth="1"/>
    <col min="12" max="12" width="19.85546875" customWidth="1"/>
    <col min="13" max="13" width="16.5703125" customWidth="1"/>
    <col min="14" max="14" width="21.42578125" customWidth="1"/>
    <col min="15" max="15" width="22.42578125" customWidth="1"/>
    <col min="16" max="16" width="23.5703125" customWidth="1"/>
    <col min="17" max="17" width="20.140625" customWidth="1"/>
    <col min="18" max="18" width="15" customWidth="1"/>
  </cols>
  <sheetData>
    <row r="2" spans="1:12">
      <c r="A2" s="9"/>
      <c r="B2" s="10"/>
      <c r="C2" s="9"/>
      <c r="D2" s="11" t="s">
        <v>0</v>
      </c>
      <c r="E2" s="9"/>
      <c r="F2" s="10"/>
      <c r="G2" s="9"/>
    </row>
    <row r="4" spans="1:12">
      <c r="A4" s="15" t="s">
        <v>1</v>
      </c>
      <c r="B4" s="15" t="s">
        <v>2</v>
      </c>
      <c r="C4" s="15" t="s">
        <v>3</v>
      </c>
      <c r="D4" s="14" t="s">
        <v>4</v>
      </c>
      <c r="E4" s="14" t="s">
        <v>5</v>
      </c>
      <c r="F4" s="14" t="s">
        <v>6</v>
      </c>
      <c r="G4" s="14" t="s">
        <v>7</v>
      </c>
    </row>
    <row r="5" spans="1:12">
      <c r="A5" s="3" t="s">
        <v>8</v>
      </c>
      <c r="B5" s="3" t="s">
        <v>9</v>
      </c>
      <c r="C5" s="3" t="s">
        <v>10</v>
      </c>
      <c r="D5" s="3"/>
      <c r="E5" s="2">
        <v>0</v>
      </c>
      <c r="F5" s="2">
        <v>0</v>
      </c>
      <c r="G5" s="2">
        <f>SUM(F5+E5)</f>
        <v>0</v>
      </c>
    </row>
    <row r="6" spans="1:12">
      <c r="A6" s="2" t="s">
        <v>11</v>
      </c>
      <c r="B6" s="2" t="s">
        <v>9</v>
      </c>
      <c r="C6" s="2" t="s">
        <v>12</v>
      </c>
      <c r="D6" s="2"/>
      <c r="E6" s="2">
        <v>0</v>
      </c>
      <c r="F6" s="2">
        <v>0</v>
      </c>
      <c r="G6" s="2">
        <f>SUM(Tabla10[[#This Row],[ Total Hombres ]:[ Total Mujeres ]])</f>
        <v>0</v>
      </c>
      <c r="L6" t="s">
        <v>13</v>
      </c>
    </row>
    <row r="7" spans="1:12">
      <c r="A7" s="2" t="s">
        <v>14</v>
      </c>
      <c r="B7" s="2" t="s">
        <v>9</v>
      </c>
      <c r="C7" s="2" t="s">
        <v>15</v>
      </c>
      <c r="D7" s="2" t="s">
        <v>16</v>
      </c>
      <c r="E7" s="2">
        <v>2</v>
      </c>
      <c r="F7" s="2">
        <v>0</v>
      </c>
      <c r="G7" s="2">
        <f>SUM(Tabla10[[#This Row],[ Total Hombres ]:[ Total Mujeres ]])</f>
        <v>2</v>
      </c>
    </row>
    <row r="8" spans="1:12">
      <c r="A8" s="2" t="s">
        <v>17</v>
      </c>
      <c r="B8" s="2" t="s">
        <v>9</v>
      </c>
      <c r="C8" s="2" t="s">
        <v>18</v>
      </c>
      <c r="D8" s="2"/>
      <c r="E8" s="2">
        <v>0</v>
      </c>
      <c r="F8" s="2">
        <v>0</v>
      </c>
      <c r="G8" s="2">
        <f>SUM(Tabla10[[#This Row],[ Total Hombres ]:[ Total Mujeres ]])</f>
        <v>0</v>
      </c>
    </row>
    <row r="9" spans="1:12">
      <c r="A9" s="2" t="s">
        <v>19</v>
      </c>
      <c r="B9" s="2" t="s">
        <v>9</v>
      </c>
      <c r="C9" s="2" t="s">
        <v>20</v>
      </c>
      <c r="D9" s="2"/>
      <c r="E9" s="2">
        <v>0</v>
      </c>
      <c r="F9" s="2">
        <v>0</v>
      </c>
      <c r="G9" s="2">
        <f>SUM(Tabla10[[#This Row],[ Total Hombres ]:[ Total Mujeres ]])</f>
        <v>0</v>
      </c>
    </row>
    <row r="10" spans="1:12">
      <c r="A10" s="2" t="s">
        <v>21</v>
      </c>
      <c r="B10" s="2" t="s">
        <v>9</v>
      </c>
      <c r="C10" s="2" t="s">
        <v>22</v>
      </c>
      <c r="D10" s="2"/>
      <c r="E10" s="2">
        <v>0</v>
      </c>
      <c r="F10" s="2">
        <v>0</v>
      </c>
      <c r="G10" s="2">
        <f>SUM(Tabla10[[#This Row],[ Total Hombres ]:[ Total Mujeres ]])</f>
        <v>0</v>
      </c>
    </row>
    <row r="11" spans="1:12">
      <c r="A11" s="2" t="s">
        <v>23</v>
      </c>
      <c r="B11" s="2" t="s">
        <v>9</v>
      </c>
      <c r="C11" s="2" t="s">
        <v>24</v>
      </c>
      <c r="D11" s="2" t="s">
        <v>25</v>
      </c>
      <c r="E11" s="2">
        <v>1</v>
      </c>
      <c r="F11" s="2">
        <v>0</v>
      </c>
      <c r="G11" s="2">
        <f>SUM(Tabla10[[#This Row],[ Total Hombres ]:[ Total Mujeres ]])</f>
        <v>1</v>
      </c>
    </row>
    <row r="12" spans="1:12">
      <c r="A12" s="2" t="s">
        <v>26</v>
      </c>
      <c r="B12" s="2" t="s">
        <v>27</v>
      </c>
      <c r="C12" s="2" t="s">
        <v>10</v>
      </c>
      <c r="D12" s="2" t="s">
        <v>28</v>
      </c>
      <c r="E12" s="2">
        <v>0</v>
      </c>
      <c r="F12" s="2">
        <f>SUM(30+6+1+1)</f>
        <v>38</v>
      </c>
      <c r="G12" s="2">
        <f>SUM(Tabla10[[#This Row],[ Total Hombres ]:[ Total Mujeres ]])</f>
        <v>38</v>
      </c>
    </row>
    <row r="13" spans="1:12">
      <c r="A13" s="2" t="s">
        <v>29</v>
      </c>
      <c r="B13" s="2" t="s">
        <v>27</v>
      </c>
      <c r="C13" s="2" t="s">
        <v>12</v>
      </c>
      <c r="D13" s="2" t="s">
        <v>28</v>
      </c>
      <c r="E13" s="2">
        <v>0</v>
      </c>
      <c r="F13" s="2">
        <v>7</v>
      </c>
      <c r="G13" s="2">
        <f>SUM(Tabla10[[#This Row],[ Total Hombres ]:[ Total Mujeres ]])</f>
        <v>7</v>
      </c>
    </row>
    <row r="14" spans="1:12">
      <c r="A14" s="2" t="s">
        <v>30</v>
      </c>
      <c r="B14" s="2" t="s">
        <v>27</v>
      </c>
      <c r="C14" s="2" t="s">
        <v>15</v>
      </c>
      <c r="D14" s="2"/>
      <c r="E14" s="2">
        <v>0</v>
      </c>
      <c r="F14" s="2">
        <v>1</v>
      </c>
      <c r="G14" s="2">
        <f>SUM(Tabla10[[#This Row],[ Total Hombres ]:[ Total Mujeres ]])</f>
        <v>1</v>
      </c>
    </row>
    <row r="15" spans="1:12">
      <c r="A15" s="2" t="s">
        <v>31</v>
      </c>
      <c r="B15" s="2" t="s">
        <v>27</v>
      </c>
      <c r="C15" s="2" t="s">
        <v>18</v>
      </c>
      <c r="D15" s="2"/>
      <c r="E15" s="2">
        <v>0</v>
      </c>
      <c r="F15" s="2">
        <v>0</v>
      </c>
      <c r="G15" s="2">
        <f>SUM(Tabla10[[#This Row],[ Total Hombres ]:[ Total Mujeres ]])</f>
        <v>0</v>
      </c>
    </row>
    <row r="16" spans="1:12">
      <c r="A16" s="2" t="s">
        <v>32</v>
      </c>
      <c r="B16" s="2" t="s">
        <v>27</v>
      </c>
      <c r="C16" s="2" t="s">
        <v>20</v>
      </c>
      <c r="D16" s="2"/>
      <c r="E16" s="2">
        <v>0</v>
      </c>
      <c r="F16" s="2">
        <v>0</v>
      </c>
      <c r="G16" s="2">
        <f>SUM(Tabla10[[#This Row],[ Total Hombres ]:[ Total Mujeres ]])</f>
        <v>0</v>
      </c>
    </row>
    <row r="17" spans="1:7">
      <c r="A17" s="2" t="s">
        <v>33</v>
      </c>
      <c r="B17" s="2" t="s">
        <v>27</v>
      </c>
      <c r="C17" s="2" t="s">
        <v>22</v>
      </c>
      <c r="D17" s="2" t="s">
        <v>28</v>
      </c>
      <c r="E17" s="2">
        <v>0</v>
      </c>
      <c r="F17" s="2">
        <v>3</v>
      </c>
      <c r="G17" s="2">
        <f>SUM(Tabla10[[#This Row],[ Total Hombres ]:[ Total Mujeres ]])</f>
        <v>3</v>
      </c>
    </row>
    <row r="18" spans="1:7">
      <c r="A18" s="2" t="s">
        <v>34</v>
      </c>
      <c r="B18" s="2" t="s">
        <v>27</v>
      </c>
      <c r="C18" s="2" t="s">
        <v>24</v>
      </c>
      <c r="D18" s="2" t="s">
        <v>28</v>
      </c>
      <c r="E18" s="2">
        <v>0</v>
      </c>
      <c r="F18" s="2">
        <v>1</v>
      </c>
      <c r="G18" s="2">
        <f>SUM(Tabla10[[#This Row],[ Total Hombres ]:[ Total Mujeres ]])</f>
        <v>1</v>
      </c>
    </row>
    <row r="19" spans="1:7">
      <c r="A19" s="2" t="s">
        <v>35</v>
      </c>
      <c r="B19" s="2" t="s">
        <v>36</v>
      </c>
      <c r="C19" s="2" t="s">
        <v>10</v>
      </c>
      <c r="D19" s="2" t="s">
        <v>37</v>
      </c>
      <c r="E19" s="2">
        <v>9</v>
      </c>
      <c r="F19" s="2">
        <f>SUM(13+3+1-1)</f>
        <v>16</v>
      </c>
      <c r="G19" s="2">
        <f>SUM(Tabla10[[#This Row],[ Total Hombres ]:[ Total Mujeres ]])</f>
        <v>25</v>
      </c>
    </row>
    <row r="20" spans="1:7">
      <c r="A20" s="2" t="s">
        <v>38</v>
      </c>
      <c r="B20" s="2" t="s">
        <v>36</v>
      </c>
      <c r="C20" s="2" t="s">
        <v>12</v>
      </c>
      <c r="D20" s="2" t="s">
        <v>39</v>
      </c>
      <c r="E20" s="2">
        <f>SUM(11-1+1+1+4+2+1+1-1)</f>
        <v>19</v>
      </c>
      <c r="F20" s="2">
        <v>10</v>
      </c>
      <c r="G20" s="2">
        <f>SUM(Tabla10[[#This Row],[ Total Hombres ]:[ Total Mujeres ]])</f>
        <v>29</v>
      </c>
    </row>
    <row r="21" spans="1:7">
      <c r="A21" s="2" t="s">
        <v>40</v>
      </c>
      <c r="B21" s="2" t="s">
        <v>36</v>
      </c>
      <c r="C21" s="2" t="s">
        <v>15</v>
      </c>
      <c r="D21" s="2" t="s">
        <v>41</v>
      </c>
      <c r="E21" s="2">
        <f>SUM(57-1-1-1-1-1-1)</f>
        <v>51</v>
      </c>
      <c r="F21" s="2">
        <v>1</v>
      </c>
      <c r="G21" s="2">
        <f>SUM(Tabla10[[#This Row],[ Total Hombres ]:[ Total Mujeres ]])</f>
        <v>52</v>
      </c>
    </row>
    <row r="22" spans="1:7">
      <c r="A22" s="2" t="s">
        <v>42</v>
      </c>
      <c r="B22" s="2" t="s">
        <v>36</v>
      </c>
      <c r="C22" s="2" t="s">
        <v>18</v>
      </c>
      <c r="D22" s="2" t="s">
        <v>43</v>
      </c>
      <c r="E22" s="2">
        <f>SUM(11-1)</f>
        <v>10</v>
      </c>
      <c r="F22" s="2">
        <f>SUM(4+1+1+1-1-1-1)</f>
        <v>4</v>
      </c>
      <c r="G22" s="2">
        <f>SUM(Tabla10[[#This Row],[ Total Hombres ]:[ Total Mujeres ]])</f>
        <v>14</v>
      </c>
    </row>
    <row r="23" spans="1:7">
      <c r="A23" s="2" t="s">
        <v>44</v>
      </c>
      <c r="B23" s="2" t="s">
        <v>36</v>
      </c>
      <c r="C23" s="2" t="s">
        <v>20</v>
      </c>
      <c r="D23" s="2" t="s">
        <v>45</v>
      </c>
      <c r="E23" s="2">
        <v>2</v>
      </c>
      <c r="F23" s="2">
        <v>7</v>
      </c>
      <c r="G23" s="2">
        <f>SUM(Tabla10[[#This Row],[ Total Hombres ]:[ Total Mujeres ]])</f>
        <v>9</v>
      </c>
    </row>
    <row r="24" spans="1:7">
      <c r="A24" s="2" t="s">
        <v>46</v>
      </c>
      <c r="B24" s="2" t="s">
        <v>36</v>
      </c>
      <c r="C24" s="2" t="s">
        <v>22</v>
      </c>
      <c r="D24" s="2" t="s">
        <v>45</v>
      </c>
      <c r="E24" s="2">
        <f>SUM(1+1-1+1)</f>
        <v>2</v>
      </c>
      <c r="F24" s="2">
        <f>SUM(1)</f>
        <v>1</v>
      </c>
      <c r="G24" s="2">
        <f>SUM(Tabla10[[#This Row],[ Total Hombres ]:[ Total Mujeres ]])</f>
        <v>3</v>
      </c>
    </row>
    <row r="25" spans="1:7">
      <c r="A25" s="2" t="s">
        <v>47</v>
      </c>
      <c r="B25" s="2" t="s">
        <v>36</v>
      </c>
      <c r="C25" s="2" t="s">
        <v>24</v>
      </c>
      <c r="D25" s="2" t="s">
        <v>48</v>
      </c>
      <c r="E25" s="2">
        <v>0</v>
      </c>
      <c r="F25" s="2">
        <v>1</v>
      </c>
      <c r="G25" s="2">
        <f>SUM(Tabla10[[#This Row],[ Total Hombres ]:[ Total Mujeres ]])</f>
        <v>1</v>
      </c>
    </row>
    <row r="26" spans="1:7">
      <c r="A26" s="2" t="s">
        <v>49</v>
      </c>
      <c r="B26" s="2" t="s">
        <v>50</v>
      </c>
      <c r="C26" s="2" t="s">
        <v>10</v>
      </c>
      <c r="D26" s="2" t="s">
        <v>51</v>
      </c>
      <c r="E26" s="2">
        <f>SUM(11+6+1-1)</f>
        <v>17</v>
      </c>
      <c r="F26" s="2">
        <f>SUM(27+1+6+5+4+17+2)</f>
        <v>62</v>
      </c>
      <c r="G26" s="2">
        <f>SUM(Tabla10[[#This Row],[ Total Hombres ]:[ Total Mujeres ]])</f>
        <v>79</v>
      </c>
    </row>
    <row r="27" spans="1:7">
      <c r="A27" s="2" t="s">
        <v>52</v>
      </c>
      <c r="B27" s="2" t="s">
        <v>50</v>
      </c>
      <c r="C27" s="2" t="s">
        <v>53</v>
      </c>
      <c r="D27" s="2" t="s">
        <v>54</v>
      </c>
      <c r="E27" s="2">
        <f>SUM(30+2+1+1+1+1+3+2+1)</f>
        <v>42</v>
      </c>
      <c r="F27" s="2">
        <f>SUM(46+14-1-1)</f>
        <v>58</v>
      </c>
      <c r="G27" s="2">
        <f>SUM(Tabla10[[#This Row],[ Total Hombres ]:[ Total Mujeres ]])</f>
        <v>100</v>
      </c>
    </row>
    <row r="28" spans="1:7">
      <c r="A28" s="2" t="s">
        <v>55</v>
      </c>
      <c r="B28" s="2" t="s">
        <v>50</v>
      </c>
      <c r="C28" s="2" t="s">
        <v>15</v>
      </c>
      <c r="D28" s="2" t="s">
        <v>56</v>
      </c>
      <c r="E28" s="2">
        <f>SUM(38+7+1+1+1+2-1-1+1)</f>
        <v>49</v>
      </c>
      <c r="F28" s="2">
        <v>4</v>
      </c>
      <c r="G28" s="2">
        <f>SUM(Tabla10[[#This Row],[ Total Hombres ]:[ Total Mujeres ]])</f>
        <v>53</v>
      </c>
    </row>
    <row r="29" spans="1:7">
      <c r="A29" s="2" t="s">
        <v>57</v>
      </c>
      <c r="B29" s="2" t="s">
        <v>50</v>
      </c>
      <c r="C29" s="2" t="s">
        <v>18</v>
      </c>
      <c r="D29" s="2" t="s">
        <v>43</v>
      </c>
      <c r="E29" s="2">
        <v>22</v>
      </c>
      <c r="F29" s="2">
        <f>SUM(4+1+1+3+2-1+1)</f>
        <v>11</v>
      </c>
      <c r="G29" s="2">
        <f>SUM(Tabla10[[#This Row],[ Total Hombres ]:[ Total Mujeres ]])</f>
        <v>33</v>
      </c>
    </row>
    <row r="30" spans="1:7">
      <c r="A30" s="2" t="s">
        <v>58</v>
      </c>
      <c r="B30" s="2" t="s">
        <v>50</v>
      </c>
      <c r="C30" s="2" t="s">
        <v>20</v>
      </c>
      <c r="D30" s="2" t="s">
        <v>45</v>
      </c>
      <c r="E30" s="2">
        <v>3</v>
      </c>
      <c r="F30" s="2">
        <v>5</v>
      </c>
      <c r="G30" s="2">
        <f>SUM(Tabla10[[#This Row],[ Total Hombres ]:[ Total Mujeres ]])</f>
        <v>8</v>
      </c>
    </row>
    <row r="31" spans="1:7">
      <c r="A31" s="2" t="s">
        <v>59</v>
      </c>
      <c r="B31" s="2" t="s">
        <v>50</v>
      </c>
      <c r="C31" s="2" t="s">
        <v>22</v>
      </c>
      <c r="D31" s="2" t="s">
        <v>45</v>
      </c>
      <c r="E31" s="2">
        <f>SUM(1+1+1-1+1)</f>
        <v>3</v>
      </c>
      <c r="F31" s="2">
        <f>SUM(1+1+1)</f>
        <v>3</v>
      </c>
      <c r="G31" s="2">
        <f>SUM(Tabla10[[#This Row],[ Total Hombres ]:[ Total Mujeres ]])</f>
        <v>6</v>
      </c>
    </row>
    <row r="32" spans="1:7">
      <c r="A32" s="2" t="s">
        <v>60</v>
      </c>
      <c r="B32" s="2" t="s">
        <v>50</v>
      </c>
      <c r="C32" s="2" t="s">
        <v>24</v>
      </c>
      <c r="D32" s="2" t="s">
        <v>48</v>
      </c>
      <c r="E32" s="2">
        <v>0</v>
      </c>
      <c r="F32" s="2">
        <v>1</v>
      </c>
      <c r="G32" s="2">
        <f>SUM(Tabla10[[#This Row],[ Total Hombres ]:[ Total Mujeres ]])</f>
        <v>1</v>
      </c>
    </row>
    <row r="33" spans="1:7">
      <c r="A33" s="2" t="s">
        <v>61</v>
      </c>
      <c r="B33" s="2" t="s">
        <v>62</v>
      </c>
      <c r="C33" s="2" t="s">
        <v>63</v>
      </c>
      <c r="D33" s="2" t="s">
        <v>64</v>
      </c>
      <c r="E33" s="2">
        <f>SUM(1+1)</f>
        <v>2</v>
      </c>
      <c r="F33" s="2">
        <v>0</v>
      </c>
      <c r="G33" s="2">
        <f>SUM(Tabla10[[#This Row],[ Total Hombres ]:[ Total Mujeres ]])</f>
        <v>2</v>
      </c>
    </row>
    <row r="34" spans="1:7">
      <c r="A34" s="2" t="s">
        <v>65</v>
      </c>
      <c r="B34" s="2" t="s">
        <v>66</v>
      </c>
      <c r="C34" s="2" t="s">
        <v>67</v>
      </c>
      <c r="D34" s="2" t="s">
        <v>68</v>
      </c>
      <c r="E34" s="2">
        <f>SUM(2+2+1+1+1)</f>
        <v>7</v>
      </c>
      <c r="F34" s="2">
        <f>SUM(6+2+1)</f>
        <v>9</v>
      </c>
      <c r="G34" s="2">
        <f>SUM(Tabla10[[#This Row],[ Total Hombres ]:[ Total Mujeres ]])</f>
        <v>16</v>
      </c>
    </row>
    <row r="35" spans="1:7">
      <c r="A35" s="2" t="s">
        <v>69</v>
      </c>
      <c r="B35" s="2" t="s">
        <v>62</v>
      </c>
      <c r="C35" s="2" t="s">
        <v>70</v>
      </c>
      <c r="D35" s="2" t="s">
        <v>71</v>
      </c>
      <c r="E35" s="2">
        <v>0</v>
      </c>
      <c r="F35" s="2">
        <v>6</v>
      </c>
      <c r="G35" s="2">
        <f>SUM(Tabla10[[#This Row],[ Total Hombres ]:[ Total Mujeres ]])</f>
        <v>6</v>
      </c>
    </row>
    <row r="36" spans="1:7">
      <c r="A36" s="2" t="s">
        <v>72</v>
      </c>
      <c r="B36" s="2" t="s">
        <v>62</v>
      </c>
      <c r="C36" s="2" t="s">
        <v>73</v>
      </c>
      <c r="D36" s="2" t="s">
        <v>64</v>
      </c>
      <c r="E36" s="2">
        <v>4</v>
      </c>
      <c r="F36" s="2">
        <v>3</v>
      </c>
      <c r="G36" s="2">
        <f>SUM(Tabla10[[#This Row],[ Total Hombres ]:[ Total Mujeres ]])</f>
        <v>7</v>
      </c>
    </row>
    <row r="37" spans="1:7">
      <c r="A37" s="2" t="s">
        <v>74</v>
      </c>
      <c r="B37" s="2" t="s">
        <v>62</v>
      </c>
      <c r="C37" s="2" t="s">
        <v>75</v>
      </c>
      <c r="D37" s="2" t="s">
        <v>64</v>
      </c>
      <c r="E37" s="2">
        <v>2</v>
      </c>
      <c r="F37" s="2">
        <v>3</v>
      </c>
      <c r="G37" s="2">
        <f>SUM(Tabla10[[#This Row],[ Total Hombres ]:[ Total Mujeres ]])</f>
        <v>5</v>
      </c>
    </row>
    <row r="38" spans="1:7">
      <c r="A38" s="2" t="s">
        <v>76</v>
      </c>
      <c r="B38" s="2" t="s">
        <v>62</v>
      </c>
      <c r="C38" s="2" t="s">
        <v>77</v>
      </c>
      <c r="D38" s="2" t="s">
        <v>78</v>
      </c>
      <c r="E38" s="2">
        <v>2</v>
      </c>
      <c r="F38" s="2">
        <v>0</v>
      </c>
      <c r="G38" s="2">
        <f>SUM(Tabla10[[#This Row],[ Total Hombres ]:[ Total Mujeres ]])</f>
        <v>2</v>
      </c>
    </row>
    <row r="39" spans="1:7">
      <c r="A39" s="2" t="s">
        <v>79</v>
      </c>
      <c r="B39" s="2" t="s">
        <v>62</v>
      </c>
      <c r="C39" s="2" t="s">
        <v>80</v>
      </c>
      <c r="D39" s="2" t="s">
        <v>78</v>
      </c>
      <c r="E39" s="2">
        <v>2</v>
      </c>
      <c r="F39" s="2">
        <v>0</v>
      </c>
      <c r="G39" s="2">
        <f>SUM(Tabla10[[#This Row],[ Total Hombres ]:[ Total Mujeres ]])</f>
        <v>2</v>
      </c>
    </row>
    <row r="40" spans="1:7">
      <c r="A40" s="2" t="s">
        <v>81</v>
      </c>
      <c r="B40" s="2" t="s">
        <v>82</v>
      </c>
      <c r="C40" s="2" t="s">
        <v>83</v>
      </c>
      <c r="D40" s="2" t="s">
        <v>84</v>
      </c>
      <c r="E40" s="2">
        <f>SUM(10-2)</f>
        <v>8</v>
      </c>
      <c r="F40" s="2">
        <v>10</v>
      </c>
      <c r="G40" s="2">
        <f>SUM(E40+F40)</f>
        <v>18</v>
      </c>
    </row>
    <row r="56" spans="1:5">
      <c r="E56" s="4"/>
    </row>
    <row r="57" spans="1:5">
      <c r="E57" s="4"/>
    </row>
    <row r="58" spans="1:5">
      <c r="E58" s="4"/>
    </row>
    <row r="59" spans="1:5">
      <c r="E59" s="4"/>
    </row>
    <row r="60" spans="1:5">
      <c r="A60" s="4"/>
    </row>
    <row r="97" spans="1:13">
      <c r="M97">
        <v>38</v>
      </c>
    </row>
    <row r="98" spans="1:13">
      <c r="M98">
        <v>160</v>
      </c>
    </row>
    <row r="99" spans="1:13">
      <c r="M99">
        <v>12</v>
      </c>
    </row>
    <row r="100" spans="1:13">
      <c r="M100">
        <v>1</v>
      </c>
    </row>
    <row r="101" spans="1:13">
      <c r="M101">
        <v>5</v>
      </c>
    </row>
    <row r="102" spans="1:13">
      <c r="M102">
        <v>40</v>
      </c>
    </row>
    <row r="103" spans="1:13">
      <c r="M103">
        <v>13</v>
      </c>
    </row>
    <row r="104" spans="1:13">
      <c r="M104">
        <v>4</v>
      </c>
    </row>
    <row r="107" spans="1:13">
      <c r="A107" s="1" t="s">
        <v>85</v>
      </c>
    </row>
    <row r="114" spans="2:4">
      <c r="B114" s="1"/>
    </row>
    <row r="115" spans="2:4">
      <c r="C115" s="1"/>
      <c r="D115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65BC-B478-449E-8181-99776AB95B85}">
  <dimension ref="A1:T64"/>
  <sheetViews>
    <sheetView workbookViewId="0">
      <selection activeCell="A13" sqref="A13"/>
    </sheetView>
  </sheetViews>
  <sheetFormatPr defaultRowHeight="15"/>
  <cols>
    <col min="1" max="1" width="29.140625" customWidth="1"/>
    <col min="2" max="2" width="22.85546875" customWidth="1"/>
    <col min="3" max="3" width="18.85546875" customWidth="1"/>
    <col min="4" max="4" width="23.42578125" customWidth="1"/>
    <col min="5" max="5" width="21.28515625" customWidth="1"/>
    <col min="6" max="6" width="24.140625" customWidth="1"/>
    <col min="7" max="7" width="22" customWidth="1"/>
    <col min="8" max="8" width="33.28515625" customWidth="1"/>
  </cols>
  <sheetData>
    <row r="1" spans="1:20" s="8" customFormat="1"/>
    <row r="2" spans="1:20" s="8" customFormat="1">
      <c r="A2" s="9"/>
      <c r="B2" s="10" t="s">
        <v>86</v>
      </c>
      <c r="C2" s="9"/>
      <c r="D2" s="9"/>
      <c r="F2" s="9" t="s">
        <v>87</v>
      </c>
      <c r="G2" s="10" t="s">
        <v>88</v>
      </c>
      <c r="H2" s="9"/>
    </row>
    <row r="3" spans="1:20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>
      <c r="A4" s="13" t="s">
        <v>89</v>
      </c>
      <c r="B4" s="13" t="s">
        <v>90</v>
      </c>
      <c r="C4" s="13" t="s">
        <v>91</v>
      </c>
      <c r="D4" s="13" t="s">
        <v>92</v>
      </c>
      <c r="E4" s="8"/>
      <c r="F4" s="12" t="s">
        <v>93</v>
      </c>
      <c r="G4" s="12" t="s">
        <v>94</v>
      </c>
      <c r="H4" s="12" t="s">
        <v>95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20.25" customHeight="1">
      <c r="A5" s="19" t="s">
        <v>9</v>
      </c>
      <c r="B5" s="19">
        <f>SUM(Inventario!E5:E11)</f>
        <v>3</v>
      </c>
      <c r="C5" s="20" t="s">
        <v>96</v>
      </c>
      <c r="D5" s="19">
        <f>SUM(B5)</f>
        <v>3</v>
      </c>
      <c r="E5" s="8"/>
      <c r="F5" s="29" t="s">
        <v>97</v>
      </c>
      <c r="G5" s="18" t="s">
        <v>63</v>
      </c>
      <c r="H5" s="18">
        <f>SUM(Inventario!G19)</f>
        <v>25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ht="20.25" customHeight="1">
      <c r="A6" s="19" t="s">
        <v>27</v>
      </c>
      <c r="B6" s="20" t="s">
        <v>96</v>
      </c>
      <c r="C6" s="19">
        <f>SUM(Inventario!F12:F18)</f>
        <v>50</v>
      </c>
      <c r="D6" s="19">
        <f>SUM(C6)</f>
        <v>50</v>
      </c>
      <c r="E6" s="8"/>
      <c r="F6" s="18"/>
      <c r="G6" s="18" t="s">
        <v>67</v>
      </c>
      <c r="H6" s="18">
        <f>SUM(Inventario!G20)</f>
        <v>29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0.25" customHeight="1">
      <c r="A7" s="19" t="s">
        <v>98</v>
      </c>
      <c r="B7" s="19">
        <f>SUM(Inventario!E19:E25)</f>
        <v>93</v>
      </c>
      <c r="C7" s="19">
        <f>SUM(Inventario!F19:F25)</f>
        <v>40</v>
      </c>
      <c r="D7" s="19">
        <f>SUM(B7:C7)</f>
        <v>133</v>
      </c>
      <c r="E7" s="8"/>
      <c r="F7" s="18"/>
      <c r="G7" s="18" t="s">
        <v>70</v>
      </c>
      <c r="H7" s="18">
        <f>SUM(Inventario!G21)</f>
        <v>52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0.25" customHeight="1">
      <c r="A8" s="19" t="s">
        <v>50</v>
      </c>
      <c r="B8" s="19">
        <f>SUM(Inventario!E26:E32)</f>
        <v>136</v>
      </c>
      <c r="C8" s="19">
        <f>SUM(Inventario!F26:F32)</f>
        <v>144</v>
      </c>
      <c r="D8" s="19">
        <f t="shared" ref="D8:D10" si="0">SUM(B8:C8)</f>
        <v>280</v>
      </c>
      <c r="E8" s="8"/>
      <c r="F8" s="18"/>
      <c r="G8" s="18" t="s">
        <v>73</v>
      </c>
      <c r="H8" s="18">
        <f>SUM(Inventario!G22)</f>
        <v>14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ht="20.25" customHeight="1">
      <c r="A9" s="19" t="s">
        <v>62</v>
      </c>
      <c r="B9" s="19">
        <f>SUM(Inventario!E33:E39)</f>
        <v>19</v>
      </c>
      <c r="C9" s="19">
        <f>SUM(Inventario!F33:F39)</f>
        <v>21</v>
      </c>
      <c r="D9" s="19">
        <f t="shared" si="0"/>
        <v>40</v>
      </c>
      <c r="E9" s="8"/>
      <c r="F9" s="18"/>
      <c r="G9" s="18" t="s">
        <v>75</v>
      </c>
      <c r="H9" s="18">
        <f>SUM(Inventario!G23)</f>
        <v>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ht="20.25" customHeight="1">
      <c r="A10" s="19" t="s">
        <v>99</v>
      </c>
      <c r="B10" s="19">
        <f>Inventario!E40</f>
        <v>8</v>
      </c>
      <c r="C10" s="19">
        <f>Inventario!F40</f>
        <v>10</v>
      </c>
      <c r="D10" s="19">
        <f t="shared" si="0"/>
        <v>18</v>
      </c>
      <c r="E10" s="8"/>
      <c r="F10" s="18"/>
      <c r="G10" s="18" t="s">
        <v>77</v>
      </c>
      <c r="H10" s="18">
        <f>SUM(Inventario!G24)</f>
        <v>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ht="24" customHeight="1">
      <c r="A11" s="19" t="s">
        <v>92</v>
      </c>
      <c r="B11" s="19">
        <f>SUM(B5:B10)</f>
        <v>259</v>
      </c>
      <c r="C11" s="19">
        <f>SUM(C6:C10)</f>
        <v>265</v>
      </c>
      <c r="D11" s="19">
        <f>SUM(B11:C11)</f>
        <v>524</v>
      </c>
      <c r="E11" s="8"/>
      <c r="F11" s="18"/>
      <c r="G11" s="18" t="s">
        <v>80</v>
      </c>
      <c r="H11" s="18">
        <f>SUM(Inventario!G25)</f>
        <v>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>
      <c r="A12" s="8"/>
      <c r="B12" s="8"/>
      <c r="C12" s="8"/>
      <c r="D12" s="8"/>
      <c r="E12" s="8"/>
      <c r="F12" s="29" t="s">
        <v>100</v>
      </c>
      <c r="G12" s="18" t="s">
        <v>63</v>
      </c>
      <c r="H12" s="18">
        <f>SUM(Inventario!G26)</f>
        <v>79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>
      <c r="A13" s="8"/>
      <c r="B13" s="8"/>
      <c r="C13" s="8"/>
      <c r="D13" s="8"/>
      <c r="E13" s="8"/>
      <c r="F13" s="18"/>
      <c r="G13" s="18" t="s">
        <v>67</v>
      </c>
      <c r="H13" s="18">
        <f>SUM(Inventario!G27)</f>
        <v>100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>
      <c r="A14" s="8"/>
      <c r="B14" s="8"/>
      <c r="C14" s="8"/>
      <c r="D14" s="8"/>
      <c r="E14" s="8"/>
      <c r="F14" s="18" t="s">
        <v>13</v>
      </c>
      <c r="G14" s="18" t="s">
        <v>70</v>
      </c>
      <c r="H14" s="18">
        <f>SUM(Inventario!G28)</f>
        <v>53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>
      <c r="A15" s="8"/>
      <c r="B15" s="8"/>
      <c r="C15" s="8"/>
      <c r="D15" s="8"/>
      <c r="E15" s="8"/>
      <c r="F15" s="18"/>
      <c r="G15" s="18" t="s">
        <v>73</v>
      </c>
      <c r="H15" s="18">
        <f>SUM(Inventario!G29)</f>
        <v>33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>
      <c r="A16" s="8"/>
      <c r="B16" s="8"/>
      <c r="C16" s="8"/>
      <c r="D16" s="8"/>
      <c r="E16" s="8"/>
      <c r="F16" s="18"/>
      <c r="G16" s="18" t="s">
        <v>75</v>
      </c>
      <c r="H16" s="18">
        <f>SUM(Inventario!G30)</f>
        <v>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>
      <c r="A17" s="8"/>
      <c r="B17" s="8"/>
      <c r="C17" s="8"/>
      <c r="D17" s="8"/>
      <c r="E17" s="8"/>
      <c r="F17" s="18"/>
      <c r="G17" s="18" t="s">
        <v>77</v>
      </c>
      <c r="H17" s="18">
        <f>SUM(Inventario!G31)</f>
        <v>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>
      <c r="A18" s="8"/>
      <c r="B18" s="8"/>
      <c r="C18" s="8"/>
      <c r="D18" s="8"/>
      <c r="E18" s="8"/>
      <c r="F18" s="18"/>
      <c r="G18" s="18" t="s">
        <v>80</v>
      </c>
      <c r="H18" s="18">
        <f>SUM(Inventario!G32)</f>
        <v>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>
      <c r="A19" s="8"/>
      <c r="B19" s="8"/>
      <c r="C19" s="8"/>
      <c r="D19" s="8"/>
      <c r="E19" s="8"/>
      <c r="F19" s="29" t="s">
        <v>27</v>
      </c>
      <c r="G19" s="18" t="s">
        <v>63</v>
      </c>
      <c r="H19" s="18">
        <f>SUM(Inventario!G12)</f>
        <v>38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>
      <c r="A20" s="8"/>
      <c r="B20" s="8"/>
      <c r="C20" s="8"/>
      <c r="D20" s="8"/>
      <c r="E20" s="8"/>
      <c r="F20" s="18"/>
      <c r="G20" s="18" t="s">
        <v>67</v>
      </c>
      <c r="H20" s="18">
        <f>SUM(Inventario!G13)</f>
        <v>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>
      <c r="A21" s="8"/>
      <c r="B21" s="8"/>
      <c r="C21" s="8"/>
      <c r="D21" s="8"/>
      <c r="E21" s="8"/>
      <c r="F21" s="18"/>
      <c r="G21" s="18" t="s">
        <v>70</v>
      </c>
      <c r="H21" s="18">
        <f>SUM(Inventario!G14)</f>
        <v>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>
      <c r="A22" s="8"/>
      <c r="B22" s="8"/>
      <c r="C22" s="8"/>
      <c r="D22" s="8"/>
      <c r="E22" s="8"/>
      <c r="F22" s="18"/>
      <c r="G22" s="18" t="s">
        <v>73</v>
      </c>
      <c r="H22" s="18">
        <f>SUM(Inventario!G15)</f>
        <v>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>
      <c r="A23" s="8"/>
      <c r="B23" s="8"/>
      <c r="C23" s="8"/>
      <c r="D23" s="8"/>
      <c r="E23" s="8"/>
      <c r="F23" s="18"/>
      <c r="G23" s="18" t="s">
        <v>75</v>
      </c>
      <c r="H23" s="18">
        <f>SUM(Inventario!G16)</f>
        <v>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>
      <c r="A24" s="8"/>
      <c r="B24" s="8"/>
      <c r="C24" s="8"/>
      <c r="D24" s="8"/>
      <c r="E24" s="8"/>
      <c r="F24" s="18"/>
      <c r="G24" s="18" t="s">
        <v>77</v>
      </c>
      <c r="H24" s="18">
        <f>SUM(Inventario!G17)</f>
        <v>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>
      <c r="A25" s="8"/>
      <c r="B25" s="8"/>
      <c r="C25" s="8"/>
      <c r="D25" s="8"/>
      <c r="E25" s="8"/>
      <c r="F25" s="18"/>
      <c r="G25" s="18" t="s">
        <v>80</v>
      </c>
      <c r="H25" s="18">
        <f>SUM(Inventario!G18)</f>
        <v>1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>
      <c r="A26" s="8"/>
      <c r="B26" s="8"/>
      <c r="C26" s="8"/>
      <c r="D26" s="8"/>
      <c r="E26" s="8"/>
      <c r="F26" s="29" t="s">
        <v>9</v>
      </c>
      <c r="G26" s="18" t="s">
        <v>63</v>
      </c>
      <c r="H26" s="18">
        <f>SUM(Inventario!G5)</f>
        <v>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>
      <c r="A27" s="8"/>
      <c r="B27" s="8"/>
      <c r="C27" s="8"/>
      <c r="D27" s="8"/>
      <c r="E27" s="8"/>
      <c r="F27" s="18"/>
      <c r="G27" s="18" t="s">
        <v>67</v>
      </c>
      <c r="H27" s="18">
        <f>SUM(Inventario!G6)</f>
        <v>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>
      <c r="A28" s="8"/>
      <c r="B28" s="8"/>
      <c r="C28" s="8"/>
      <c r="D28" s="8"/>
      <c r="E28" s="8"/>
      <c r="F28" s="18"/>
      <c r="G28" s="18" t="s">
        <v>70</v>
      </c>
      <c r="H28" s="18">
        <f>SUM(Inventario!G7)</f>
        <v>2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>
      <c r="A29" s="8"/>
      <c r="B29" s="8"/>
      <c r="C29" s="8"/>
      <c r="D29" s="8"/>
      <c r="E29" s="8"/>
      <c r="F29" s="18"/>
      <c r="G29" s="18" t="s">
        <v>73</v>
      </c>
      <c r="H29" s="18">
        <f>SUM(Inventario!G8)</f>
        <v>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>
      <c r="A30" s="8"/>
      <c r="B30" s="8"/>
      <c r="C30" s="8"/>
      <c r="D30" s="8"/>
      <c r="E30" s="8"/>
      <c r="F30" s="18"/>
      <c r="G30" s="18" t="s">
        <v>75</v>
      </c>
      <c r="H30" s="18">
        <f>SUM(Inventario!G9)</f>
        <v>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>
      <c r="A31" s="8"/>
      <c r="B31" s="8"/>
      <c r="C31" s="8"/>
      <c r="D31" s="8"/>
      <c r="E31" s="8"/>
      <c r="F31" s="18"/>
      <c r="G31" s="18" t="s">
        <v>77</v>
      </c>
      <c r="H31" s="18">
        <f>SUM(Inventario!G10)</f>
        <v>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>
      <c r="A32" s="8"/>
      <c r="B32" s="8"/>
      <c r="C32" s="8"/>
      <c r="D32" s="8"/>
      <c r="E32" s="8"/>
      <c r="F32" s="18"/>
      <c r="G32" s="18" t="s">
        <v>80</v>
      </c>
      <c r="H32" s="18">
        <f>SUM(Inventario!G11)</f>
        <v>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>
      <c r="A33" s="8"/>
      <c r="B33" s="8"/>
      <c r="C33" s="8"/>
      <c r="D33" s="8"/>
      <c r="E33" s="8"/>
      <c r="F33" s="29" t="s">
        <v>62</v>
      </c>
      <c r="G33" s="18" t="s">
        <v>63</v>
      </c>
      <c r="H33" s="18">
        <f>SUM(Inventario!G33)</f>
        <v>2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>
      <c r="A34" s="8"/>
      <c r="B34" s="8"/>
      <c r="C34" s="8"/>
      <c r="D34" s="8"/>
      <c r="E34" s="8"/>
      <c r="F34" s="18"/>
      <c r="G34" s="18" t="s">
        <v>67</v>
      </c>
      <c r="H34" s="18">
        <f>SUM(Inventario!G34)</f>
        <v>16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>
      <c r="A35" s="8"/>
      <c r="B35" s="8"/>
      <c r="C35" s="8"/>
      <c r="D35" s="8"/>
      <c r="E35" s="8"/>
      <c r="F35" s="18"/>
      <c r="G35" s="18" t="s">
        <v>70</v>
      </c>
      <c r="H35" s="18">
        <f>SUM(Inventario!G35)</f>
        <v>6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>
      <c r="A36" s="8"/>
      <c r="B36" s="8"/>
      <c r="C36" s="8"/>
      <c r="D36" s="8"/>
      <c r="E36" s="8"/>
      <c r="F36" s="18"/>
      <c r="G36" s="18" t="s">
        <v>73</v>
      </c>
      <c r="H36" s="18">
        <f>SUM(Inventario!G36)</f>
        <v>7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>
      <c r="A37" s="8"/>
      <c r="B37" s="8"/>
      <c r="C37" s="8"/>
      <c r="D37" s="8"/>
      <c r="E37" s="8"/>
      <c r="F37" s="18"/>
      <c r="G37" s="18" t="s">
        <v>75</v>
      </c>
      <c r="H37" s="18">
        <f>SUM(Inventario!G37)</f>
        <v>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>
      <c r="A38" s="8"/>
      <c r="B38" s="8"/>
      <c r="C38" s="8"/>
      <c r="D38" s="8"/>
      <c r="E38" s="8"/>
      <c r="F38" s="18"/>
      <c r="G38" s="18" t="s">
        <v>77</v>
      </c>
      <c r="H38" s="18">
        <f>SUM(Inventario!G38)</f>
        <v>2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>
      <c r="A39" s="8"/>
      <c r="B39" s="8"/>
      <c r="C39" s="8"/>
      <c r="D39" s="8"/>
      <c r="E39" s="8"/>
      <c r="F39" s="18"/>
      <c r="G39" s="18" t="s">
        <v>80</v>
      </c>
      <c r="H39" s="18">
        <f>SUM(Inventario!G39)</f>
        <v>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>
      <c r="A40" s="8"/>
      <c r="B40" s="8"/>
      <c r="C40" s="8"/>
      <c r="D40" s="8"/>
      <c r="E40" s="8"/>
      <c r="F40" s="29" t="s">
        <v>82</v>
      </c>
      <c r="G40" s="18" t="s">
        <v>83</v>
      </c>
      <c r="H40" s="18">
        <f>SUM(Inventario!G40)</f>
        <v>18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>
      <c r="A41" s="8"/>
      <c r="B41" s="8"/>
      <c r="C41" s="8"/>
      <c r="D41" s="8"/>
      <c r="E41" s="8"/>
      <c r="F41" s="16" t="s">
        <v>95</v>
      </c>
      <c r="G41" s="17"/>
      <c r="H41" s="16">
        <f>SUM(H5:H40)</f>
        <v>524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20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20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20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20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2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20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20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20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20"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8F56-8D60-4CDF-BF87-211484888019}">
  <dimension ref="G1:L22"/>
  <sheetViews>
    <sheetView workbookViewId="0">
      <selection activeCell="D45" sqref="D45"/>
    </sheetView>
  </sheetViews>
  <sheetFormatPr defaultRowHeight="15"/>
  <cols>
    <col min="1" max="16384" width="9.140625" style="8"/>
  </cols>
  <sheetData>
    <row r="1" spans="12:12" s="6" customFormat="1" ht="15.75">
      <c r="L1" s="7" t="s">
        <v>101</v>
      </c>
    </row>
    <row r="22" spans="7:7">
      <c r="G22" s="8" t="s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3648-5F48-4070-99BE-9A10B89E439B}">
  <dimension ref="A1:D8"/>
  <sheetViews>
    <sheetView workbookViewId="0">
      <selection activeCell="A12" sqref="A12"/>
    </sheetView>
  </sheetViews>
  <sheetFormatPr defaultRowHeight="15"/>
  <cols>
    <col min="1" max="1" width="31.85546875" style="8" customWidth="1"/>
    <col min="2" max="2" width="50.7109375" style="8" customWidth="1"/>
    <col min="3" max="3" width="34.42578125" style="8" customWidth="1"/>
    <col min="4" max="4" width="72.42578125" style="8" customWidth="1"/>
    <col min="5" max="16384" width="9.140625" style="8"/>
  </cols>
  <sheetData>
    <row r="1" spans="1:4">
      <c r="A1" s="9"/>
      <c r="B1" s="10" t="s">
        <v>102</v>
      </c>
      <c r="C1" s="9"/>
      <c r="D1" s="9"/>
    </row>
    <row r="3" spans="1:4">
      <c r="A3" s="12" t="s">
        <v>103</v>
      </c>
      <c r="B3" s="12" t="s">
        <v>104</v>
      </c>
      <c r="C3" s="12" t="s">
        <v>105</v>
      </c>
      <c r="D3" s="12" t="s">
        <v>106</v>
      </c>
    </row>
    <row r="4" spans="1:4" ht="20.25" customHeight="1">
      <c r="A4" s="21">
        <v>1</v>
      </c>
      <c r="B4" s="18" t="s">
        <v>107</v>
      </c>
      <c r="C4" s="18" t="s">
        <v>108</v>
      </c>
      <c r="D4" s="18" t="s">
        <v>109</v>
      </c>
    </row>
    <row r="5" spans="1:4" ht="20.25" customHeight="1">
      <c r="A5" s="21">
        <v>2</v>
      </c>
      <c r="B5" s="18" t="s">
        <v>110</v>
      </c>
      <c r="C5" s="18" t="s">
        <v>111</v>
      </c>
      <c r="D5" s="18" t="s">
        <v>112</v>
      </c>
    </row>
    <row r="6" spans="1:4" ht="20.25" customHeight="1">
      <c r="A6" s="21">
        <v>3</v>
      </c>
      <c r="B6" s="18" t="s">
        <v>113</v>
      </c>
      <c r="C6" s="18" t="s">
        <v>114</v>
      </c>
      <c r="D6" s="18" t="s">
        <v>115</v>
      </c>
    </row>
    <row r="7" spans="1:4" ht="20.25" customHeight="1">
      <c r="A7" s="21">
        <v>4</v>
      </c>
      <c r="B7" s="18" t="s">
        <v>116</v>
      </c>
      <c r="C7" s="18" t="s">
        <v>117</v>
      </c>
      <c r="D7" s="18" t="s">
        <v>118</v>
      </c>
    </row>
    <row r="8" spans="1:4" ht="20.25" customHeight="1">
      <c r="A8" s="21">
        <v>5</v>
      </c>
      <c r="B8" s="18"/>
      <c r="C8" s="18" t="s">
        <v>119</v>
      </c>
      <c r="D8" s="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BAB0-F8AA-4ED5-8173-FC6446ABDAFF}">
  <dimension ref="A1:J105"/>
  <sheetViews>
    <sheetView topLeftCell="C1" zoomScale="99" zoomScaleNormal="99" workbookViewId="0">
      <selection activeCell="I7" sqref="I7"/>
    </sheetView>
  </sheetViews>
  <sheetFormatPr defaultColWidth="11.42578125" defaultRowHeight="14.45"/>
  <cols>
    <col min="1" max="1" width="39.7109375" style="8" customWidth="1"/>
    <col min="2" max="2" width="25.5703125" style="8" customWidth="1"/>
    <col min="3" max="3" width="20.42578125" style="8" customWidth="1"/>
    <col min="4" max="4" width="19.85546875" style="8" customWidth="1"/>
    <col min="5" max="5" width="20.85546875" style="8" customWidth="1"/>
    <col min="6" max="6" width="32.7109375" style="8" customWidth="1"/>
    <col min="7" max="7" width="23.140625" style="8" customWidth="1"/>
    <col min="8" max="8" width="22.7109375" style="8" customWidth="1"/>
    <col min="9" max="9" width="28.140625" style="8" customWidth="1"/>
    <col min="10" max="10" width="13.7109375" style="8" customWidth="1"/>
    <col min="11" max="11" width="11.42578125" style="8"/>
    <col min="12" max="12" width="10.85546875" style="8" customWidth="1"/>
    <col min="13" max="16384" width="11.42578125" style="8"/>
  </cols>
  <sheetData>
    <row r="1" spans="1:10" customFormat="1" ht="18">
      <c r="A1" s="9"/>
      <c r="B1" s="9"/>
      <c r="C1" s="9"/>
      <c r="D1" s="9"/>
      <c r="E1" s="24" t="s">
        <v>121</v>
      </c>
      <c r="F1" s="9"/>
      <c r="G1" s="9"/>
      <c r="H1" s="9"/>
      <c r="I1" s="9"/>
      <c r="J1" s="9"/>
    </row>
    <row r="2" spans="1:10" customFormat="1" ht="1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customFormat="1" ht="15">
      <c r="A3" s="23" t="s">
        <v>1</v>
      </c>
      <c r="B3" s="23" t="s">
        <v>89</v>
      </c>
      <c r="C3" s="23" t="s">
        <v>122</v>
      </c>
      <c r="D3" s="23" t="s">
        <v>123</v>
      </c>
      <c r="E3" s="23" t="s">
        <v>124</v>
      </c>
      <c r="F3" s="23" t="s">
        <v>125</v>
      </c>
      <c r="G3" s="23" t="s">
        <v>126</v>
      </c>
      <c r="H3" s="23" t="s">
        <v>127</v>
      </c>
      <c r="I3" s="23" t="s">
        <v>128</v>
      </c>
      <c r="J3" s="8"/>
    </row>
    <row r="4" spans="1:10" customFormat="1" ht="15">
      <c r="A4" s="2" t="s">
        <v>8</v>
      </c>
      <c r="B4" s="2" t="s">
        <v>9</v>
      </c>
      <c r="C4" s="2"/>
      <c r="D4" s="2" t="s">
        <v>10</v>
      </c>
      <c r="E4" s="2"/>
      <c r="F4" s="2"/>
      <c r="G4" s="2"/>
      <c r="H4" s="2"/>
      <c r="I4" s="2"/>
      <c r="J4" s="8"/>
    </row>
    <row r="5" spans="1:10" customFormat="1" ht="15">
      <c r="A5" s="2" t="s">
        <v>11</v>
      </c>
      <c r="B5" s="2" t="s">
        <v>9</v>
      </c>
      <c r="C5" s="2"/>
      <c r="D5" s="2" t="s">
        <v>12</v>
      </c>
      <c r="E5" s="2"/>
      <c r="F5" s="2"/>
      <c r="G5" s="2"/>
      <c r="H5" s="2"/>
      <c r="I5" s="2"/>
      <c r="J5" s="8"/>
    </row>
    <row r="6" spans="1:10" customFormat="1" ht="15">
      <c r="A6" s="2" t="s">
        <v>14</v>
      </c>
      <c r="B6" s="2" t="s">
        <v>9</v>
      </c>
      <c r="C6" s="2"/>
      <c r="D6" s="2" t="s">
        <v>15</v>
      </c>
      <c r="E6" s="2"/>
      <c r="F6" s="2"/>
      <c r="G6" s="2"/>
      <c r="H6" s="2"/>
      <c r="I6" s="2"/>
      <c r="J6" s="8"/>
    </row>
    <row r="7" spans="1:10" customFormat="1" ht="15">
      <c r="A7" s="2" t="s">
        <v>17</v>
      </c>
      <c r="B7" s="2" t="s">
        <v>9</v>
      </c>
      <c r="C7" s="2"/>
      <c r="D7" s="2" t="s">
        <v>18</v>
      </c>
      <c r="E7" s="2"/>
      <c r="F7" s="2"/>
      <c r="G7" s="2"/>
      <c r="H7" s="2"/>
      <c r="I7" s="2"/>
      <c r="J7" s="8"/>
    </row>
    <row r="8" spans="1:10" customFormat="1" ht="15">
      <c r="A8" s="2" t="s">
        <v>19</v>
      </c>
      <c r="B8" s="2" t="s">
        <v>9</v>
      </c>
      <c r="C8" s="2"/>
      <c r="D8" s="2" t="s">
        <v>20</v>
      </c>
      <c r="E8" s="2"/>
      <c r="F8" s="2"/>
      <c r="G8" s="2"/>
      <c r="H8" s="2"/>
      <c r="I8" s="2"/>
      <c r="J8" s="8"/>
    </row>
    <row r="9" spans="1:10" customFormat="1" ht="15">
      <c r="A9" s="2" t="s">
        <v>21</v>
      </c>
      <c r="B9" s="2" t="s">
        <v>9</v>
      </c>
      <c r="C9" s="2"/>
      <c r="D9" s="2" t="s">
        <v>22</v>
      </c>
      <c r="E9" s="2"/>
      <c r="F9" s="2"/>
      <c r="G9" s="2"/>
      <c r="H9" s="2"/>
      <c r="I9" s="2"/>
      <c r="J9" s="8"/>
    </row>
    <row r="10" spans="1:10" customFormat="1" ht="15">
      <c r="A10" s="2" t="s">
        <v>23</v>
      </c>
      <c r="B10" s="2" t="s">
        <v>9</v>
      </c>
      <c r="C10" s="2"/>
      <c r="D10" s="2" t="s">
        <v>24</v>
      </c>
      <c r="E10" s="2"/>
      <c r="F10" s="2"/>
      <c r="G10" s="2"/>
      <c r="H10" s="2"/>
      <c r="I10" s="2"/>
      <c r="J10" s="8"/>
    </row>
    <row r="11" spans="1:10" customFormat="1" ht="15">
      <c r="A11" s="2" t="s">
        <v>26</v>
      </c>
      <c r="B11" s="2" t="s">
        <v>27</v>
      </c>
      <c r="C11" s="2"/>
      <c r="D11" s="2" t="s">
        <v>10</v>
      </c>
      <c r="E11" s="2"/>
      <c r="F11" s="2"/>
      <c r="G11" s="2"/>
      <c r="H11" s="2"/>
      <c r="I11" s="2"/>
      <c r="J11" s="8"/>
    </row>
    <row r="12" spans="1:10" customFormat="1" ht="15">
      <c r="A12" s="2" t="s">
        <v>29</v>
      </c>
      <c r="B12" s="2" t="s">
        <v>27</v>
      </c>
      <c r="C12" s="2"/>
      <c r="D12" s="2" t="s">
        <v>12</v>
      </c>
      <c r="E12" s="2"/>
      <c r="F12" s="2"/>
      <c r="G12" s="2"/>
      <c r="H12" s="2"/>
      <c r="I12" s="2"/>
      <c r="J12" s="8"/>
    </row>
    <row r="13" spans="1:10" customFormat="1" ht="15">
      <c r="A13" s="2" t="s">
        <v>30</v>
      </c>
      <c r="B13" s="2" t="s">
        <v>27</v>
      </c>
      <c r="C13" s="2"/>
      <c r="D13" s="2" t="s">
        <v>15</v>
      </c>
      <c r="E13" s="2"/>
      <c r="F13" s="2"/>
      <c r="G13" s="2"/>
      <c r="H13" s="2"/>
      <c r="I13" s="2"/>
      <c r="J13" s="8"/>
    </row>
    <row r="14" spans="1:10" customFormat="1" ht="15">
      <c r="A14" s="2" t="s">
        <v>31</v>
      </c>
      <c r="B14" s="2" t="s">
        <v>27</v>
      </c>
      <c r="C14" s="2"/>
      <c r="D14" s="2" t="s">
        <v>18</v>
      </c>
      <c r="E14" s="2"/>
      <c r="F14" s="2"/>
      <c r="G14" s="2"/>
      <c r="H14" s="2"/>
      <c r="I14" s="2"/>
      <c r="J14" s="8"/>
    </row>
    <row r="15" spans="1:10" customFormat="1" ht="15">
      <c r="A15" s="2" t="s">
        <v>32</v>
      </c>
      <c r="B15" s="2" t="s">
        <v>27</v>
      </c>
      <c r="C15" s="2"/>
      <c r="D15" s="2" t="s">
        <v>20</v>
      </c>
      <c r="E15" s="2"/>
      <c r="F15" s="2"/>
      <c r="G15" s="2"/>
      <c r="H15" s="2"/>
      <c r="I15" s="2"/>
      <c r="J15" s="8"/>
    </row>
    <row r="16" spans="1:10" customFormat="1" ht="15">
      <c r="A16" s="2" t="s">
        <v>33</v>
      </c>
      <c r="B16" s="2" t="s">
        <v>27</v>
      </c>
      <c r="C16" s="2"/>
      <c r="D16" s="2" t="s">
        <v>22</v>
      </c>
      <c r="E16" s="2"/>
      <c r="F16" s="2"/>
      <c r="G16" s="2"/>
      <c r="H16" s="2"/>
      <c r="I16" s="2"/>
      <c r="J16" s="8"/>
    </row>
    <row r="17" spans="1:10" customFormat="1" ht="15">
      <c r="A17" s="2" t="s">
        <v>34</v>
      </c>
      <c r="B17" s="2" t="s">
        <v>27</v>
      </c>
      <c r="C17" s="2"/>
      <c r="D17" s="2" t="s">
        <v>24</v>
      </c>
      <c r="E17" s="2"/>
      <c r="F17" s="2"/>
      <c r="G17" s="2"/>
      <c r="H17" s="2"/>
      <c r="I17" s="2"/>
      <c r="J17" s="8"/>
    </row>
    <row r="18" spans="1:10" customFormat="1" ht="15">
      <c r="A18" s="2" t="s">
        <v>35</v>
      </c>
      <c r="B18" s="2" t="s">
        <v>36</v>
      </c>
      <c r="C18" s="2"/>
      <c r="D18" s="2" t="s">
        <v>10</v>
      </c>
      <c r="E18" s="2"/>
      <c r="F18" s="2"/>
      <c r="G18" s="2"/>
      <c r="H18" s="2"/>
      <c r="I18" s="2"/>
      <c r="J18" s="8"/>
    </row>
    <row r="19" spans="1:10" customFormat="1" ht="15">
      <c r="A19" s="2" t="s">
        <v>38</v>
      </c>
      <c r="B19" s="2" t="s">
        <v>36</v>
      </c>
      <c r="C19" s="2"/>
      <c r="D19" s="2" t="s">
        <v>12</v>
      </c>
      <c r="E19" s="2"/>
      <c r="F19" s="2"/>
      <c r="G19" s="2"/>
      <c r="H19" s="2"/>
      <c r="I19" s="2"/>
      <c r="J19" s="8"/>
    </row>
    <row r="20" spans="1:10" customFormat="1" ht="15">
      <c r="A20" s="2" t="s">
        <v>40</v>
      </c>
      <c r="B20" s="2" t="s">
        <v>36</v>
      </c>
      <c r="C20" s="2"/>
      <c r="D20" s="2" t="s">
        <v>15</v>
      </c>
      <c r="E20" s="2"/>
      <c r="F20" s="2"/>
      <c r="G20" s="2"/>
      <c r="H20" s="2"/>
      <c r="I20" s="2"/>
      <c r="J20" s="8"/>
    </row>
    <row r="21" spans="1:10" customFormat="1" ht="15">
      <c r="A21" s="2" t="s">
        <v>42</v>
      </c>
      <c r="B21" s="2" t="s">
        <v>36</v>
      </c>
      <c r="C21" s="2"/>
      <c r="D21" s="2" t="s">
        <v>18</v>
      </c>
      <c r="E21" s="2"/>
      <c r="F21" s="2"/>
      <c r="G21" s="2"/>
      <c r="H21" s="2"/>
      <c r="I21" s="2"/>
      <c r="J21" s="8"/>
    </row>
    <row r="22" spans="1:10" customFormat="1" ht="15">
      <c r="A22" s="2" t="s">
        <v>44</v>
      </c>
      <c r="B22" s="2" t="s">
        <v>36</v>
      </c>
      <c r="C22" s="2"/>
      <c r="D22" s="2" t="s">
        <v>20</v>
      </c>
      <c r="E22" s="2"/>
      <c r="F22" s="2"/>
      <c r="G22" s="2"/>
      <c r="H22" s="2"/>
      <c r="I22" s="2"/>
      <c r="J22" s="8"/>
    </row>
    <row r="23" spans="1:10" customFormat="1" ht="15">
      <c r="A23" s="2" t="s">
        <v>46</v>
      </c>
      <c r="B23" s="2" t="s">
        <v>36</v>
      </c>
      <c r="C23" s="2"/>
      <c r="D23" s="2" t="s">
        <v>22</v>
      </c>
      <c r="E23" s="2"/>
      <c r="F23" s="2"/>
      <c r="G23" s="2"/>
      <c r="H23" s="2"/>
      <c r="I23" s="2"/>
      <c r="J23" s="8"/>
    </row>
    <row r="24" spans="1:10" customFormat="1" ht="15">
      <c r="A24" s="2" t="s">
        <v>47</v>
      </c>
      <c r="B24" s="2" t="s">
        <v>36</v>
      </c>
      <c r="C24" s="2"/>
      <c r="D24" s="2" t="s">
        <v>24</v>
      </c>
      <c r="E24" s="2"/>
      <c r="F24" s="2"/>
      <c r="G24" s="2"/>
      <c r="H24" s="2"/>
      <c r="I24" s="2"/>
      <c r="J24" s="8"/>
    </row>
    <row r="25" spans="1:10" customFormat="1" ht="15">
      <c r="A25" s="2" t="s">
        <v>49</v>
      </c>
      <c r="B25" s="2" t="s">
        <v>50</v>
      </c>
      <c r="C25" s="2"/>
      <c r="D25" s="2" t="s">
        <v>10</v>
      </c>
      <c r="E25" s="2"/>
      <c r="F25" s="2"/>
      <c r="G25" s="2"/>
      <c r="H25" s="2"/>
      <c r="I25" s="2"/>
      <c r="J25" s="8"/>
    </row>
    <row r="26" spans="1:10" customFormat="1" ht="15">
      <c r="A26" s="2" t="s">
        <v>52</v>
      </c>
      <c r="B26" s="2" t="s">
        <v>50</v>
      </c>
      <c r="C26" s="2"/>
      <c r="D26" s="2" t="s">
        <v>12</v>
      </c>
      <c r="E26" s="2"/>
      <c r="F26" s="2"/>
      <c r="G26" s="2"/>
      <c r="H26" s="2"/>
      <c r="I26" s="2"/>
      <c r="J26" s="8"/>
    </row>
    <row r="27" spans="1:10" customFormat="1" ht="15">
      <c r="A27" s="2" t="s">
        <v>55</v>
      </c>
      <c r="B27" s="2" t="s">
        <v>50</v>
      </c>
      <c r="C27" s="2"/>
      <c r="D27" s="2" t="s">
        <v>70</v>
      </c>
      <c r="E27" s="2"/>
      <c r="F27" s="2"/>
      <c r="G27" s="2"/>
      <c r="H27" s="2"/>
      <c r="I27" s="2"/>
      <c r="J27" s="8"/>
    </row>
    <row r="28" spans="1:10" customFormat="1" ht="15">
      <c r="A28" s="2" t="s">
        <v>57</v>
      </c>
      <c r="B28" s="2" t="s">
        <v>50</v>
      </c>
      <c r="C28" s="2"/>
      <c r="D28" s="2" t="s">
        <v>18</v>
      </c>
      <c r="E28" s="2"/>
      <c r="F28" s="2"/>
      <c r="G28" s="2"/>
      <c r="H28" s="2"/>
      <c r="I28" s="2"/>
      <c r="J28" s="8"/>
    </row>
    <row r="29" spans="1:10" customFormat="1" ht="15">
      <c r="A29" s="2" t="s">
        <v>58</v>
      </c>
      <c r="B29" s="2" t="s">
        <v>50</v>
      </c>
      <c r="C29" s="2"/>
      <c r="D29" s="2" t="s">
        <v>20</v>
      </c>
      <c r="E29" s="2"/>
      <c r="F29" s="2"/>
      <c r="G29" s="2"/>
      <c r="H29" s="2"/>
      <c r="I29" s="2"/>
      <c r="J29" s="8"/>
    </row>
    <row r="30" spans="1:10" customFormat="1" ht="15">
      <c r="A30" s="2" t="s">
        <v>59</v>
      </c>
      <c r="B30" s="2" t="s">
        <v>50</v>
      </c>
      <c r="C30" s="2"/>
      <c r="D30" s="2" t="s">
        <v>22</v>
      </c>
      <c r="E30" s="2"/>
      <c r="F30" s="2"/>
      <c r="G30" s="2"/>
      <c r="H30" s="2"/>
      <c r="I30" s="2"/>
      <c r="J30" s="8"/>
    </row>
    <row r="31" spans="1:10" customFormat="1" ht="15">
      <c r="A31" s="2" t="s">
        <v>60</v>
      </c>
      <c r="B31" s="2" t="s">
        <v>50</v>
      </c>
      <c r="C31" s="2"/>
      <c r="D31" s="2" t="s">
        <v>24</v>
      </c>
      <c r="E31" s="2"/>
      <c r="F31" s="2"/>
      <c r="G31" s="2"/>
      <c r="H31" s="2"/>
      <c r="I31" s="2"/>
      <c r="J31" s="8"/>
    </row>
    <row r="32" spans="1:10" customFormat="1" ht="15">
      <c r="A32" s="2" t="s">
        <v>61</v>
      </c>
      <c r="B32" s="2" t="s">
        <v>62</v>
      </c>
      <c r="C32" s="2"/>
      <c r="D32" s="2" t="s">
        <v>10</v>
      </c>
      <c r="E32" s="2"/>
      <c r="F32" s="2"/>
      <c r="G32" s="2"/>
      <c r="H32" s="2"/>
      <c r="I32" s="2"/>
      <c r="J32" s="8"/>
    </row>
    <row r="33" spans="1:10" customFormat="1" ht="15">
      <c r="A33" s="2" t="s">
        <v>65</v>
      </c>
      <c r="B33" s="2" t="s">
        <v>62</v>
      </c>
      <c r="C33" s="2"/>
      <c r="D33" s="2" t="s">
        <v>12</v>
      </c>
      <c r="E33" s="2"/>
      <c r="F33" s="2"/>
      <c r="G33" s="2"/>
      <c r="H33" s="2"/>
      <c r="I33" s="2"/>
      <c r="J33" s="8"/>
    </row>
    <row r="34" spans="1:10" customFormat="1" ht="15">
      <c r="A34" s="2" t="s">
        <v>69</v>
      </c>
      <c r="B34" s="2" t="s">
        <v>62</v>
      </c>
      <c r="C34" s="2"/>
      <c r="D34" s="2" t="s">
        <v>15</v>
      </c>
      <c r="E34" s="2"/>
      <c r="F34" s="2"/>
      <c r="G34" s="2"/>
      <c r="H34" s="2"/>
      <c r="I34" s="2"/>
      <c r="J34" s="8"/>
    </row>
    <row r="35" spans="1:10" customFormat="1" ht="15">
      <c r="A35" s="2" t="s">
        <v>72</v>
      </c>
      <c r="B35" s="2" t="s">
        <v>62</v>
      </c>
      <c r="C35" s="2"/>
      <c r="D35" s="2" t="s">
        <v>18</v>
      </c>
      <c r="E35" s="2"/>
      <c r="F35" s="2"/>
      <c r="G35" s="2"/>
      <c r="H35" s="2"/>
      <c r="I35" s="2"/>
      <c r="J35" s="8"/>
    </row>
    <row r="36" spans="1:10" customFormat="1" ht="15">
      <c r="A36" s="2" t="s">
        <v>74</v>
      </c>
      <c r="B36" s="2" t="s">
        <v>62</v>
      </c>
      <c r="C36" s="2"/>
      <c r="D36" s="2" t="s">
        <v>20</v>
      </c>
      <c r="E36" s="2"/>
      <c r="F36" s="2"/>
      <c r="G36" s="2"/>
      <c r="H36" s="2"/>
      <c r="I36" s="2"/>
      <c r="J36" s="8"/>
    </row>
    <row r="37" spans="1:10" customFormat="1" ht="15">
      <c r="A37" s="2" t="s">
        <v>76</v>
      </c>
      <c r="B37" s="2" t="s">
        <v>62</v>
      </c>
      <c r="C37" s="2"/>
      <c r="D37" s="2" t="s">
        <v>22</v>
      </c>
      <c r="E37" s="2"/>
      <c r="F37" s="2"/>
      <c r="G37" s="2"/>
      <c r="H37" s="2"/>
      <c r="I37" s="2"/>
      <c r="J37" s="8"/>
    </row>
    <row r="38" spans="1:10" customFormat="1" ht="15">
      <c r="A38" s="2" t="s">
        <v>79</v>
      </c>
      <c r="B38" s="2" t="s">
        <v>62</v>
      </c>
      <c r="C38" s="2"/>
      <c r="D38" s="2" t="s">
        <v>24</v>
      </c>
      <c r="E38" s="2"/>
      <c r="F38" s="2"/>
      <c r="G38" s="2"/>
      <c r="H38" s="2"/>
      <c r="I38" s="2"/>
      <c r="J38" s="8"/>
    </row>
    <row r="39" spans="1:10" customFormat="1" ht="15">
      <c r="A39" s="2" t="s">
        <v>55</v>
      </c>
      <c r="B39" s="2" t="s">
        <v>50</v>
      </c>
      <c r="C39" s="2" t="s">
        <v>70</v>
      </c>
      <c r="D39" s="2" t="s">
        <v>15</v>
      </c>
      <c r="E39" s="2">
        <v>1</v>
      </c>
      <c r="F39" s="2" t="s">
        <v>129</v>
      </c>
      <c r="G39" s="2" t="s">
        <v>130</v>
      </c>
      <c r="H39" s="2"/>
      <c r="I39" s="2"/>
      <c r="J39" s="8"/>
    </row>
    <row r="40" spans="1:10" customFormat="1" ht="15">
      <c r="A40" s="2" t="s">
        <v>55</v>
      </c>
      <c r="B40" s="2" t="s">
        <v>50</v>
      </c>
      <c r="C40" s="2" t="s">
        <v>70</v>
      </c>
      <c r="D40" s="2" t="s">
        <v>15</v>
      </c>
      <c r="E40" s="2">
        <v>1</v>
      </c>
      <c r="F40" s="2"/>
      <c r="G40" s="2"/>
      <c r="H40" s="2"/>
      <c r="I40" s="22">
        <v>45152</v>
      </c>
      <c r="J40" s="8"/>
    </row>
    <row r="41" spans="1:10" customFormat="1" ht="15">
      <c r="A41" s="2" t="s">
        <v>30</v>
      </c>
      <c r="B41" s="2" t="s">
        <v>131</v>
      </c>
      <c r="C41" s="2" t="s">
        <v>132</v>
      </c>
      <c r="D41" s="2" t="s">
        <v>70</v>
      </c>
      <c r="E41" s="2">
        <v>1</v>
      </c>
      <c r="F41" s="2"/>
      <c r="G41" s="2"/>
      <c r="H41" s="2"/>
      <c r="I41" s="22">
        <v>45152</v>
      </c>
      <c r="J41" s="8"/>
    </row>
    <row r="42" spans="1:10" customFormat="1" ht="15">
      <c r="A42" s="2" t="s">
        <v>38</v>
      </c>
      <c r="B42" s="2" t="s">
        <v>36</v>
      </c>
      <c r="C42" s="2" t="s">
        <v>132</v>
      </c>
      <c r="D42" s="2" t="s">
        <v>67</v>
      </c>
      <c r="E42" s="2">
        <v>1</v>
      </c>
      <c r="F42" s="2"/>
      <c r="G42" s="2"/>
      <c r="H42" s="2"/>
      <c r="I42" s="22">
        <v>45161</v>
      </c>
      <c r="J42" s="8"/>
    </row>
    <row r="43" spans="1:10" customFormat="1" ht="15">
      <c r="A43" s="2" t="s">
        <v>40</v>
      </c>
      <c r="B43" s="2" t="s">
        <v>36</v>
      </c>
      <c r="C43" s="2" t="s">
        <v>132</v>
      </c>
      <c r="D43" s="2" t="s">
        <v>15</v>
      </c>
      <c r="E43" s="2">
        <v>1</v>
      </c>
      <c r="F43" s="2"/>
      <c r="G43" s="2"/>
      <c r="H43" s="2"/>
      <c r="I43" s="22">
        <v>45161</v>
      </c>
      <c r="J43" s="8"/>
    </row>
    <row r="44" spans="1:10" customFormat="1" ht="15">
      <c r="A44" s="2" t="s">
        <v>40</v>
      </c>
      <c r="B44" s="2" t="s">
        <v>36</v>
      </c>
      <c r="C44" s="2" t="s">
        <v>132</v>
      </c>
      <c r="D44" s="2" t="s">
        <v>15</v>
      </c>
      <c r="E44" s="2">
        <v>1</v>
      </c>
      <c r="F44" s="2"/>
      <c r="G44" s="2"/>
      <c r="H44" s="2"/>
      <c r="I44" s="22">
        <v>45161</v>
      </c>
      <c r="J44" s="8"/>
    </row>
    <row r="45" spans="1:10" customFormat="1" ht="15">
      <c r="A45" s="2" t="s">
        <v>40</v>
      </c>
      <c r="B45" s="2" t="s">
        <v>36</v>
      </c>
      <c r="C45" s="2" t="s">
        <v>70</v>
      </c>
      <c r="D45" s="2" t="s">
        <v>15</v>
      </c>
      <c r="E45" s="2">
        <v>1</v>
      </c>
      <c r="F45" s="2"/>
      <c r="G45" s="2"/>
      <c r="H45" s="2"/>
      <c r="I45" s="22">
        <v>45161</v>
      </c>
      <c r="J45" s="8"/>
    </row>
    <row r="46" spans="1:10" customFormat="1" ht="15">
      <c r="A46" s="2" t="s">
        <v>42</v>
      </c>
      <c r="B46" s="2" t="s">
        <v>36</v>
      </c>
      <c r="C46" s="2" t="s">
        <v>70</v>
      </c>
      <c r="D46" s="2" t="s">
        <v>18</v>
      </c>
      <c r="E46" s="2">
        <v>1</v>
      </c>
      <c r="F46" s="2"/>
      <c r="G46" s="2"/>
      <c r="H46" s="2"/>
      <c r="I46" s="22">
        <v>45161</v>
      </c>
      <c r="J46" s="8"/>
    </row>
    <row r="47" spans="1:10" customFormat="1" ht="15">
      <c r="A47" s="2" t="s">
        <v>42</v>
      </c>
      <c r="B47" s="2" t="s">
        <v>36</v>
      </c>
      <c r="C47" s="2" t="s">
        <v>70</v>
      </c>
      <c r="D47" s="2" t="s">
        <v>18</v>
      </c>
      <c r="E47" s="2">
        <v>3</v>
      </c>
      <c r="F47" s="2"/>
      <c r="G47" s="2"/>
      <c r="H47" s="2"/>
      <c r="I47" s="22">
        <v>45161</v>
      </c>
      <c r="J47" s="8"/>
    </row>
    <row r="48" spans="1:10" customFormat="1" ht="15">
      <c r="A48" s="2" t="s">
        <v>40</v>
      </c>
      <c r="B48" s="2" t="s">
        <v>36</v>
      </c>
      <c r="C48" s="2" t="s">
        <v>70</v>
      </c>
      <c r="D48" s="2" t="s">
        <v>15</v>
      </c>
      <c r="E48" s="2">
        <v>1</v>
      </c>
      <c r="F48" s="2"/>
      <c r="G48" s="2"/>
      <c r="H48" s="2"/>
      <c r="I48" s="22">
        <v>45161</v>
      </c>
      <c r="J48" s="8"/>
    </row>
    <row r="49" spans="1:10" customFormat="1" ht="15">
      <c r="A49" s="2" t="s">
        <v>44</v>
      </c>
      <c r="B49" s="2" t="s">
        <v>36</v>
      </c>
      <c r="C49" s="2" t="s">
        <v>70</v>
      </c>
      <c r="D49" s="2" t="s">
        <v>20</v>
      </c>
      <c r="E49" s="2">
        <v>1</v>
      </c>
      <c r="F49" s="2"/>
      <c r="G49" s="2"/>
      <c r="H49" s="2"/>
      <c r="I49" s="22">
        <v>45161</v>
      </c>
      <c r="J49" s="8"/>
    </row>
    <row r="50" spans="1:10" customFormat="1" ht="15">
      <c r="A50" s="2" t="s">
        <v>38</v>
      </c>
      <c r="B50" s="2" t="s">
        <v>36</v>
      </c>
      <c r="C50" s="2" t="s">
        <v>70</v>
      </c>
      <c r="D50" s="2" t="s">
        <v>12</v>
      </c>
      <c r="E50" s="2">
        <v>1</v>
      </c>
      <c r="F50" s="2"/>
      <c r="G50" s="2"/>
      <c r="H50" s="2"/>
      <c r="I50" s="22">
        <v>45161</v>
      </c>
      <c r="J50" s="8"/>
    </row>
    <row r="51" spans="1:10" customFormat="1" ht="15">
      <c r="A51" s="2" t="s">
        <v>42</v>
      </c>
      <c r="B51" s="2" t="s">
        <v>36</v>
      </c>
      <c r="C51" s="2" t="s">
        <v>70</v>
      </c>
      <c r="D51" s="2" t="s">
        <v>73</v>
      </c>
      <c r="E51" s="2">
        <v>1</v>
      </c>
      <c r="F51" s="2"/>
      <c r="G51" s="2"/>
      <c r="H51" s="2"/>
      <c r="I51" s="22">
        <v>45163</v>
      </c>
      <c r="J51" s="8"/>
    </row>
    <row r="52" spans="1:10" customFormat="1" ht="15">
      <c r="A52" s="2" t="s">
        <v>38</v>
      </c>
      <c r="B52" s="2" t="s">
        <v>36</v>
      </c>
      <c r="C52" s="2" t="s">
        <v>70</v>
      </c>
      <c r="D52" s="2" t="s">
        <v>12</v>
      </c>
      <c r="E52" s="2">
        <v>2</v>
      </c>
      <c r="F52" s="2"/>
      <c r="G52" s="2"/>
      <c r="H52" s="2"/>
      <c r="I52" s="22">
        <v>45169</v>
      </c>
      <c r="J52" s="8"/>
    </row>
    <row r="53" spans="1:10" customFormat="1" ht="15">
      <c r="A53" s="2" t="s">
        <v>38</v>
      </c>
      <c r="B53" s="2" t="s">
        <v>36</v>
      </c>
      <c r="C53" s="2" t="s">
        <v>70</v>
      </c>
      <c r="D53" s="2" t="s">
        <v>70</v>
      </c>
      <c r="E53" s="2">
        <v>1</v>
      </c>
      <c r="F53" s="2"/>
      <c r="G53" s="2"/>
      <c r="H53" s="2"/>
      <c r="I53" s="22">
        <v>45177</v>
      </c>
      <c r="J53" s="8"/>
    </row>
    <row r="54" spans="1:10" customFormat="1" ht="15">
      <c r="A54" s="2" t="s">
        <v>8</v>
      </c>
      <c r="B54" s="2" t="s">
        <v>9</v>
      </c>
      <c r="C54" s="2" t="s">
        <v>132</v>
      </c>
      <c r="D54" s="2" t="s">
        <v>63</v>
      </c>
      <c r="E54" s="2">
        <v>1</v>
      </c>
      <c r="F54" s="2"/>
      <c r="G54" s="2"/>
      <c r="H54" s="2"/>
      <c r="I54" s="22">
        <v>45180</v>
      </c>
      <c r="J54" s="8"/>
    </row>
    <row r="55" spans="1:10" customFormat="1" ht="15">
      <c r="A55" s="2" t="s">
        <v>14</v>
      </c>
      <c r="B55" s="2" t="s">
        <v>9</v>
      </c>
      <c r="C55" s="2" t="s">
        <v>132</v>
      </c>
      <c r="D55" s="2" t="s">
        <v>70</v>
      </c>
      <c r="E55" s="2">
        <v>1</v>
      </c>
      <c r="F55" s="2"/>
      <c r="G55" s="2"/>
      <c r="H55" s="2"/>
      <c r="I55" s="22">
        <v>45180</v>
      </c>
      <c r="J55" s="8"/>
    </row>
    <row r="56" spans="1:10" customFormat="1" ht="15">
      <c r="A56" s="2" t="s">
        <v>57</v>
      </c>
      <c r="B56" s="2" t="s">
        <v>50</v>
      </c>
      <c r="C56" s="2" t="s">
        <v>70</v>
      </c>
      <c r="D56" s="2" t="s">
        <v>73</v>
      </c>
      <c r="E56" s="2">
        <v>1</v>
      </c>
      <c r="F56" s="2"/>
      <c r="G56" s="2"/>
      <c r="H56" s="2"/>
      <c r="I56" s="22">
        <v>45180</v>
      </c>
      <c r="J56" s="8"/>
    </row>
    <row r="57" spans="1:10" customFormat="1" ht="15">
      <c r="A57" s="2" t="s">
        <v>40</v>
      </c>
      <c r="B57" s="2" t="s">
        <v>36</v>
      </c>
      <c r="C57" s="2" t="s">
        <v>70</v>
      </c>
      <c r="D57" s="2" t="s">
        <v>70</v>
      </c>
      <c r="E57" s="2">
        <v>1</v>
      </c>
      <c r="F57" s="2"/>
      <c r="G57" s="2"/>
      <c r="H57" s="2"/>
      <c r="I57" s="22">
        <v>45180</v>
      </c>
      <c r="J57" s="8"/>
    </row>
    <row r="58" spans="1:10" customFormat="1" ht="15">
      <c r="A58" s="2" t="s">
        <v>40</v>
      </c>
      <c r="B58" s="2" t="s">
        <v>36</v>
      </c>
      <c r="C58" s="2" t="s">
        <v>70</v>
      </c>
      <c r="D58" s="2" t="s">
        <v>70</v>
      </c>
      <c r="E58" s="2">
        <v>1</v>
      </c>
      <c r="F58" s="2"/>
      <c r="G58" s="2"/>
      <c r="H58" s="2"/>
      <c r="I58" s="22">
        <v>45180</v>
      </c>
      <c r="J58" s="8"/>
    </row>
    <row r="59" spans="1:10" customFormat="1" ht="15">
      <c r="A59" s="2" t="s">
        <v>40</v>
      </c>
      <c r="B59" s="2" t="s">
        <v>36</v>
      </c>
      <c r="C59" s="2" t="s">
        <v>70</v>
      </c>
      <c r="D59" s="2" t="s">
        <v>70</v>
      </c>
      <c r="E59" s="2">
        <v>1</v>
      </c>
      <c r="F59" s="2"/>
      <c r="G59" s="2"/>
      <c r="H59" s="2"/>
      <c r="I59" s="22">
        <v>45180</v>
      </c>
      <c r="J59" s="8"/>
    </row>
    <row r="60" spans="1:10" customFormat="1" ht="15">
      <c r="A60" s="2" t="s">
        <v>40</v>
      </c>
      <c r="B60" s="2" t="s">
        <v>36</v>
      </c>
      <c r="C60" s="2" t="s">
        <v>70</v>
      </c>
      <c r="D60" s="2" t="s">
        <v>70</v>
      </c>
      <c r="E60" s="2">
        <v>1</v>
      </c>
      <c r="F60" s="2"/>
      <c r="G60" s="2"/>
      <c r="H60" s="2"/>
      <c r="I60" s="22">
        <v>45180</v>
      </c>
      <c r="J60" s="8"/>
    </row>
    <row r="61" spans="1:10" customFormat="1" ht="15">
      <c r="A61" s="2" t="s">
        <v>40</v>
      </c>
      <c r="B61" s="2" t="s">
        <v>36</v>
      </c>
      <c r="C61" s="2" t="s">
        <v>70</v>
      </c>
      <c r="D61" s="2" t="s">
        <v>70</v>
      </c>
      <c r="E61" s="2">
        <v>1</v>
      </c>
      <c r="F61" s="2"/>
      <c r="G61" s="2"/>
      <c r="H61" s="2"/>
      <c r="I61" s="22">
        <v>45180</v>
      </c>
      <c r="J61" s="8"/>
    </row>
    <row r="62" spans="1:10" customFormat="1" ht="15">
      <c r="A62" s="2" t="s">
        <v>44</v>
      </c>
      <c r="B62" s="2" t="s">
        <v>36</v>
      </c>
      <c r="C62" s="2" t="s">
        <v>70</v>
      </c>
      <c r="D62" s="2" t="s">
        <v>75</v>
      </c>
      <c r="E62" s="2">
        <v>1</v>
      </c>
      <c r="F62" s="2"/>
      <c r="G62" s="2"/>
      <c r="H62" s="2"/>
      <c r="I62" s="22">
        <v>45180</v>
      </c>
      <c r="J62" s="8"/>
    </row>
    <row r="63" spans="1:10" customFormat="1" ht="15">
      <c r="A63" s="2" t="s">
        <v>38</v>
      </c>
      <c r="B63" s="2" t="s">
        <v>36</v>
      </c>
      <c r="C63" s="2" t="s">
        <v>132</v>
      </c>
      <c r="D63" s="2" t="s">
        <v>67</v>
      </c>
      <c r="E63" s="2">
        <v>1</v>
      </c>
      <c r="F63" s="2"/>
      <c r="G63" s="2"/>
      <c r="H63" s="2"/>
      <c r="I63" s="22">
        <v>45180</v>
      </c>
      <c r="J63" s="8"/>
    </row>
    <row r="64" spans="1:10" customFormat="1" ht="15">
      <c r="A64" s="2" t="s">
        <v>38</v>
      </c>
      <c r="B64" s="2" t="s">
        <v>36</v>
      </c>
      <c r="C64" s="2" t="s">
        <v>132</v>
      </c>
      <c r="D64" s="2" t="s">
        <v>70</v>
      </c>
      <c r="E64" s="2">
        <v>1</v>
      </c>
      <c r="F64" s="2"/>
      <c r="G64" s="2"/>
      <c r="H64" s="2"/>
      <c r="I64" s="22">
        <v>45180</v>
      </c>
      <c r="J64" s="8"/>
    </row>
    <row r="65" spans="1:10" customFormat="1" ht="15">
      <c r="A65" s="2" t="s">
        <v>14</v>
      </c>
      <c r="B65" s="2" t="s">
        <v>9</v>
      </c>
      <c r="C65" s="2" t="s">
        <v>132</v>
      </c>
      <c r="D65" s="2" t="s">
        <v>70</v>
      </c>
      <c r="E65" s="2">
        <v>1</v>
      </c>
      <c r="F65" s="2"/>
      <c r="G65" s="2"/>
      <c r="H65" s="2"/>
      <c r="I65" s="22">
        <v>45180</v>
      </c>
      <c r="J65" s="8"/>
    </row>
    <row r="66" spans="1:10" customFormat="1" ht="15">
      <c r="A66" s="2" t="s">
        <v>55</v>
      </c>
      <c r="B66" s="2" t="s">
        <v>50</v>
      </c>
      <c r="C66" s="2" t="s">
        <v>132</v>
      </c>
      <c r="D66" s="2" t="s">
        <v>70</v>
      </c>
      <c r="E66" s="2">
        <v>1</v>
      </c>
      <c r="F66" s="2"/>
      <c r="G66" s="2"/>
      <c r="H66" s="2"/>
      <c r="I66" s="22">
        <v>45180</v>
      </c>
      <c r="J66" s="8"/>
    </row>
    <row r="67" spans="1:10" customFormat="1" ht="15">
      <c r="A67" s="2" t="s">
        <v>57</v>
      </c>
      <c r="B67" s="2" t="s">
        <v>50</v>
      </c>
      <c r="C67" s="2" t="s">
        <v>132</v>
      </c>
      <c r="D67" s="2" t="s">
        <v>73</v>
      </c>
      <c r="E67" s="2">
        <v>1</v>
      </c>
      <c r="F67" s="2"/>
      <c r="G67" s="2"/>
      <c r="H67" s="2"/>
      <c r="I67" s="22">
        <v>45180</v>
      </c>
      <c r="J67" s="8"/>
    </row>
    <row r="68" spans="1:10" customFormat="1" ht="15">
      <c r="A68" s="2" t="s">
        <v>57</v>
      </c>
      <c r="B68" s="2" t="s">
        <v>50</v>
      </c>
      <c r="C68" s="2" t="s">
        <v>132</v>
      </c>
      <c r="D68" s="2" t="s">
        <v>73</v>
      </c>
      <c r="E68" s="2">
        <v>1</v>
      </c>
      <c r="F68" s="2"/>
      <c r="G68" s="2"/>
      <c r="H68" s="2"/>
      <c r="I68" s="22">
        <v>45180</v>
      </c>
      <c r="J68" s="8"/>
    </row>
    <row r="69" spans="1:10" customFormat="1" ht="15">
      <c r="A69" s="2" t="s">
        <v>57</v>
      </c>
      <c r="B69" s="2" t="s">
        <v>50</v>
      </c>
      <c r="C69" s="2" t="s">
        <v>132</v>
      </c>
      <c r="D69" s="2" t="s">
        <v>70</v>
      </c>
      <c r="E69" s="2">
        <v>1</v>
      </c>
      <c r="F69" s="2"/>
      <c r="G69" s="2"/>
      <c r="H69" s="2"/>
      <c r="I69" s="22">
        <v>45189</v>
      </c>
      <c r="J69" s="8"/>
    </row>
    <row r="70" spans="1:10" customFormat="1" ht="15">
      <c r="A70" s="2" t="s">
        <v>40</v>
      </c>
      <c r="B70" s="2" t="s">
        <v>36</v>
      </c>
      <c r="C70" s="2" t="s">
        <v>132</v>
      </c>
      <c r="D70" s="2" t="s">
        <v>67</v>
      </c>
      <c r="E70" s="2">
        <v>1</v>
      </c>
      <c r="F70" s="2"/>
      <c r="G70" s="2"/>
      <c r="H70" s="2"/>
      <c r="I70" s="22">
        <v>45182</v>
      </c>
      <c r="J70" s="8"/>
    </row>
    <row r="71" spans="1:10" customFormat="1" ht="15">
      <c r="A71" s="2" t="s">
        <v>38</v>
      </c>
      <c r="B71" s="2" t="s">
        <v>36</v>
      </c>
      <c r="C71" s="2" t="s">
        <v>70</v>
      </c>
      <c r="D71" s="2" t="s">
        <v>67</v>
      </c>
      <c r="E71" s="2">
        <v>1</v>
      </c>
      <c r="F71" s="2"/>
      <c r="G71" s="2"/>
      <c r="H71" s="2"/>
      <c r="I71" s="22">
        <v>45182</v>
      </c>
      <c r="J71" s="8"/>
    </row>
    <row r="72" spans="1:10" customFormat="1" ht="15">
      <c r="A72" s="2" t="s">
        <v>40</v>
      </c>
      <c r="B72" s="2" t="s">
        <v>36</v>
      </c>
      <c r="C72" s="2" t="s">
        <v>70</v>
      </c>
      <c r="D72" s="2" t="s">
        <v>70</v>
      </c>
      <c r="E72" s="2">
        <v>1</v>
      </c>
      <c r="F72" s="2"/>
      <c r="G72" s="2"/>
      <c r="H72" s="2"/>
      <c r="I72" s="22">
        <v>45182</v>
      </c>
      <c r="J72" s="8"/>
    </row>
    <row r="73" spans="1:10" customFormat="1" ht="15">
      <c r="A73" s="2" t="s">
        <v>42</v>
      </c>
      <c r="B73" s="2" t="s">
        <v>36</v>
      </c>
      <c r="C73" s="2" t="s">
        <v>70</v>
      </c>
      <c r="D73" s="2" t="s">
        <v>73</v>
      </c>
      <c r="E73" s="2">
        <v>1</v>
      </c>
      <c r="F73" s="2"/>
      <c r="G73" s="2"/>
      <c r="H73" s="2"/>
      <c r="I73" s="22">
        <v>45182</v>
      </c>
      <c r="J73" s="8"/>
    </row>
    <row r="74" spans="1:10" customFormat="1" ht="15">
      <c r="A74" s="2" t="s">
        <v>40</v>
      </c>
      <c r="B74" s="2" t="s">
        <v>36</v>
      </c>
      <c r="C74" s="2" t="s">
        <v>70</v>
      </c>
      <c r="D74" s="2" t="s">
        <v>15</v>
      </c>
      <c r="E74" s="2">
        <v>1</v>
      </c>
      <c r="F74" s="2"/>
      <c r="G74" s="2"/>
      <c r="H74" s="2"/>
      <c r="I74" s="22">
        <v>45182</v>
      </c>
      <c r="J74" s="8"/>
    </row>
    <row r="75" spans="1:10" customFormat="1" ht="15">
      <c r="A75" s="2" t="s">
        <v>14</v>
      </c>
      <c r="B75" s="2" t="s">
        <v>9</v>
      </c>
      <c r="C75" s="2" t="s">
        <v>70</v>
      </c>
      <c r="D75" s="2" t="s">
        <v>15</v>
      </c>
      <c r="E75" s="2">
        <v>1</v>
      </c>
      <c r="F75" s="2"/>
      <c r="G75" s="2"/>
      <c r="H75" s="2"/>
      <c r="I75" s="22">
        <v>45182</v>
      </c>
      <c r="J75" s="8"/>
    </row>
    <row r="76" spans="1:10" customFormat="1" ht="15">
      <c r="A76" s="2" t="s">
        <v>42</v>
      </c>
      <c r="B76" s="2" t="s">
        <v>36</v>
      </c>
      <c r="C76" s="2" t="s">
        <v>70</v>
      </c>
      <c r="D76" s="2" t="s">
        <v>18</v>
      </c>
      <c r="E76" s="2">
        <v>1</v>
      </c>
      <c r="F76" s="2"/>
      <c r="G76" s="2"/>
      <c r="H76" s="2"/>
      <c r="I76" s="22">
        <v>45182</v>
      </c>
      <c r="J76" s="8"/>
    </row>
    <row r="77" spans="1:10" customFormat="1" ht="15">
      <c r="A77" s="2" t="s">
        <v>11</v>
      </c>
      <c r="B77" s="2" t="s">
        <v>9</v>
      </c>
      <c r="C77" s="2" t="s">
        <v>132</v>
      </c>
      <c r="D77" s="2" t="s">
        <v>12</v>
      </c>
      <c r="E77" s="2">
        <v>1</v>
      </c>
      <c r="F77" s="2"/>
      <c r="G77" s="2"/>
      <c r="H77" s="2"/>
      <c r="I77" s="22">
        <v>45181</v>
      </c>
      <c r="J77" s="8"/>
    </row>
    <row r="78" spans="1:10" customFormat="1" ht="15">
      <c r="A78" s="2" t="s">
        <v>40</v>
      </c>
      <c r="B78" s="2" t="s">
        <v>36</v>
      </c>
      <c r="C78" s="2" t="s">
        <v>70</v>
      </c>
      <c r="D78" s="2" t="s">
        <v>15</v>
      </c>
      <c r="E78" s="2">
        <v>1</v>
      </c>
      <c r="F78" s="2"/>
      <c r="G78" s="2"/>
      <c r="H78" s="2"/>
      <c r="I78" s="22">
        <v>45182</v>
      </c>
      <c r="J78" s="8"/>
    </row>
    <row r="79" spans="1:10" customFormat="1" ht="15">
      <c r="A79" s="2" t="s">
        <v>40</v>
      </c>
      <c r="B79" s="2" t="s">
        <v>36</v>
      </c>
      <c r="C79" s="2" t="s">
        <v>70</v>
      </c>
      <c r="D79" s="2" t="s">
        <v>15</v>
      </c>
      <c r="E79" s="2">
        <v>1</v>
      </c>
      <c r="F79" s="2"/>
      <c r="G79" s="2"/>
      <c r="H79" s="2"/>
      <c r="I79" s="22">
        <v>45182</v>
      </c>
      <c r="J79" s="8"/>
    </row>
    <row r="80" spans="1:10" customFormat="1" ht="15">
      <c r="A80" s="2" t="s">
        <v>40</v>
      </c>
      <c r="B80" s="2" t="s">
        <v>36</v>
      </c>
      <c r="C80" s="2" t="s">
        <v>70</v>
      </c>
      <c r="D80" s="2" t="s">
        <v>15</v>
      </c>
      <c r="E80" s="2">
        <v>1</v>
      </c>
      <c r="F80" s="2"/>
      <c r="G80" s="2"/>
      <c r="H80" s="2"/>
      <c r="I80" s="22">
        <v>45182</v>
      </c>
      <c r="J80" s="8"/>
    </row>
    <row r="81" spans="1:10" customFormat="1" ht="15">
      <c r="A81" s="2" t="s">
        <v>42</v>
      </c>
      <c r="B81" s="2" t="s">
        <v>36</v>
      </c>
      <c r="C81" s="2" t="s">
        <v>70</v>
      </c>
      <c r="D81" s="2" t="s">
        <v>18</v>
      </c>
      <c r="E81" s="2">
        <v>1</v>
      </c>
      <c r="F81" s="2"/>
      <c r="G81" s="2"/>
      <c r="H81" s="2"/>
      <c r="I81" s="22">
        <v>45182</v>
      </c>
      <c r="J81" s="8"/>
    </row>
    <row r="82" spans="1:10" customFormat="1" ht="15">
      <c r="A82" s="2" t="s">
        <v>40</v>
      </c>
      <c r="B82" s="2" t="s">
        <v>36</v>
      </c>
      <c r="C82" s="2" t="s">
        <v>70</v>
      </c>
      <c r="D82" s="2" t="s">
        <v>15</v>
      </c>
      <c r="E82" s="2">
        <v>1</v>
      </c>
      <c r="F82" s="2"/>
      <c r="G82" s="2"/>
      <c r="H82" s="2"/>
      <c r="I82" s="22">
        <v>45182</v>
      </c>
      <c r="J82" s="8"/>
    </row>
    <row r="83" spans="1:10" customFormat="1" ht="15">
      <c r="A83" s="2" t="s">
        <v>40</v>
      </c>
      <c r="B83" s="2" t="s">
        <v>36</v>
      </c>
      <c r="C83" s="2" t="s">
        <v>70</v>
      </c>
      <c r="D83" s="2" t="s">
        <v>15</v>
      </c>
      <c r="E83" s="2">
        <v>1</v>
      </c>
      <c r="F83" s="2"/>
      <c r="G83" s="2"/>
      <c r="H83" s="2"/>
      <c r="I83" s="22">
        <v>45182</v>
      </c>
      <c r="J83" s="8"/>
    </row>
    <row r="84" spans="1:10" customFormat="1" ht="15">
      <c r="A84" s="2" t="s">
        <v>38</v>
      </c>
      <c r="B84" s="2" t="s">
        <v>36</v>
      </c>
      <c r="C84" s="2" t="s">
        <v>132</v>
      </c>
      <c r="D84" s="2" t="s">
        <v>12</v>
      </c>
      <c r="E84" s="2">
        <v>1</v>
      </c>
      <c r="F84" s="2"/>
      <c r="G84" s="2"/>
      <c r="H84" s="2"/>
      <c r="I84" s="22">
        <v>45182</v>
      </c>
      <c r="J84" s="8"/>
    </row>
    <row r="85" spans="1:10" customFormat="1" ht="15">
      <c r="A85" s="2" t="s">
        <v>40</v>
      </c>
      <c r="B85" s="2" t="s">
        <v>36</v>
      </c>
      <c r="C85" s="2" t="s">
        <v>70</v>
      </c>
      <c r="D85" s="2" t="s">
        <v>15</v>
      </c>
      <c r="E85" s="2">
        <v>1</v>
      </c>
      <c r="F85" s="2"/>
      <c r="G85" s="2"/>
      <c r="H85" s="2"/>
      <c r="I85" s="22">
        <v>45181</v>
      </c>
      <c r="J85" s="8"/>
    </row>
    <row r="86" spans="1:10" customFormat="1" ht="15">
      <c r="A86" s="2" t="s">
        <v>40</v>
      </c>
      <c r="B86" s="2" t="s">
        <v>36</v>
      </c>
      <c r="C86" s="2" t="s">
        <v>70</v>
      </c>
      <c r="D86" s="2" t="s">
        <v>15</v>
      </c>
      <c r="E86" s="2">
        <v>1</v>
      </c>
      <c r="F86" s="2"/>
      <c r="G86" s="2"/>
      <c r="H86" s="2"/>
      <c r="I86" s="22">
        <v>45182</v>
      </c>
      <c r="J86" s="8"/>
    </row>
    <row r="87" spans="1:10" customFormat="1" ht="15">
      <c r="A87" s="2" t="s">
        <v>38</v>
      </c>
      <c r="B87" s="2" t="s">
        <v>36</v>
      </c>
      <c r="C87" s="2" t="s">
        <v>132</v>
      </c>
      <c r="D87" s="2" t="s">
        <v>12</v>
      </c>
      <c r="E87" s="2">
        <v>1</v>
      </c>
      <c r="F87" s="2"/>
      <c r="G87" s="2"/>
      <c r="H87" s="2"/>
      <c r="I87" s="22">
        <v>45180</v>
      </c>
      <c r="J87" s="8"/>
    </row>
    <row r="88" spans="1:10" customFormat="1" ht="15">
      <c r="A88" s="2" t="s">
        <v>38</v>
      </c>
      <c r="B88" s="2" t="s">
        <v>36</v>
      </c>
      <c r="C88" s="2" t="s">
        <v>132</v>
      </c>
      <c r="D88" s="2" t="s">
        <v>12</v>
      </c>
      <c r="E88" s="2">
        <v>1</v>
      </c>
      <c r="F88" s="2"/>
      <c r="G88" s="2"/>
      <c r="H88" s="2"/>
      <c r="I88" s="22">
        <v>45180</v>
      </c>
      <c r="J88" s="8"/>
    </row>
    <row r="89" spans="1:10" customFormat="1" ht="15">
      <c r="A89" s="2" t="s">
        <v>40</v>
      </c>
      <c r="B89" s="2" t="s">
        <v>36</v>
      </c>
      <c r="C89" s="2" t="s">
        <v>132</v>
      </c>
      <c r="D89" s="2" t="s">
        <v>15</v>
      </c>
      <c r="E89" s="2">
        <v>1</v>
      </c>
      <c r="F89" s="2"/>
      <c r="G89" s="2"/>
      <c r="H89" s="2"/>
      <c r="I89" s="22">
        <v>45189</v>
      </c>
      <c r="J89" s="8"/>
    </row>
    <row r="90" spans="1:10" customFormat="1" ht="15">
      <c r="A90" s="2" t="s">
        <v>40</v>
      </c>
      <c r="B90" s="2" t="s">
        <v>36</v>
      </c>
      <c r="C90" s="2" t="s">
        <v>70</v>
      </c>
      <c r="D90" s="2" t="s">
        <v>15</v>
      </c>
      <c r="E90" s="2">
        <v>1</v>
      </c>
      <c r="F90" s="2"/>
      <c r="G90" s="2"/>
      <c r="H90" s="2"/>
      <c r="I90" s="22">
        <v>45181</v>
      </c>
      <c r="J90" s="8"/>
    </row>
    <row r="91" spans="1:10" customFormat="1" ht="15">
      <c r="A91" s="2" t="s">
        <v>40</v>
      </c>
      <c r="B91" s="2" t="s">
        <v>36</v>
      </c>
      <c r="C91" s="2" t="s">
        <v>132</v>
      </c>
      <c r="D91" s="2" t="s">
        <v>15</v>
      </c>
      <c r="E91" s="2">
        <v>1</v>
      </c>
      <c r="F91" s="2"/>
      <c r="G91" s="2"/>
      <c r="H91" s="2"/>
      <c r="I91" s="22">
        <v>45180</v>
      </c>
      <c r="J91" s="8"/>
    </row>
    <row r="92" spans="1:10" customFormat="1" ht="15">
      <c r="A92" s="2" t="s">
        <v>40</v>
      </c>
      <c r="B92" s="2" t="s">
        <v>36</v>
      </c>
      <c r="C92" s="2" t="s">
        <v>132</v>
      </c>
      <c r="D92" s="2" t="s">
        <v>15</v>
      </c>
      <c r="E92" s="2">
        <v>1</v>
      </c>
      <c r="F92" s="2"/>
      <c r="G92" s="2"/>
      <c r="H92" s="2"/>
      <c r="I92" s="22">
        <v>45180</v>
      </c>
      <c r="J92" s="8"/>
    </row>
    <row r="93" spans="1:10" customFormat="1" ht="15">
      <c r="A93" s="2" t="s">
        <v>38</v>
      </c>
      <c r="B93" s="2" t="s">
        <v>36</v>
      </c>
      <c r="C93" s="2" t="s">
        <v>70</v>
      </c>
      <c r="D93" s="2" t="s">
        <v>12</v>
      </c>
      <c r="E93" s="2">
        <v>1</v>
      </c>
      <c r="F93" s="2"/>
      <c r="G93" s="2"/>
      <c r="H93" s="2"/>
      <c r="I93" s="22">
        <v>45189</v>
      </c>
      <c r="J93" s="8"/>
    </row>
    <row r="94" spans="1:10" customFormat="1" ht="15">
      <c r="A94" s="2" t="s">
        <v>40</v>
      </c>
      <c r="B94" s="2" t="s">
        <v>36</v>
      </c>
      <c r="C94" s="2" t="s">
        <v>132</v>
      </c>
      <c r="D94" s="2" t="s">
        <v>15</v>
      </c>
      <c r="E94" s="2">
        <v>1</v>
      </c>
      <c r="F94" s="2"/>
      <c r="G94" s="2"/>
      <c r="H94" s="2"/>
      <c r="I94" s="22">
        <v>45189</v>
      </c>
      <c r="J94" s="8"/>
    </row>
    <row r="95" spans="1:10" customFormat="1" ht="15">
      <c r="A95" s="2"/>
      <c r="B95" s="2"/>
      <c r="C95" s="2"/>
      <c r="D95" s="2"/>
      <c r="E95" s="2"/>
      <c r="F95" s="2"/>
      <c r="G95" s="2"/>
      <c r="H95" s="2"/>
      <c r="I95" s="22">
        <v>45267</v>
      </c>
      <c r="J95" s="8"/>
    </row>
    <row r="96" spans="1:10" customFormat="1" ht="15">
      <c r="A96" s="2"/>
      <c r="B96" s="2"/>
      <c r="C96" s="2"/>
      <c r="D96" s="2"/>
      <c r="E96" s="2"/>
      <c r="F96" s="2"/>
      <c r="G96" s="2"/>
      <c r="H96" s="2"/>
      <c r="I96" s="2"/>
      <c r="J96" s="8"/>
    </row>
    <row r="97" spans="1:10" customFormat="1" ht="15">
      <c r="A97" s="2"/>
      <c r="B97" s="2"/>
      <c r="C97" s="2"/>
      <c r="D97" s="2"/>
      <c r="E97" s="2"/>
      <c r="F97" s="2"/>
      <c r="G97" s="2"/>
      <c r="H97" s="2"/>
      <c r="I97" s="2"/>
      <c r="J97" s="8"/>
    </row>
    <row r="98" spans="1:10" customFormat="1" ht="15">
      <c r="A98" s="2"/>
      <c r="B98" s="2"/>
      <c r="C98" s="2"/>
      <c r="D98" s="2"/>
      <c r="E98" s="2"/>
      <c r="F98" s="2"/>
      <c r="G98" s="2"/>
      <c r="H98" s="2"/>
      <c r="I98" s="2"/>
      <c r="J98" s="8"/>
    </row>
    <row r="99" spans="1:10" customFormat="1" ht="15">
      <c r="A99" s="2"/>
      <c r="B99" s="2"/>
      <c r="C99" s="2"/>
      <c r="D99" s="2"/>
      <c r="E99" s="2"/>
      <c r="F99" s="2"/>
      <c r="G99" s="2"/>
      <c r="H99" s="2"/>
      <c r="I99" s="2"/>
      <c r="J99" s="8"/>
    </row>
    <row r="100" spans="1:10" customFormat="1" ht="15">
      <c r="A100" s="2"/>
      <c r="B100" s="2"/>
      <c r="C100" s="2"/>
      <c r="D100" s="2"/>
      <c r="E100" s="2"/>
      <c r="F100" s="2"/>
      <c r="G100" s="2"/>
      <c r="H100" s="2"/>
      <c r="I100" s="2"/>
      <c r="J100" s="8"/>
    </row>
    <row r="101" spans="1:10" customFormat="1" ht="15">
      <c r="A101" s="2"/>
      <c r="B101" s="2"/>
      <c r="C101" s="2"/>
      <c r="D101" s="2"/>
      <c r="E101" s="2"/>
      <c r="F101" s="2"/>
      <c r="G101" s="2"/>
      <c r="H101" s="2"/>
      <c r="I101" s="2"/>
      <c r="J101" s="8"/>
    </row>
    <row r="102" spans="1:10" customFormat="1" ht="15">
      <c r="A102" s="2"/>
      <c r="B102" s="2"/>
      <c r="C102" s="2"/>
      <c r="D102" s="2"/>
      <c r="E102" s="2"/>
      <c r="F102" s="2"/>
      <c r="G102" s="2"/>
      <c r="H102" s="2"/>
      <c r="I102" s="2"/>
      <c r="J102" s="8"/>
    </row>
    <row r="103" spans="1:10" customFormat="1" ht="15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customForma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customFormat="1">
      <c r="A105" s="8"/>
      <c r="B105" s="8"/>
      <c r="C105" s="8"/>
      <c r="D105" s="8"/>
      <c r="E105" s="8"/>
      <c r="F105" s="8"/>
      <c r="G105" s="8"/>
      <c r="H105" s="8"/>
      <c r="I105" s="8"/>
      <c r="J105" s="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133E-8203-49E2-AAB5-733F25793963}">
  <dimension ref="A1:J104"/>
  <sheetViews>
    <sheetView zoomScaleNormal="100" workbookViewId="0">
      <selection activeCell="G1" sqref="G1"/>
    </sheetView>
  </sheetViews>
  <sheetFormatPr defaultColWidth="11.42578125" defaultRowHeight="14.45"/>
  <cols>
    <col min="1" max="1" width="39" customWidth="1"/>
    <col min="2" max="2" width="32.28515625" customWidth="1"/>
    <col min="3" max="3" width="19.140625" customWidth="1"/>
    <col min="4" max="4" width="22" customWidth="1"/>
    <col min="5" max="5" width="18.140625" customWidth="1"/>
    <col min="6" max="6" width="21.5703125" customWidth="1"/>
    <col min="7" max="7" width="39.42578125" customWidth="1"/>
    <col min="8" max="8" width="44.5703125" customWidth="1"/>
    <col min="9" max="9" width="30.7109375" customWidth="1"/>
    <col min="10" max="10" width="17.140625" customWidth="1"/>
  </cols>
  <sheetData>
    <row r="1" spans="1:10" ht="18.75">
      <c r="A1" s="28"/>
      <c r="B1" s="28"/>
      <c r="C1" s="24"/>
      <c r="D1" s="24" t="s">
        <v>133</v>
      </c>
      <c r="E1" s="28"/>
      <c r="F1" s="28"/>
      <c r="G1" s="28"/>
      <c r="H1" s="28"/>
      <c r="I1" s="28"/>
      <c r="J1" s="9"/>
    </row>
    <row r="2" spans="1:10" ht="15"/>
    <row r="3" spans="1:10" ht="15">
      <c r="A3" s="23" t="s">
        <v>134</v>
      </c>
      <c r="B3" s="23" t="s">
        <v>89</v>
      </c>
      <c r="C3" s="23" t="s">
        <v>122</v>
      </c>
      <c r="D3" s="23" t="s">
        <v>123</v>
      </c>
      <c r="E3" s="23" t="s">
        <v>124</v>
      </c>
      <c r="F3" s="23" t="s">
        <v>135</v>
      </c>
      <c r="G3" s="23" t="s">
        <v>125</v>
      </c>
      <c r="H3" s="23" t="s">
        <v>126</v>
      </c>
    </row>
    <row r="4" spans="1:10" ht="15">
      <c r="A4" s="2" t="s">
        <v>8</v>
      </c>
      <c r="B4" s="2" t="s">
        <v>9</v>
      </c>
      <c r="C4" s="2"/>
      <c r="D4" s="2" t="s">
        <v>10</v>
      </c>
      <c r="E4" s="2"/>
      <c r="F4" s="2"/>
      <c r="G4" s="2"/>
      <c r="H4" s="2"/>
    </row>
    <row r="5" spans="1:10" ht="15">
      <c r="A5" s="2" t="s">
        <v>11</v>
      </c>
      <c r="B5" s="2" t="s">
        <v>9</v>
      </c>
      <c r="C5" s="2"/>
      <c r="D5" s="2" t="s">
        <v>12</v>
      </c>
      <c r="E5" s="2"/>
      <c r="F5" s="2"/>
      <c r="G5" s="2"/>
      <c r="H5" s="2"/>
    </row>
    <row r="6" spans="1:10" ht="15">
      <c r="A6" s="2" t="s">
        <v>14</v>
      </c>
      <c r="B6" s="2" t="s">
        <v>9</v>
      </c>
      <c r="C6" s="2"/>
      <c r="D6" s="2" t="s">
        <v>15</v>
      </c>
      <c r="E6" s="2"/>
      <c r="F6" s="2"/>
      <c r="G6" s="2"/>
      <c r="H6" s="2"/>
    </row>
    <row r="7" spans="1:10" ht="15">
      <c r="A7" s="2" t="s">
        <v>17</v>
      </c>
      <c r="B7" s="2" t="s">
        <v>9</v>
      </c>
      <c r="C7" s="2"/>
      <c r="D7" s="2" t="s">
        <v>18</v>
      </c>
      <c r="E7" s="2"/>
      <c r="F7" s="2"/>
      <c r="G7" s="2"/>
      <c r="H7" s="2"/>
    </row>
    <row r="8" spans="1:10" ht="15">
      <c r="A8" s="2" t="s">
        <v>19</v>
      </c>
      <c r="B8" s="2" t="s">
        <v>9</v>
      </c>
      <c r="C8" s="2"/>
      <c r="D8" s="2" t="s">
        <v>20</v>
      </c>
      <c r="E8" s="2"/>
      <c r="F8" s="2"/>
      <c r="G8" s="2"/>
      <c r="H8" s="2"/>
    </row>
    <row r="9" spans="1:10" ht="15">
      <c r="A9" s="2" t="s">
        <v>21</v>
      </c>
      <c r="B9" s="2" t="s">
        <v>9</v>
      </c>
      <c r="C9" s="2"/>
      <c r="D9" s="2" t="s">
        <v>22</v>
      </c>
      <c r="E9" s="2"/>
      <c r="F9" s="2"/>
      <c r="G9" s="2"/>
      <c r="H9" s="2"/>
    </row>
    <row r="10" spans="1:10" ht="15">
      <c r="A10" s="2" t="s">
        <v>23</v>
      </c>
      <c r="B10" s="2" t="s">
        <v>9</v>
      </c>
      <c r="C10" s="2"/>
      <c r="D10" s="2" t="s">
        <v>24</v>
      </c>
      <c r="E10" s="2"/>
      <c r="F10" s="2"/>
      <c r="G10" s="2"/>
      <c r="H10" s="2"/>
    </row>
    <row r="11" spans="1:10" ht="15">
      <c r="A11" s="2" t="s">
        <v>26</v>
      </c>
      <c r="B11" s="2" t="s">
        <v>27</v>
      </c>
      <c r="C11" s="2"/>
      <c r="D11" s="2" t="s">
        <v>10</v>
      </c>
      <c r="E11" s="2"/>
      <c r="F11" s="2"/>
      <c r="G11" s="2"/>
      <c r="H11" s="2"/>
    </row>
    <row r="12" spans="1:10" ht="15">
      <c r="A12" s="2" t="s">
        <v>29</v>
      </c>
      <c r="B12" s="2" t="s">
        <v>27</v>
      </c>
      <c r="C12" s="2"/>
      <c r="D12" s="2" t="s">
        <v>12</v>
      </c>
      <c r="E12" s="2"/>
      <c r="F12" s="2"/>
      <c r="G12" s="2"/>
      <c r="H12" s="2"/>
    </row>
    <row r="13" spans="1:10" ht="15">
      <c r="A13" s="2" t="s">
        <v>30</v>
      </c>
      <c r="B13" s="2" t="s">
        <v>27</v>
      </c>
      <c r="C13" s="2"/>
      <c r="D13" s="2" t="s">
        <v>15</v>
      </c>
      <c r="E13" s="2"/>
      <c r="F13" s="2"/>
      <c r="G13" s="2"/>
      <c r="H13" s="2"/>
    </row>
    <row r="14" spans="1:10" ht="15">
      <c r="A14" s="2" t="s">
        <v>31</v>
      </c>
      <c r="B14" s="2" t="s">
        <v>27</v>
      </c>
      <c r="C14" s="2"/>
      <c r="D14" s="2" t="s">
        <v>18</v>
      </c>
      <c r="E14" s="2"/>
      <c r="F14" s="2"/>
      <c r="G14" s="2"/>
      <c r="H14" s="2"/>
    </row>
    <row r="15" spans="1:10" ht="15">
      <c r="A15" s="2" t="s">
        <v>32</v>
      </c>
      <c r="B15" s="2" t="s">
        <v>27</v>
      </c>
      <c r="C15" s="2"/>
      <c r="D15" s="2" t="s">
        <v>20</v>
      </c>
      <c r="E15" s="2"/>
      <c r="F15" s="2"/>
      <c r="G15" s="2"/>
      <c r="H15" s="2"/>
    </row>
    <row r="16" spans="1:10" ht="15">
      <c r="A16" s="2" t="s">
        <v>33</v>
      </c>
      <c r="B16" s="2" t="s">
        <v>27</v>
      </c>
      <c r="C16" s="2"/>
      <c r="D16" s="2" t="s">
        <v>22</v>
      </c>
      <c r="E16" s="2"/>
      <c r="F16" s="2"/>
      <c r="G16" s="2"/>
      <c r="H16" s="2"/>
    </row>
    <row r="17" spans="1:8" ht="15">
      <c r="A17" s="2" t="s">
        <v>34</v>
      </c>
      <c r="B17" s="2" t="s">
        <v>27</v>
      </c>
      <c r="C17" s="2"/>
      <c r="D17" s="2" t="s">
        <v>24</v>
      </c>
      <c r="E17" s="2"/>
      <c r="F17" s="2"/>
      <c r="G17" s="2"/>
      <c r="H17" s="2"/>
    </row>
    <row r="18" spans="1:8" ht="15">
      <c r="A18" s="2" t="s">
        <v>35</v>
      </c>
      <c r="B18" s="2" t="s">
        <v>36</v>
      </c>
      <c r="C18" s="2"/>
      <c r="D18" s="2" t="s">
        <v>10</v>
      </c>
      <c r="E18" s="2"/>
      <c r="F18" s="2"/>
      <c r="G18" s="2"/>
      <c r="H18" s="2"/>
    </row>
    <row r="19" spans="1:8" ht="15">
      <c r="A19" s="2" t="s">
        <v>38</v>
      </c>
      <c r="B19" s="2" t="s">
        <v>36</v>
      </c>
      <c r="C19" s="2"/>
      <c r="D19" s="2" t="s">
        <v>12</v>
      </c>
      <c r="E19" s="2"/>
      <c r="F19" s="2"/>
      <c r="G19" s="2"/>
      <c r="H19" s="2"/>
    </row>
    <row r="20" spans="1:8" ht="15">
      <c r="A20" s="2" t="s">
        <v>40</v>
      </c>
      <c r="B20" s="2" t="s">
        <v>36</v>
      </c>
      <c r="C20" s="2"/>
      <c r="D20" s="2" t="s">
        <v>15</v>
      </c>
      <c r="E20" s="2"/>
      <c r="F20" s="2"/>
      <c r="G20" s="2"/>
      <c r="H20" s="2"/>
    </row>
    <row r="21" spans="1:8" ht="15">
      <c r="A21" s="2" t="s">
        <v>42</v>
      </c>
      <c r="B21" s="2" t="s">
        <v>36</v>
      </c>
      <c r="C21" s="2"/>
      <c r="D21" s="2" t="s">
        <v>18</v>
      </c>
      <c r="E21" s="2"/>
      <c r="F21" s="2"/>
      <c r="G21" s="2"/>
      <c r="H21" s="2"/>
    </row>
    <row r="22" spans="1:8" ht="15">
      <c r="A22" s="2" t="s">
        <v>44</v>
      </c>
      <c r="B22" s="2" t="s">
        <v>36</v>
      </c>
      <c r="C22" s="2"/>
      <c r="D22" s="2" t="s">
        <v>20</v>
      </c>
      <c r="E22" s="2"/>
      <c r="F22" s="2"/>
      <c r="G22" s="2"/>
      <c r="H22" s="2"/>
    </row>
    <row r="23" spans="1:8" ht="15">
      <c r="A23" s="2" t="s">
        <v>46</v>
      </c>
      <c r="B23" s="2" t="s">
        <v>36</v>
      </c>
      <c r="C23" s="2"/>
      <c r="D23" s="2" t="s">
        <v>22</v>
      </c>
      <c r="E23" s="2"/>
      <c r="F23" s="2"/>
      <c r="G23" s="2"/>
      <c r="H23" s="2"/>
    </row>
    <row r="24" spans="1:8" ht="15">
      <c r="A24" s="2" t="s">
        <v>47</v>
      </c>
      <c r="B24" s="2" t="s">
        <v>36</v>
      </c>
      <c r="C24" s="2"/>
      <c r="D24" s="2" t="s">
        <v>24</v>
      </c>
      <c r="E24" s="2"/>
      <c r="F24" s="2"/>
      <c r="G24" s="2"/>
      <c r="H24" s="2"/>
    </row>
    <row r="25" spans="1:8" ht="15">
      <c r="A25" s="2" t="s">
        <v>49</v>
      </c>
      <c r="B25" s="2" t="s">
        <v>50</v>
      </c>
      <c r="C25" s="2"/>
      <c r="D25" s="2" t="s">
        <v>10</v>
      </c>
      <c r="E25" s="2"/>
      <c r="F25" s="2"/>
      <c r="G25" s="2"/>
      <c r="H25" s="2"/>
    </row>
    <row r="26" spans="1:8" ht="15">
      <c r="A26" s="2" t="s">
        <v>52</v>
      </c>
      <c r="B26" s="2" t="s">
        <v>50</v>
      </c>
      <c r="C26" s="2"/>
      <c r="D26" s="2" t="s">
        <v>12</v>
      </c>
      <c r="E26" s="2"/>
      <c r="F26" s="2"/>
      <c r="G26" s="2"/>
      <c r="H26" s="2"/>
    </row>
    <row r="27" spans="1:8" ht="15">
      <c r="A27" s="2" t="s">
        <v>55</v>
      </c>
      <c r="B27" s="2" t="s">
        <v>50</v>
      </c>
      <c r="C27" s="2"/>
      <c r="D27" s="2" t="s">
        <v>15</v>
      </c>
      <c r="E27" s="2"/>
      <c r="F27" s="2"/>
      <c r="G27" s="2"/>
      <c r="H27" s="2"/>
    </row>
    <row r="28" spans="1:8" ht="15">
      <c r="A28" s="2" t="s">
        <v>57</v>
      </c>
      <c r="B28" s="2" t="s">
        <v>50</v>
      </c>
      <c r="C28" s="2"/>
      <c r="D28" s="2" t="s">
        <v>18</v>
      </c>
      <c r="E28" s="2"/>
      <c r="F28" s="2"/>
      <c r="G28" s="2"/>
      <c r="H28" s="2"/>
    </row>
    <row r="29" spans="1:8" ht="15">
      <c r="A29" s="2" t="s">
        <v>58</v>
      </c>
      <c r="B29" s="2" t="s">
        <v>50</v>
      </c>
      <c r="C29" s="2"/>
      <c r="D29" s="2" t="s">
        <v>20</v>
      </c>
      <c r="E29" s="2"/>
      <c r="F29" s="2"/>
      <c r="G29" s="2"/>
      <c r="H29" s="2"/>
    </row>
    <row r="30" spans="1:8" ht="15">
      <c r="A30" s="2" t="s">
        <v>59</v>
      </c>
      <c r="B30" s="2" t="s">
        <v>50</v>
      </c>
      <c r="C30" s="2"/>
      <c r="D30" s="2" t="s">
        <v>22</v>
      </c>
      <c r="E30" s="2"/>
      <c r="F30" s="2"/>
      <c r="G30" s="2"/>
      <c r="H30" s="2"/>
    </row>
    <row r="31" spans="1:8" ht="15">
      <c r="A31" s="2" t="s">
        <v>60</v>
      </c>
      <c r="B31" s="2" t="s">
        <v>50</v>
      </c>
      <c r="C31" s="2"/>
      <c r="D31" s="2" t="s">
        <v>24</v>
      </c>
      <c r="E31" s="2"/>
      <c r="F31" s="2"/>
      <c r="G31" s="2"/>
      <c r="H31" s="2"/>
    </row>
    <row r="32" spans="1:8" ht="15">
      <c r="A32" s="2" t="s">
        <v>61</v>
      </c>
      <c r="B32" s="2" t="s">
        <v>62</v>
      </c>
      <c r="C32" s="2"/>
      <c r="D32" s="2" t="s">
        <v>10</v>
      </c>
      <c r="E32" s="2"/>
      <c r="F32" s="2"/>
      <c r="G32" s="2"/>
      <c r="H32" s="2"/>
    </row>
    <row r="33" spans="1:8" ht="15">
      <c r="A33" s="2" t="s">
        <v>65</v>
      </c>
      <c r="B33" s="2" t="s">
        <v>62</v>
      </c>
      <c r="C33" s="2"/>
      <c r="D33" s="2" t="s">
        <v>12</v>
      </c>
      <c r="E33" s="2"/>
      <c r="F33" s="2"/>
      <c r="G33" s="2"/>
      <c r="H33" s="2"/>
    </row>
    <row r="34" spans="1:8" ht="15">
      <c r="A34" s="2" t="s">
        <v>69</v>
      </c>
      <c r="B34" s="2" t="s">
        <v>62</v>
      </c>
      <c r="C34" s="2"/>
      <c r="D34" s="2" t="s">
        <v>15</v>
      </c>
      <c r="E34" s="2"/>
      <c r="F34" s="2"/>
      <c r="G34" s="2"/>
      <c r="H34" s="2"/>
    </row>
    <row r="35" spans="1:8" ht="15">
      <c r="A35" s="2" t="s">
        <v>72</v>
      </c>
      <c r="B35" s="2" t="s">
        <v>62</v>
      </c>
      <c r="C35" s="2"/>
      <c r="D35" s="2" t="s">
        <v>18</v>
      </c>
      <c r="E35" s="2"/>
      <c r="F35" s="2"/>
      <c r="G35" s="2"/>
      <c r="H35" s="2"/>
    </row>
    <row r="36" spans="1:8" ht="15">
      <c r="A36" s="2" t="s">
        <v>74</v>
      </c>
      <c r="B36" s="2" t="s">
        <v>62</v>
      </c>
      <c r="C36" s="2"/>
      <c r="D36" s="2" t="s">
        <v>20</v>
      </c>
      <c r="E36" s="2"/>
      <c r="F36" s="2"/>
      <c r="G36" s="2"/>
      <c r="H36" s="2"/>
    </row>
    <row r="37" spans="1:8" ht="15">
      <c r="A37" s="2" t="s">
        <v>76</v>
      </c>
      <c r="B37" s="2" t="s">
        <v>62</v>
      </c>
      <c r="C37" s="2"/>
      <c r="D37" s="2" t="s">
        <v>22</v>
      </c>
      <c r="E37" s="2"/>
      <c r="F37" s="2"/>
      <c r="G37" s="2"/>
      <c r="H37" s="2"/>
    </row>
    <row r="38" spans="1:8" ht="15">
      <c r="A38" s="2" t="s">
        <v>79</v>
      </c>
      <c r="B38" s="2" t="s">
        <v>62</v>
      </c>
      <c r="C38" s="2"/>
      <c r="D38" s="2" t="s">
        <v>24</v>
      </c>
      <c r="E38" s="2"/>
      <c r="F38" s="2"/>
      <c r="G38" s="2"/>
      <c r="H38" s="2"/>
    </row>
    <row r="39" spans="1:8" ht="15">
      <c r="A39" s="2"/>
      <c r="B39" s="2"/>
      <c r="C39" s="2"/>
      <c r="D39" s="2"/>
      <c r="E39" s="2"/>
      <c r="F39" s="2"/>
      <c r="G39" s="2"/>
      <c r="H39" s="2"/>
    </row>
    <row r="40" spans="1:8" ht="15">
      <c r="A40" s="2"/>
      <c r="B40" s="2"/>
      <c r="C40" s="2"/>
      <c r="D40" s="2"/>
      <c r="E40" s="2"/>
      <c r="F40" s="2"/>
      <c r="G40" s="2"/>
      <c r="H40" s="2"/>
    </row>
    <row r="41" spans="1:8" ht="15">
      <c r="A41" s="2"/>
      <c r="B41" s="2"/>
      <c r="C41" s="2"/>
      <c r="D41" s="2"/>
      <c r="E41" s="2"/>
      <c r="F41" s="2"/>
      <c r="G41" s="2"/>
      <c r="H41" s="2"/>
    </row>
    <row r="42" spans="1:8" ht="15">
      <c r="A42" s="2"/>
      <c r="B42" s="2"/>
      <c r="C42" s="2"/>
      <c r="D42" s="2"/>
      <c r="E42" s="2"/>
      <c r="F42" s="2"/>
      <c r="G42" s="2"/>
      <c r="H42" s="2"/>
    </row>
    <row r="43" spans="1:8" ht="15">
      <c r="A43" s="2"/>
      <c r="B43" s="2"/>
      <c r="C43" s="2"/>
      <c r="D43" s="2"/>
      <c r="E43" s="2"/>
      <c r="F43" s="2"/>
      <c r="G43" s="2"/>
      <c r="H43" s="2"/>
    </row>
    <row r="44" spans="1:8" ht="15">
      <c r="A44" s="2"/>
      <c r="B44" s="2"/>
      <c r="C44" s="2"/>
      <c r="D44" s="2"/>
      <c r="E44" s="2"/>
      <c r="F44" s="2"/>
      <c r="G44" s="2"/>
      <c r="H44" s="2"/>
    </row>
    <row r="45" spans="1:8" ht="15">
      <c r="A45" s="2"/>
      <c r="B45" s="2"/>
      <c r="C45" s="2"/>
      <c r="D45" s="2"/>
      <c r="E45" s="2"/>
      <c r="F45" s="2"/>
      <c r="G45" s="2"/>
      <c r="H45" s="2"/>
    </row>
    <row r="46" spans="1:8" ht="15">
      <c r="A46" s="2"/>
      <c r="B46" s="2"/>
      <c r="C46" s="2"/>
      <c r="D46" s="2"/>
      <c r="E46" s="2"/>
      <c r="F46" s="2"/>
      <c r="G46" s="2"/>
      <c r="H46" s="2"/>
    </row>
    <row r="47" spans="1:8" ht="15">
      <c r="A47" s="2"/>
      <c r="B47" s="2"/>
      <c r="C47" s="2"/>
      <c r="D47" s="2"/>
      <c r="E47" s="2"/>
      <c r="F47" s="2"/>
      <c r="G47" s="2"/>
      <c r="H47" s="2"/>
    </row>
    <row r="48" spans="1:8" ht="15">
      <c r="A48" s="2"/>
      <c r="B48" s="2"/>
      <c r="C48" s="2"/>
      <c r="D48" s="2"/>
      <c r="E48" s="2"/>
      <c r="F48" s="2"/>
      <c r="G48" s="2"/>
      <c r="H48" s="2"/>
    </row>
    <row r="49" spans="1:8" ht="15">
      <c r="A49" s="2"/>
      <c r="B49" s="2"/>
      <c r="C49" s="2"/>
      <c r="D49" s="2"/>
      <c r="E49" s="2"/>
      <c r="F49" s="2"/>
      <c r="G49" s="2"/>
      <c r="H49" s="2"/>
    </row>
    <row r="50" spans="1:8" ht="15">
      <c r="A50" s="2"/>
      <c r="B50" s="2"/>
      <c r="C50" s="2"/>
      <c r="D50" s="2"/>
      <c r="E50" s="2"/>
      <c r="F50" s="2"/>
      <c r="G50" s="2"/>
      <c r="H50" s="2"/>
    </row>
    <row r="51" spans="1:8" ht="15">
      <c r="A51" s="2"/>
      <c r="B51" s="2"/>
      <c r="C51" s="2"/>
      <c r="D51" s="2"/>
      <c r="E51" s="2"/>
      <c r="F51" s="2"/>
      <c r="G51" s="2"/>
      <c r="H51" s="2"/>
    </row>
    <row r="52" spans="1:8" ht="15">
      <c r="A52" s="2"/>
      <c r="B52" s="2"/>
      <c r="C52" s="2"/>
      <c r="D52" s="2"/>
      <c r="E52" s="2"/>
      <c r="F52" s="2"/>
      <c r="G52" s="2"/>
      <c r="H52" s="2"/>
    </row>
    <row r="53" spans="1:8" ht="15">
      <c r="A53" s="2"/>
      <c r="B53" s="2"/>
      <c r="C53" s="2"/>
      <c r="D53" s="2"/>
      <c r="E53" s="2"/>
      <c r="F53" s="2"/>
      <c r="G53" s="2"/>
      <c r="H53" s="2"/>
    </row>
    <row r="54" spans="1:8" ht="15">
      <c r="A54" s="2"/>
      <c r="B54" s="2"/>
      <c r="C54" s="2"/>
      <c r="D54" s="2"/>
      <c r="E54" s="2"/>
      <c r="F54" s="2"/>
      <c r="G54" s="2"/>
      <c r="H54" s="2"/>
    </row>
    <row r="55" spans="1:8" ht="15">
      <c r="A55" s="2"/>
      <c r="B55" s="2"/>
      <c r="C55" s="2"/>
      <c r="D55" s="2"/>
      <c r="E55" s="2"/>
      <c r="F55" s="2"/>
      <c r="G55" s="2"/>
      <c r="H55" s="2"/>
    </row>
    <row r="56" spans="1:8" ht="15">
      <c r="A56" s="2"/>
      <c r="B56" s="2"/>
      <c r="C56" s="2"/>
      <c r="D56" s="2"/>
      <c r="E56" s="2"/>
      <c r="F56" s="2"/>
      <c r="G56" s="2"/>
      <c r="H56" s="2"/>
    </row>
    <row r="57" spans="1:8" ht="15">
      <c r="A57" s="2"/>
      <c r="B57" s="2"/>
      <c r="C57" s="2"/>
      <c r="D57" s="2"/>
      <c r="E57" s="2"/>
      <c r="F57" s="2"/>
      <c r="G57" s="2"/>
      <c r="H57" s="2"/>
    </row>
    <row r="58" spans="1:8" ht="15">
      <c r="A58" s="2"/>
      <c r="B58" s="2"/>
      <c r="C58" s="2"/>
      <c r="D58" s="2"/>
      <c r="E58" s="2"/>
      <c r="F58" s="2"/>
      <c r="G58" s="2"/>
      <c r="H58" s="2"/>
    </row>
    <row r="59" spans="1:8" ht="15">
      <c r="A59" s="2"/>
      <c r="B59" s="2"/>
      <c r="C59" s="2"/>
      <c r="D59" s="2"/>
      <c r="E59" s="2"/>
      <c r="F59" s="2"/>
      <c r="G59" s="2"/>
      <c r="H59" s="2"/>
    </row>
    <row r="60" spans="1:8" ht="15">
      <c r="A60" s="2"/>
      <c r="B60" s="2"/>
      <c r="C60" s="2"/>
      <c r="D60" s="2"/>
      <c r="E60" s="2"/>
      <c r="F60" s="2"/>
      <c r="G60" s="2"/>
      <c r="H60" s="2"/>
    </row>
    <row r="61" spans="1:8" ht="15">
      <c r="A61" s="2"/>
      <c r="B61" s="2"/>
      <c r="C61" s="2"/>
      <c r="D61" s="2"/>
      <c r="E61" s="2"/>
      <c r="F61" s="2"/>
      <c r="G61" s="2"/>
      <c r="H61" s="2"/>
    </row>
    <row r="62" spans="1:8" ht="15">
      <c r="A62" s="2"/>
      <c r="B62" s="2"/>
      <c r="C62" s="2"/>
      <c r="D62" s="2"/>
      <c r="E62" s="2"/>
      <c r="F62" s="2"/>
      <c r="G62" s="2"/>
      <c r="H62" s="2"/>
    </row>
    <row r="63" spans="1:8" ht="15">
      <c r="A63" s="2"/>
      <c r="B63" s="2"/>
      <c r="C63" s="2"/>
      <c r="D63" s="2"/>
      <c r="E63" s="2"/>
      <c r="F63" s="2"/>
      <c r="G63" s="2"/>
      <c r="H63" s="2"/>
    </row>
    <row r="64" spans="1:8" ht="15">
      <c r="A64" s="2"/>
      <c r="B64" s="2"/>
      <c r="C64" s="2"/>
      <c r="D64" s="2"/>
      <c r="E64" s="2"/>
      <c r="F64" s="2"/>
      <c r="G64" s="2"/>
      <c r="H64" s="2"/>
    </row>
    <row r="65" spans="1:8" ht="15">
      <c r="A65" s="2"/>
      <c r="B65" s="2"/>
      <c r="C65" s="2"/>
      <c r="D65" s="2"/>
      <c r="E65" s="2"/>
      <c r="F65" s="2"/>
      <c r="G65" s="2"/>
      <c r="H65" s="2"/>
    </row>
    <row r="66" spans="1:8" ht="15">
      <c r="A66" s="2"/>
      <c r="B66" s="2"/>
      <c r="C66" s="2"/>
      <c r="D66" s="2"/>
      <c r="E66" s="2"/>
      <c r="F66" s="2"/>
      <c r="G66" s="2"/>
      <c r="H66" s="2"/>
    </row>
    <row r="67" spans="1:8" ht="15">
      <c r="A67" s="2"/>
      <c r="B67" s="2"/>
      <c r="C67" s="2"/>
      <c r="D67" s="2"/>
      <c r="E67" s="2"/>
      <c r="F67" s="2"/>
      <c r="G67" s="2"/>
      <c r="H67" s="2"/>
    </row>
    <row r="68" spans="1:8" ht="15">
      <c r="A68" s="2"/>
      <c r="B68" s="2"/>
      <c r="C68" s="2"/>
      <c r="D68" s="2"/>
      <c r="E68" s="2"/>
      <c r="F68" s="2"/>
      <c r="G68" s="2"/>
      <c r="H68" s="2"/>
    </row>
    <row r="69" spans="1:8" ht="15">
      <c r="A69" s="2"/>
      <c r="B69" s="2"/>
      <c r="C69" s="2"/>
      <c r="D69" s="2"/>
      <c r="E69" s="2"/>
      <c r="F69" s="2"/>
      <c r="G69" s="2"/>
      <c r="H69" s="2"/>
    </row>
    <row r="70" spans="1:8" ht="15">
      <c r="A70" s="2"/>
      <c r="B70" s="2"/>
      <c r="C70" s="2"/>
      <c r="D70" s="2"/>
      <c r="E70" s="2"/>
      <c r="F70" s="2"/>
      <c r="G70" s="2"/>
      <c r="H70" s="2"/>
    </row>
    <row r="71" spans="1:8" ht="15">
      <c r="A71" s="2"/>
      <c r="B71" s="2"/>
      <c r="C71" s="2"/>
      <c r="D71" s="2"/>
      <c r="E71" s="2"/>
      <c r="F71" s="2"/>
      <c r="G71" s="2"/>
      <c r="H71" s="2"/>
    </row>
    <row r="72" spans="1:8" ht="15">
      <c r="A72" s="2"/>
      <c r="B72" s="2"/>
      <c r="C72" s="2"/>
      <c r="D72" s="2"/>
      <c r="E72" s="2"/>
      <c r="F72" s="2"/>
      <c r="G72" s="2"/>
      <c r="H72" s="2"/>
    </row>
    <row r="73" spans="1:8" ht="15">
      <c r="A73" s="2"/>
      <c r="B73" s="2"/>
      <c r="C73" s="2"/>
      <c r="D73" s="2"/>
      <c r="E73" s="2"/>
      <c r="F73" s="2"/>
      <c r="G73" s="2"/>
      <c r="H73" s="2"/>
    </row>
    <row r="74" spans="1:8" ht="15">
      <c r="A74" s="2"/>
      <c r="B74" s="2"/>
      <c r="C74" s="2"/>
      <c r="D74" s="2"/>
      <c r="E74" s="2"/>
      <c r="F74" s="2"/>
      <c r="G74" s="2"/>
      <c r="H74" s="2"/>
    </row>
    <row r="75" spans="1:8" ht="15">
      <c r="A75" s="2"/>
      <c r="B75" s="2"/>
      <c r="C75" s="2"/>
      <c r="D75" s="2"/>
      <c r="E75" s="2"/>
      <c r="F75" s="2"/>
      <c r="G75" s="2"/>
      <c r="H75" s="2"/>
    </row>
    <row r="76" spans="1:8" ht="15">
      <c r="A76" s="2"/>
      <c r="B76" s="2"/>
      <c r="C76" s="2"/>
      <c r="D76" s="2"/>
      <c r="E76" s="2"/>
      <c r="F76" s="2"/>
      <c r="G76" s="2"/>
      <c r="H76" s="2"/>
    </row>
    <row r="77" spans="1:8" ht="15">
      <c r="A77" s="2"/>
      <c r="B77" s="2"/>
      <c r="C77" s="2"/>
      <c r="D77" s="2"/>
      <c r="E77" s="2"/>
      <c r="F77" s="2"/>
      <c r="G77" s="2"/>
      <c r="H77" s="2"/>
    </row>
    <row r="78" spans="1:8" ht="15">
      <c r="A78" s="2"/>
      <c r="B78" s="2"/>
      <c r="C78" s="2"/>
      <c r="D78" s="2"/>
      <c r="E78" s="2"/>
      <c r="F78" s="2"/>
      <c r="G78" s="2"/>
      <c r="H78" s="2"/>
    </row>
    <row r="79" spans="1:8" ht="15">
      <c r="A79" s="2"/>
      <c r="B79" s="2"/>
      <c r="C79" s="2"/>
      <c r="D79" s="2"/>
      <c r="E79" s="2"/>
      <c r="F79" s="2"/>
      <c r="G79" s="2"/>
      <c r="H79" s="2"/>
    </row>
    <row r="80" spans="1:8" ht="15">
      <c r="A80" s="2"/>
      <c r="B80" s="2"/>
      <c r="C80" s="2"/>
      <c r="D80" s="2"/>
      <c r="E80" s="2"/>
      <c r="F80" s="2"/>
      <c r="G80" s="2"/>
      <c r="H80" s="2"/>
    </row>
    <row r="81" spans="1:8" ht="15">
      <c r="A81" s="2"/>
      <c r="B81" s="2"/>
      <c r="C81" s="2"/>
      <c r="D81" s="2"/>
      <c r="E81" s="2"/>
      <c r="F81" s="2"/>
      <c r="G81" s="2"/>
      <c r="H81" s="2"/>
    </row>
    <row r="82" spans="1:8" ht="15">
      <c r="A82" s="2"/>
      <c r="B82" s="2"/>
      <c r="C82" s="2"/>
      <c r="D82" s="2"/>
      <c r="E82" s="2"/>
      <c r="F82" s="2"/>
      <c r="G82" s="2"/>
      <c r="H82" s="2"/>
    </row>
    <row r="83" spans="1:8" ht="15">
      <c r="A83" s="2"/>
      <c r="B83" s="2"/>
      <c r="C83" s="2"/>
      <c r="D83" s="2"/>
      <c r="E83" s="2"/>
      <c r="F83" s="2"/>
      <c r="G83" s="2"/>
      <c r="H83" s="2"/>
    </row>
    <row r="84" spans="1:8" ht="15">
      <c r="A84" s="2"/>
      <c r="B84" s="2"/>
      <c r="C84" s="2"/>
      <c r="D84" s="2"/>
      <c r="E84" s="2"/>
      <c r="F84" s="2"/>
      <c r="G84" s="2"/>
      <c r="H84" s="2"/>
    </row>
    <row r="85" spans="1:8" ht="15">
      <c r="A85" s="2"/>
      <c r="B85" s="2"/>
      <c r="C85" s="2"/>
      <c r="D85" s="2"/>
      <c r="E85" s="2"/>
      <c r="F85" s="2"/>
      <c r="G85" s="2"/>
      <c r="H85" s="2"/>
    </row>
    <row r="86" spans="1:8" ht="15">
      <c r="A86" s="2"/>
      <c r="B86" s="2"/>
      <c r="C86" s="2"/>
      <c r="D86" s="2"/>
      <c r="E86" s="2"/>
      <c r="F86" s="2"/>
      <c r="G86" s="2"/>
      <c r="H86" s="2"/>
    </row>
    <row r="87" spans="1:8" ht="15">
      <c r="A87" s="2"/>
      <c r="B87" s="2"/>
      <c r="C87" s="2"/>
      <c r="D87" s="2"/>
      <c r="E87" s="2"/>
      <c r="F87" s="2"/>
      <c r="G87" s="2"/>
      <c r="H87" s="2"/>
    </row>
    <row r="88" spans="1:8" ht="15">
      <c r="A88" s="2"/>
      <c r="B88" s="2"/>
      <c r="C88" s="2"/>
      <c r="D88" s="2"/>
      <c r="E88" s="2"/>
      <c r="F88" s="2"/>
      <c r="G88" s="2"/>
      <c r="H88" s="2"/>
    </row>
    <row r="89" spans="1:8" ht="15">
      <c r="A89" s="2"/>
      <c r="B89" s="2"/>
      <c r="C89" s="2"/>
      <c r="D89" s="2"/>
      <c r="E89" s="2"/>
      <c r="F89" s="2"/>
      <c r="G89" s="2"/>
      <c r="H89" s="2"/>
    </row>
    <row r="90" spans="1:8" ht="15">
      <c r="A90" s="2"/>
      <c r="B90" s="2"/>
      <c r="C90" s="2"/>
      <c r="D90" s="2"/>
      <c r="E90" s="2"/>
      <c r="F90" s="2"/>
      <c r="G90" s="2"/>
      <c r="H90" s="2"/>
    </row>
    <row r="91" spans="1:8" ht="15">
      <c r="A91" s="2"/>
      <c r="B91" s="2"/>
      <c r="C91" s="2"/>
      <c r="D91" s="2"/>
      <c r="E91" s="2"/>
      <c r="F91" s="2"/>
      <c r="G91" s="2"/>
      <c r="H91" s="2"/>
    </row>
    <row r="92" spans="1:8" ht="15">
      <c r="A92" s="2"/>
      <c r="B92" s="2"/>
      <c r="C92" s="2"/>
      <c r="D92" s="2"/>
      <c r="E92" s="2"/>
      <c r="F92" s="2"/>
      <c r="G92" s="2"/>
      <c r="H92" s="2"/>
    </row>
    <row r="93" spans="1:8" ht="15">
      <c r="A93" s="2"/>
      <c r="B93" s="2"/>
      <c r="C93" s="2"/>
      <c r="D93" s="2"/>
      <c r="E93" s="2"/>
      <c r="F93" s="2"/>
      <c r="G93" s="2"/>
      <c r="H93" s="2"/>
    </row>
    <row r="94" spans="1:8" ht="15">
      <c r="A94" s="2"/>
      <c r="B94" s="2"/>
      <c r="C94" s="2"/>
      <c r="D94" s="2"/>
      <c r="E94" s="2"/>
      <c r="F94" s="2"/>
      <c r="G94" s="2"/>
      <c r="H94" s="2"/>
    </row>
    <row r="95" spans="1:8" ht="15">
      <c r="A95" s="2"/>
      <c r="B95" s="2"/>
      <c r="C95" s="2"/>
      <c r="D95" s="2"/>
      <c r="E95" s="2"/>
      <c r="F95" s="2"/>
      <c r="G95" s="2"/>
      <c r="H95" s="2"/>
    </row>
    <row r="96" spans="1:8" ht="15">
      <c r="A96" s="2"/>
      <c r="B96" s="2"/>
      <c r="C96" s="2"/>
      <c r="D96" s="2"/>
      <c r="E96" s="2"/>
      <c r="F96" s="2"/>
      <c r="G96" s="2"/>
      <c r="H96" s="2"/>
    </row>
    <row r="97" spans="1:8" ht="15">
      <c r="A97" s="2"/>
      <c r="B97" s="2"/>
      <c r="C97" s="2"/>
      <c r="D97" s="2"/>
      <c r="E97" s="2"/>
      <c r="F97" s="2"/>
      <c r="G97" s="2"/>
      <c r="H97" s="2"/>
    </row>
    <row r="98" spans="1:8" ht="15">
      <c r="A98" s="2"/>
      <c r="B98" s="2"/>
      <c r="C98" s="2"/>
      <c r="D98" s="2"/>
      <c r="E98" s="2"/>
      <c r="F98" s="2"/>
      <c r="G98" s="2"/>
      <c r="H98" s="2"/>
    </row>
    <row r="99" spans="1:8" ht="15">
      <c r="A99" s="2"/>
      <c r="B99" s="2"/>
      <c r="C99" s="2"/>
      <c r="D99" s="2"/>
      <c r="E99" s="2"/>
      <c r="F99" s="2"/>
      <c r="G99" s="2"/>
      <c r="H99" s="2"/>
    </row>
    <row r="100" spans="1:8" ht="15">
      <c r="A100" s="2"/>
      <c r="B100" s="2"/>
      <c r="C100" s="2"/>
      <c r="D100" s="2"/>
      <c r="E100" s="2"/>
      <c r="F100" s="2"/>
      <c r="G100" s="2"/>
      <c r="H100" s="2"/>
    </row>
    <row r="101" spans="1:8" ht="15">
      <c r="A101" s="2"/>
      <c r="B101" s="2"/>
      <c r="C101" s="2"/>
      <c r="D101" s="2"/>
      <c r="E101" s="2"/>
      <c r="F101" s="2"/>
      <c r="G101" s="2"/>
      <c r="H101" s="2"/>
    </row>
    <row r="102" spans="1:8" ht="15">
      <c r="A102" s="2"/>
      <c r="B102" s="2"/>
      <c r="C102" s="2"/>
      <c r="D102" s="2"/>
      <c r="E102" s="2"/>
      <c r="F102" s="2"/>
      <c r="G102" s="2"/>
      <c r="H102" s="2"/>
    </row>
    <row r="103" spans="1:8" ht="15">
      <c r="A103" s="2"/>
      <c r="B103" s="2"/>
      <c r="C103" s="2"/>
      <c r="D103" s="2"/>
      <c r="E103" s="2"/>
      <c r="F103" s="2"/>
      <c r="G103" s="2"/>
      <c r="H103" s="2"/>
    </row>
    <row r="104" spans="1:8" ht="1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E706-F464-496F-8F40-6869F92C9981}">
  <dimension ref="A1:C37"/>
  <sheetViews>
    <sheetView workbookViewId="0">
      <selection activeCell="F16" sqref="F16"/>
    </sheetView>
  </sheetViews>
  <sheetFormatPr defaultRowHeight="15"/>
  <cols>
    <col min="1" max="1" width="26.28515625" customWidth="1"/>
    <col min="2" max="2" width="31.85546875" customWidth="1"/>
    <col min="3" max="3" width="20.5703125" customWidth="1"/>
  </cols>
  <sheetData>
    <row r="1" spans="1:3">
      <c r="A1" s="26" t="s">
        <v>134</v>
      </c>
      <c r="B1" s="26" t="s">
        <v>89</v>
      </c>
      <c r="C1" s="26" t="s">
        <v>123</v>
      </c>
    </row>
    <row r="2" spans="1:3">
      <c r="A2" s="27" t="s">
        <v>8</v>
      </c>
      <c r="B2" s="27" t="s">
        <v>9</v>
      </c>
      <c r="C2" s="27" t="s">
        <v>136</v>
      </c>
    </row>
    <row r="3" spans="1:3">
      <c r="A3" s="25" t="s">
        <v>11</v>
      </c>
      <c r="B3" s="25" t="s">
        <v>9</v>
      </c>
      <c r="C3" s="25" t="s">
        <v>137</v>
      </c>
    </row>
    <row r="4" spans="1:3">
      <c r="A4" s="25" t="s">
        <v>14</v>
      </c>
      <c r="B4" s="25" t="s">
        <v>9</v>
      </c>
      <c r="C4" s="25" t="s">
        <v>138</v>
      </c>
    </row>
    <row r="5" spans="1:3">
      <c r="A5" s="25" t="s">
        <v>17</v>
      </c>
      <c r="B5" s="25" t="s">
        <v>9</v>
      </c>
      <c r="C5" s="25" t="s">
        <v>139</v>
      </c>
    </row>
    <row r="6" spans="1:3">
      <c r="A6" s="25" t="s">
        <v>19</v>
      </c>
      <c r="B6" s="25" t="s">
        <v>9</v>
      </c>
      <c r="C6" s="25" t="s">
        <v>140</v>
      </c>
    </row>
    <row r="7" spans="1:3">
      <c r="A7" s="25" t="s">
        <v>21</v>
      </c>
      <c r="B7" s="25" t="s">
        <v>9</v>
      </c>
      <c r="C7" s="25" t="s">
        <v>141</v>
      </c>
    </row>
    <row r="8" spans="1:3">
      <c r="A8" s="25" t="s">
        <v>23</v>
      </c>
      <c r="B8" s="25" t="s">
        <v>9</v>
      </c>
      <c r="C8" s="25" t="s">
        <v>142</v>
      </c>
    </row>
    <row r="9" spans="1:3">
      <c r="A9" s="25" t="s">
        <v>26</v>
      </c>
      <c r="B9" s="25" t="s">
        <v>27</v>
      </c>
      <c r="C9" s="25" t="s">
        <v>136</v>
      </c>
    </row>
    <row r="10" spans="1:3">
      <c r="A10" s="25" t="s">
        <v>29</v>
      </c>
      <c r="B10" s="25" t="s">
        <v>27</v>
      </c>
      <c r="C10" s="25" t="s">
        <v>137</v>
      </c>
    </row>
    <row r="11" spans="1:3">
      <c r="A11" s="25" t="s">
        <v>30</v>
      </c>
      <c r="B11" s="25" t="s">
        <v>27</v>
      </c>
      <c r="C11" s="25" t="s">
        <v>138</v>
      </c>
    </row>
    <row r="12" spans="1:3">
      <c r="A12" s="25" t="s">
        <v>31</v>
      </c>
      <c r="B12" s="25" t="s">
        <v>27</v>
      </c>
      <c r="C12" s="25" t="s">
        <v>139</v>
      </c>
    </row>
    <row r="13" spans="1:3">
      <c r="A13" s="25" t="s">
        <v>32</v>
      </c>
      <c r="B13" s="25" t="s">
        <v>27</v>
      </c>
      <c r="C13" s="25" t="s">
        <v>140</v>
      </c>
    </row>
    <row r="14" spans="1:3">
      <c r="A14" s="25" t="s">
        <v>33</v>
      </c>
      <c r="B14" s="25" t="s">
        <v>27</v>
      </c>
      <c r="C14" s="25" t="s">
        <v>141</v>
      </c>
    </row>
    <row r="15" spans="1:3">
      <c r="A15" s="25" t="s">
        <v>34</v>
      </c>
      <c r="B15" s="25" t="s">
        <v>27</v>
      </c>
      <c r="C15" s="25" t="s">
        <v>142</v>
      </c>
    </row>
    <row r="16" spans="1:3">
      <c r="A16" s="25" t="s">
        <v>35</v>
      </c>
      <c r="B16" s="25" t="s">
        <v>36</v>
      </c>
      <c r="C16" s="25" t="s">
        <v>10</v>
      </c>
    </row>
    <row r="17" spans="1:3">
      <c r="A17" s="25" t="s">
        <v>38</v>
      </c>
      <c r="B17" s="25" t="s">
        <v>36</v>
      </c>
      <c r="C17" s="25" t="s">
        <v>12</v>
      </c>
    </row>
    <row r="18" spans="1:3">
      <c r="A18" s="25" t="s">
        <v>40</v>
      </c>
      <c r="B18" s="25" t="s">
        <v>36</v>
      </c>
      <c r="C18" s="25" t="s">
        <v>15</v>
      </c>
    </row>
    <row r="19" spans="1:3">
      <c r="A19" s="25" t="s">
        <v>42</v>
      </c>
      <c r="B19" s="25" t="s">
        <v>36</v>
      </c>
      <c r="C19" s="25" t="s">
        <v>18</v>
      </c>
    </row>
    <row r="20" spans="1:3">
      <c r="A20" s="25" t="s">
        <v>44</v>
      </c>
      <c r="B20" s="25" t="s">
        <v>36</v>
      </c>
      <c r="C20" s="25" t="s">
        <v>20</v>
      </c>
    </row>
    <row r="21" spans="1:3">
      <c r="A21" s="25" t="s">
        <v>46</v>
      </c>
      <c r="B21" s="25" t="s">
        <v>36</v>
      </c>
      <c r="C21" s="25" t="s">
        <v>22</v>
      </c>
    </row>
    <row r="22" spans="1:3">
      <c r="A22" s="25" t="s">
        <v>47</v>
      </c>
      <c r="B22" s="25" t="s">
        <v>36</v>
      </c>
      <c r="C22" s="25" t="s">
        <v>24</v>
      </c>
    </row>
    <row r="23" spans="1:3">
      <c r="A23" s="25" t="s">
        <v>49</v>
      </c>
      <c r="B23" s="25" t="s">
        <v>50</v>
      </c>
      <c r="C23" s="25" t="s">
        <v>136</v>
      </c>
    </row>
    <row r="24" spans="1:3">
      <c r="A24" s="25" t="s">
        <v>52</v>
      </c>
      <c r="B24" s="25" t="s">
        <v>50</v>
      </c>
      <c r="C24" s="25" t="s">
        <v>137</v>
      </c>
    </row>
    <row r="25" spans="1:3">
      <c r="A25" s="25" t="s">
        <v>55</v>
      </c>
      <c r="B25" s="25" t="s">
        <v>50</v>
      </c>
      <c r="C25" s="25" t="s">
        <v>138</v>
      </c>
    </row>
    <row r="26" spans="1:3">
      <c r="A26" s="25" t="s">
        <v>57</v>
      </c>
      <c r="B26" s="25" t="s">
        <v>50</v>
      </c>
      <c r="C26" s="25" t="s">
        <v>139</v>
      </c>
    </row>
    <row r="27" spans="1:3">
      <c r="A27" s="25" t="s">
        <v>58</v>
      </c>
      <c r="B27" s="25" t="s">
        <v>50</v>
      </c>
      <c r="C27" s="25" t="s">
        <v>140</v>
      </c>
    </row>
    <row r="28" spans="1:3">
      <c r="A28" s="25" t="s">
        <v>59</v>
      </c>
      <c r="B28" s="25" t="s">
        <v>50</v>
      </c>
      <c r="C28" s="25" t="s">
        <v>141</v>
      </c>
    </row>
    <row r="29" spans="1:3">
      <c r="A29" s="25" t="s">
        <v>60</v>
      </c>
      <c r="B29" s="25" t="s">
        <v>50</v>
      </c>
      <c r="C29" s="25" t="s">
        <v>142</v>
      </c>
    </row>
    <row r="30" spans="1:3">
      <c r="A30" s="25" t="s">
        <v>61</v>
      </c>
      <c r="B30" s="25" t="s">
        <v>62</v>
      </c>
      <c r="C30" s="25" t="s">
        <v>136</v>
      </c>
    </row>
    <row r="31" spans="1:3">
      <c r="A31" s="25" t="s">
        <v>65</v>
      </c>
      <c r="B31" s="25" t="s">
        <v>62</v>
      </c>
      <c r="C31" s="25" t="s">
        <v>137</v>
      </c>
    </row>
    <row r="32" spans="1:3">
      <c r="A32" s="25" t="s">
        <v>69</v>
      </c>
      <c r="B32" s="25" t="s">
        <v>62</v>
      </c>
      <c r="C32" s="25" t="s">
        <v>138</v>
      </c>
    </row>
    <row r="33" spans="1:3">
      <c r="A33" s="25" t="s">
        <v>72</v>
      </c>
      <c r="B33" s="25" t="s">
        <v>62</v>
      </c>
      <c r="C33" s="25" t="s">
        <v>139</v>
      </c>
    </row>
    <row r="34" spans="1:3">
      <c r="A34" s="25" t="s">
        <v>74</v>
      </c>
      <c r="B34" s="25" t="s">
        <v>62</v>
      </c>
      <c r="C34" s="25" t="s">
        <v>140</v>
      </c>
    </row>
    <row r="35" spans="1:3">
      <c r="A35" s="25" t="s">
        <v>76</v>
      </c>
      <c r="B35" s="25" t="s">
        <v>62</v>
      </c>
      <c r="C35" s="25" t="s">
        <v>141</v>
      </c>
    </row>
    <row r="36" spans="1:3">
      <c r="A36" s="25" t="s">
        <v>79</v>
      </c>
      <c r="B36" s="25" t="s">
        <v>62</v>
      </c>
      <c r="C36" s="25" t="s">
        <v>142</v>
      </c>
    </row>
    <row r="37" spans="1:3">
      <c r="A37" s="18" t="s">
        <v>81</v>
      </c>
      <c r="B37" s="18" t="s">
        <v>82</v>
      </c>
      <c r="C37" s="18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8747-D640-4CFD-8B64-C3A063A29751}">
  <dimension ref="A2:J148"/>
  <sheetViews>
    <sheetView workbookViewId="0">
      <selection activeCell="E66" sqref="E66"/>
    </sheetView>
  </sheetViews>
  <sheetFormatPr defaultRowHeight="15"/>
  <cols>
    <col min="1" max="1" width="19.28515625" customWidth="1"/>
    <col min="2" max="2" width="23.85546875" bestFit="1" customWidth="1"/>
    <col min="3" max="3" width="23" customWidth="1"/>
    <col min="4" max="4" width="23" bestFit="1" customWidth="1"/>
    <col min="5" max="5" width="8.42578125" customWidth="1"/>
    <col min="6" max="6" width="16.28515625" customWidth="1"/>
    <col min="7" max="7" width="11" customWidth="1"/>
    <col min="8" max="8" width="18" customWidth="1"/>
    <col min="9" max="9" width="18.28515625" customWidth="1"/>
    <col min="10" max="10" width="18.42578125" customWidth="1"/>
    <col min="11" max="11" width="22.42578125" customWidth="1"/>
    <col min="12" max="14" width="3.28515625" bestFit="1" customWidth="1"/>
    <col min="15" max="15" width="12.85546875" bestFit="1" customWidth="1"/>
  </cols>
  <sheetData>
    <row r="2" spans="1:8">
      <c r="A2" s="5" t="s">
        <v>2</v>
      </c>
      <c r="B2" t="s">
        <v>143</v>
      </c>
      <c r="C2" t="s">
        <v>144</v>
      </c>
    </row>
    <row r="3" spans="1:8">
      <c r="A3" t="s">
        <v>27</v>
      </c>
      <c r="B3">
        <v>0</v>
      </c>
      <c r="C3">
        <v>50</v>
      </c>
      <c r="F3" t="str">
        <f>A3</f>
        <v>Blusa</v>
      </c>
      <c r="G3">
        <f>B3</f>
        <v>0</v>
      </c>
      <c r="H3">
        <f>C3</f>
        <v>50</v>
      </c>
    </row>
    <row r="4" spans="1:8">
      <c r="A4" t="s">
        <v>9</v>
      </c>
      <c r="B4">
        <v>3</v>
      </c>
      <c r="C4">
        <v>0</v>
      </c>
      <c r="F4" t="str">
        <f t="shared" ref="F4:F5" si="0">A4</f>
        <v>Camisa</v>
      </c>
      <c r="G4">
        <f t="shared" ref="G4" si="1">B4</f>
        <v>3</v>
      </c>
      <c r="H4">
        <f t="shared" ref="H4" si="2">C4</f>
        <v>0</v>
      </c>
    </row>
    <row r="5" spans="1:8">
      <c r="A5" t="s">
        <v>62</v>
      </c>
      <c r="B5">
        <v>12</v>
      </c>
      <c r="C5">
        <v>12</v>
      </c>
      <c r="F5" t="str">
        <f t="shared" si="0"/>
        <v>Casaca</v>
      </c>
      <c r="G5">
        <f>SUM(B5+B6)</f>
        <v>19</v>
      </c>
      <c r="H5">
        <f>SUM(C5+C6)</f>
        <v>21</v>
      </c>
    </row>
    <row r="6" spans="1:8">
      <c r="A6" t="s">
        <v>66</v>
      </c>
      <c r="B6">
        <v>7</v>
      </c>
      <c r="C6">
        <v>9</v>
      </c>
      <c r="F6" t="str">
        <f>A7</f>
        <v xml:space="preserve">Polo manga corta </v>
      </c>
      <c r="G6">
        <f>B7</f>
        <v>93</v>
      </c>
      <c r="H6">
        <f>C7</f>
        <v>41</v>
      </c>
    </row>
    <row r="7" spans="1:8">
      <c r="A7" t="s">
        <v>36</v>
      </c>
      <c r="B7">
        <v>93</v>
      </c>
      <c r="C7">
        <v>41</v>
      </c>
      <c r="F7" t="str">
        <f>A8</f>
        <v>Polo manga larga</v>
      </c>
      <c r="G7">
        <f>B8</f>
        <v>136</v>
      </c>
      <c r="H7">
        <f>C8</f>
        <v>144</v>
      </c>
    </row>
    <row r="8" spans="1:8">
      <c r="A8" t="s">
        <v>50</v>
      </c>
      <c r="B8">
        <v>136</v>
      </c>
      <c r="C8">
        <v>144</v>
      </c>
      <c r="F8" t="str">
        <f>A9</f>
        <v>Polo Sin Talla</v>
      </c>
      <c r="G8">
        <f>B9</f>
        <v>8</v>
      </c>
      <c r="H8">
        <f>C9</f>
        <v>10</v>
      </c>
    </row>
    <row r="9" spans="1:8">
      <c r="A9" t="s">
        <v>82</v>
      </c>
      <c r="B9">
        <v>8</v>
      </c>
      <c r="C9">
        <v>10</v>
      </c>
    </row>
    <row r="10" spans="1:8">
      <c r="A10" t="s">
        <v>145</v>
      </c>
      <c r="B10">
        <v>259</v>
      </c>
      <c r="C10">
        <v>266</v>
      </c>
    </row>
    <row r="41" spans="1:10">
      <c r="A41" s="5" t="s">
        <v>3</v>
      </c>
      <c r="B41" s="5" t="s">
        <v>2</v>
      </c>
      <c r="C41" t="s">
        <v>143</v>
      </c>
      <c r="D41" t="s">
        <v>144</v>
      </c>
      <c r="G41" t="s">
        <v>123</v>
      </c>
      <c r="H41" t="s">
        <v>89</v>
      </c>
      <c r="I41" t="s">
        <v>90</v>
      </c>
      <c r="J41" t="s">
        <v>91</v>
      </c>
    </row>
    <row r="42" spans="1:10">
      <c r="A42" t="s">
        <v>10</v>
      </c>
      <c r="B42" t="s">
        <v>27</v>
      </c>
      <c r="C42">
        <v>0</v>
      </c>
      <c r="D42">
        <v>38</v>
      </c>
      <c r="G42" t="s">
        <v>63</v>
      </c>
      <c r="H42" t="str">
        <f>B42</f>
        <v>Blusa</v>
      </c>
      <c r="I42">
        <f>C42</f>
        <v>0</v>
      </c>
      <c r="J42">
        <f>D42</f>
        <v>38</v>
      </c>
    </row>
    <row r="43" spans="1:10">
      <c r="B43" t="s">
        <v>9</v>
      </c>
      <c r="C43">
        <v>0</v>
      </c>
      <c r="D43">
        <v>0</v>
      </c>
      <c r="H43" t="str">
        <f t="shared" ref="H43:H45" si="3">B43</f>
        <v>Camisa</v>
      </c>
      <c r="I43">
        <f t="shared" ref="I43:I45" si="4">C43</f>
        <v>0</v>
      </c>
      <c r="J43">
        <f t="shared" ref="J43:J45" si="5">D43</f>
        <v>0</v>
      </c>
    </row>
    <row r="44" spans="1:10">
      <c r="B44" t="s">
        <v>36</v>
      </c>
      <c r="C44">
        <v>9</v>
      </c>
      <c r="D44">
        <v>16</v>
      </c>
      <c r="H44" t="str">
        <f t="shared" si="3"/>
        <v xml:space="preserve">Polo manga corta </v>
      </c>
      <c r="I44">
        <f t="shared" si="4"/>
        <v>9</v>
      </c>
      <c r="J44">
        <f t="shared" si="5"/>
        <v>16</v>
      </c>
    </row>
    <row r="45" spans="1:10">
      <c r="B45" t="s">
        <v>50</v>
      </c>
      <c r="C45">
        <v>17</v>
      </c>
      <c r="D45">
        <v>62</v>
      </c>
      <c r="H45" t="str">
        <f t="shared" si="3"/>
        <v>Polo manga larga</v>
      </c>
      <c r="I45">
        <f t="shared" si="4"/>
        <v>17</v>
      </c>
      <c r="J45">
        <f t="shared" si="5"/>
        <v>62</v>
      </c>
    </row>
    <row r="46" spans="1:10">
      <c r="A46" t="s">
        <v>146</v>
      </c>
      <c r="C46">
        <v>26</v>
      </c>
      <c r="D46">
        <v>116</v>
      </c>
      <c r="H46" t="s">
        <v>62</v>
      </c>
      <c r="I46">
        <v>0</v>
      </c>
      <c r="J46">
        <v>0</v>
      </c>
    </row>
    <row r="47" spans="1:10">
      <c r="A47" t="s">
        <v>12</v>
      </c>
      <c r="B47" t="s">
        <v>27</v>
      </c>
      <c r="C47">
        <v>0</v>
      </c>
      <c r="D47">
        <v>7</v>
      </c>
      <c r="G47" t="s">
        <v>67</v>
      </c>
      <c r="H47" t="str">
        <f>B47</f>
        <v>Blusa</v>
      </c>
      <c r="I47" cm="1">
        <f t="array" ref="I47:I49">C47:C49</f>
        <v>0</v>
      </c>
      <c r="J47">
        <f>D47</f>
        <v>7</v>
      </c>
    </row>
    <row r="48" spans="1:10">
      <c r="B48" t="s">
        <v>9</v>
      </c>
      <c r="C48">
        <v>0</v>
      </c>
      <c r="D48">
        <v>0</v>
      </c>
      <c r="H48" t="str">
        <f t="shared" ref="H48:H49" si="6">B48</f>
        <v>Camisa</v>
      </c>
      <c r="I48">
        <v>0</v>
      </c>
      <c r="J48">
        <f t="shared" ref="J48:J49" si="7">D48</f>
        <v>0</v>
      </c>
    </row>
    <row r="49" spans="1:10">
      <c r="B49" t="s">
        <v>36</v>
      </c>
      <c r="C49">
        <v>19</v>
      </c>
      <c r="D49">
        <v>11</v>
      </c>
      <c r="H49" t="str">
        <f t="shared" si="6"/>
        <v xml:space="preserve">Polo manga corta </v>
      </c>
      <c r="I49">
        <v>19</v>
      </c>
      <c r="J49">
        <f t="shared" si="7"/>
        <v>11</v>
      </c>
    </row>
    <row r="50" spans="1:10">
      <c r="A50" t="s">
        <v>147</v>
      </c>
      <c r="C50">
        <v>19</v>
      </c>
      <c r="D50">
        <v>18</v>
      </c>
      <c r="H50" t="str">
        <f>B51</f>
        <v>Polo manga larga</v>
      </c>
      <c r="I50">
        <f>C51</f>
        <v>42</v>
      </c>
      <c r="J50">
        <f>D51</f>
        <v>58</v>
      </c>
    </row>
    <row r="51" spans="1:10">
      <c r="A51" t="s">
        <v>53</v>
      </c>
      <c r="B51" t="s">
        <v>50</v>
      </c>
      <c r="C51">
        <v>42</v>
      </c>
      <c r="D51">
        <v>58</v>
      </c>
      <c r="H51" t="s">
        <v>62</v>
      </c>
      <c r="I51">
        <f>C80</f>
        <v>7</v>
      </c>
      <c r="J51">
        <f>D80</f>
        <v>9</v>
      </c>
    </row>
    <row r="52" spans="1:10">
      <c r="A52" t="s">
        <v>148</v>
      </c>
      <c r="C52">
        <v>42</v>
      </c>
      <c r="D52">
        <v>58</v>
      </c>
      <c r="G52" t="s">
        <v>70</v>
      </c>
      <c r="H52" t="s">
        <v>27</v>
      </c>
      <c r="I52" cm="1">
        <f t="array" ref="I52:I55">C53:C56</f>
        <v>0</v>
      </c>
      <c r="J52" cm="1">
        <f t="array" ref="J52:J55">D53:D56</f>
        <v>1</v>
      </c>
    </row>
    <row r="53" spans="1:10">
      <c r="A53" t="s">
        <v>15</v>
      </c>
      <c r="B53" t="s">
        <v>27</v>
      </c>
      <c r="C53">
        <v>0</v>
      </c>
      <c r="D53">
        <v>1</v>
      </c>
      <c r="H53" t="s">
        <v>9</v>
      </c>
      <c r="I53">
        <v>2</v>
      </c>
      <c r="J53">
        <v>0</v>
      </c>
    </row>
    <row r="54" spans="1:10">
      <c r="B54" t="s">
        <v>9</v>
      </c>
      <c r="C54">
        <v>2</v>
      </c>
      <c r="D54">
        <v>0</v>
      </c>
      <c r="H54" t="s">
        <v>36</v>
      </c>
      <c r="I54">
        <v>51</v>
      </c>
      <c r="J54">
        <v>1</v>
      </c>
    </row>
    <row r="55" spans="1:10">
      <c r="B55" t="s">
        <v>36</v>
      </c>
      <c r="C55">
        <v>51</v>
      </c>
      <c r="D55">
        <v>1</v>
      </c>
      <c r="H55" t="s">
        <v>50</v>
      </c>
      <c r="I55">
        <v>49</v>
      </c>
      <c r="J55">
        <v>4</v>
      </c>
    </row>
    <row r="56" spans="1:10">
      <c r="B56" t="s">
        <v>50</v>
      </c>
      <c r="C56">
        <v>49</v>
      </c>
      <c r="D56">
        <v>4</v>
      </c>
      <c r="H56" t="s">
        <v>62</v>
      </c>
      <c r="I56">
        <f>C82</f>
        <v>0</v>
      </c>
      <c r="J56">
        <f>D82</f>
        <v>6</v>
      </c>
    </row>
    <row r="57" spans="1:10">
      <c r="A57" t="s">
        <v>149</v>
      </c>
      <c r="C57">
        <v>102</v>
      </c>
      <c r="D57">
        <v>6</v>
      </c>
      <c r="G57" t="s">
        <v>73</v>
      </c>
      <c r="H57" t="s">
        <v>27</v>
      </c>
      <c r="I57">
        <f>C58</f>
        <v>0</v>
      </c>
      <c r="J57">
        <f>D58</f>
        <v>0</v>
      </c>
    </row>
    <row r="58" spans="1:10">
      <c r="A58" t="s">
        <v>18</v>
      </c>
      <c r="B58" t="s">
        <v>27</v>
      </c>
      <c r="C58">
        <v>0</v>
      </c>
      <c r="D58">
        <v>0</v>
      </c>
      <c r="H58" t="s">
        <v>9</v>
      </c>
      <c r="I58">
        <f t="shared" ref="I58:J60" si="8">C59</f>
        <v>0</v>
      </c>
      <c r="J58">
        <f t="shared" si="8"/>
        <v>0</v>
      </c>
    </row>
    <row r="59" spans="1:10">
      <c r="B59" t="s">
        <v>9</v>
      </c>
      <c r="C59">
        <v>0</v>
      </c>
      <c r="D59">
        <v>0</v>
      </c>
      <c r="H59" t="s">
        <v>36</v>
      </c>
      <c r="I59">
        <f t="shared" si="8"/>
        <v>10</v>
      </c>
      <c r="J59">
        <f t="shared" si="8"/>
        <v>4</v>
      </c>
    </row>
    <row r="60" spans="1:10">
      <c r="B60" t="s">
        <v>36</v>
      </c>
      <c r="C60">
        <v>10</v>
      </c>
      <c r="D60">
        <v>4</v>
      </c>
      <c r="H60" t="s">
        <v>50</v>
      </c>
      <c r="I60">
        <f t="shared" si="8"/>
        <v>22</v>
      </c>
      <c r="J60">
        <f t="shared" si="8"/>
        <v>11</v>
      </c>
    </row>
    <row r="61" spans="1:10">
      <c r="B61" t="s">
        <v>50</v>
      </c>
      <c r="C61">
        <v>22</v>
      </c>
      <c r="D61">
        <v>11</v>
      </c>
      <c r="H61" t="s">
        <v>62</v>
      </c>
      <c r="I61">
        <f>C84</f>
        <v>4</v>
      </c>
      <c r="J61">
        <f>D84</f>
        <v>3</v>
      </c>
    </row>
    <row r="62" spans="1:10">
      <c r="A62" t="s">
        <v>150</v>
      </c>
      <c r="C62">
        <v>32</v>
      </c>
      <c r="D62">
        <v>15</v>
      </c>
      <c r="G62" t="s">
        <v>75</v>
      </c>
      <c r="H62" t="s">
        <v>27</v>
      </c>
      <c r="I62" cm="1">
        <f t="array" ref="I62:I65">C63:C66</f>
        <v>0</v>
      </c>
      <c r="J62" cm="1">
        <f t="array" ref="J62:J65">D63:D66</f>
        <v>0</v>
      </c>
    </row>
    <row r="63" spans="1:10">
      <c r="A63" t="s">
        <v>20</v>
      </c>
      <c r="B63" t="s">
        <v>27</v>
      </c>
      <c r="C63">
        <v>0</v>
      </c>
      <c r="D63">
        <v>0</v>
      </c>
      <c r="H63" t="s">
        <v>9</v>
      </c>
      <c r="I63">
        <v>0</v>
      </c>
      <c r="J63">
        <v>0</v>
      </c>
    </row>
    <row r="64" spans="1:10">
      <c r="B64" t="s">
        <v>9</v>
      </c>
      <c r="C64">
        <v>0</v>
      </c>
      <c r="D64">
        <v>0</v>
      </c>
      <c r="H64" t="s">
        <v>36</v>
      </c>
      <c r="I64">
        <v>2</v>
      </c>
      <c r="J64">
        <v>7</v>
      </c>
    </row>
    <row r="65" spans="1:10">
      <c r="B65" t="s">
        <v>36</v>
      </c>
      <c r="C65">
        <v>2</v>
      </c>
      <c r="D65">
        <v>7</v>
      </c>
      <c r="H65" t="s">
        <v>50</v>
      </c>
      <c r="I65">
        <v>3</v>
      </c>
      <c r="J65">
        <v>5</v>
      </c>
    </row>
    <row r="66" spans="1:10">
      <c r="B66" t="s">
        <v>50</v>
      </c>
      <c r="C66">
        <v>3</v>
      </c>
      <c r="D66">
        <v>5</v>
      </c>
      <c r="H66" t="s">
        <v>62</v>
      </c>
      <c r="I66">
        <f>C86</f>
        <v>2</v>
      </c>
      <c r="J66">
        <f>D86</f>
        <v>3</v>
      </c>
    </row>
    <row r="67" spans="1:10">
      <c r="A67" t="s">
        <v>151</v>
      </c>
      <c r="C67">
        <v>5</v>
      </c>
      <c r="D67">
        <v>12</v>
      </c>
      <c r="G67" t="s">
        <v>77</v>
      </c>
      <c r="H67" t="s">
        <v>27</v>
      </c>
      <c r="I67" cm="1">
        <f t="array" ref="I67:I70">C68:C71</f>
        <v>0</v>
      </c>
      <c r="J67" cm="1">
        <f t="array" ref="J67:J70">D68:D71</f>
        <v>3</v>
      </c>
    </row>
    <row r="68" spans="1:10">
      <c r="A68" t="s">
        <v>22</v>
      </c>
      <c r="B68" t="s">
        <v>27</v>
      </c>
      <c r="C68">
        <v>0</v>
      </c>
      <c r="D68">
        <v>3</v>
      </c>
      <c r="H68" t="s">
        <v>9</v>
      </c>
      <c r="I68">
        <v>0</v>
      </c>
      <c r="J68">
        <v>0</v>
      </c>
    </row>
    <row r="69" spans="1:10">
      <c r="B69" t="s">
        <v>9</v>
      </c>
      <c r="C69">
        <v>0</v>
      </c>
      <c r="D69">
        <v>0</v>
      </c>
      <c r="H69" t="s">
        <v>36</v>
      </c>
      <c r="I69">
        <v>2</v>
      </c>
      <c r="J69">
        <v>1</v>
      </c>
    </row>
    <row r="70" spans="1:10">
      <c r="B70" t="s">
        <v>36</v>
      </c>
      <c r="C70">
        <v>2</v>
      </c>
      <c r="D70">
        <v>1</v>
      </c>
      <c r="H70" t="s">
        <v>50</v>
      </c>
      <c r="I70">
        <v>3</v>
      </c>
      <c r="J70">
        <v>3</v>
      </c>
    </row>
    <row r="71" spans="1:10">
      <c r="B71" t="s">
        <v>50</v>
      </c>
      <c r="C71">
        <v>3</v>
      </c>
      <c r="D71">
        <v>3</v>
      </c>
      <c r="H71" t="s">
        <v>62</v>
      </c>
      <c r="I71">
        <f>C88</f>
        <v>2</v>
      </c>
      <c r="J71">
        <f>D88</f>
        <v>0</v>
      </c>
    </row>
    <row r="72" spans="1:10">
      <c r="A72" t="s">
        <v>152</v>
      </c>
      <c r="C72">
        <v>5</v>
      </c>
      <c r="D72">
        <v>7</v>
      </c>
      <c r="G72" t="s">
        <v>80</v>
      </c>
      <c r="H72" t="s">
        <v>27</v>
      </c>
      <c r="I72" cm="1">
        <f t="array" ref="I72:I75">C73:C76</f>
        <v>0</v>
      </c>
      <c r="J72" cm="1">
        <f t="array" ref="J72:J75">D73:D76</f>
        <v>1</v>
      </c>
    </row>
    <row r="73" spans="1:10">
      <c r="A73" t="s">
        <v>24</v>
      </c>
      <c r="B73" t="s">
        <v>27</v>
      </c>
      <c r="C73">
        <v>0</v>
      </c>
      <c r="D73">
        <v>1</v>
      </c>
      <c r="H73" t="s">
        <v>9</v>
      </c>
      <c r="I73">
        <v>1</v>
      </c>
      <c r="J73">
        <v>0</v>
      </c>
    </row>
    <row r="74" spans="1:10">
      <c r="B74" t="s">
        <v>9</v>
      </c>
      <c r="C74">
        <v>1</v>
      </c>
      <c r="D74">
        <v>0</v>
      </c>
      <c r="H74" t="s">
        <v>36</v>
      </c>
      <c r="I74">
        <v>0</v>
      </c>
      <c r="J74">
        <v>1</v>
      </c>
    </row>
    <row r="75" spans="1:10">
      <c r="B75" t="s">
        <v>36</v>
      </c>
      <c r="C75">
        <v>0</v>
      </c>
      <c r="D75">
        <v>1</v>
      </c>
      <c r="H75" t="s">
        <v>50</v>
      </c>
      <c r="I75">
        <v>0</v>
      </c>
      <c r="J75">
        <v>1</v>
      </c>
    </row>
    <row r="76" spans="1:10">
      <c r="B76" t="s">
        <v>50</v>
      </c>
      <c r="C76">
        <v>0</v>
      </c>
      <c r="D76">
        <v>1</v>
      </c>
      <c r="H76" t="s">
        <v>62</v>
      </c>
      <c r="I76">
        <f>C91</f>
        <v>2</v>
      </c>
      <c r="J76">
        <f>D91</f>
        <v>0</v>
      </c>
    </row>
    <row r="77" spans="1:10">
      <c r="A77" t="s">
        <v>153</v>
      </c>
      <c r="C77">
        <v>1</v>
      </c>
      <c r="D77">
        <v>3</v>
      </c>
    </row>
    <row r="78" spans="1:10">
      <c r="A78" t="s">
        <v>63</v>
      </c>
      <c r="B78" t="s">
        <v>62</v>
      </c>
      <c r="C78">
        <v>2</v>
      </c>
      <c r="D78">
        <v>0</v>
      </c>
    </row>
    <row r="79" spans="1:10">
      <c r="A79" t="s">
        <v>154</v>
      </c>
      <c r="C79">
        <v>2</v>
      </c>
      <c r="D79">
        <v>0</v>
      </c>
    </row>
    <row r="80" spans="1:10">
      <c r="A80" t="s">
        <v>67</v>
      </c>
      <c r="B80" t="s">
        <v>66</v>
      </c>
      <c r="C80">
        <v>7</v>
      </c>
      <c r="D80">
        <v>9</v>
      </c>
    </row>
    <row r="81" spans="1:4">
      <c r="A81" t="s">
        <v>155</v>
      </c>
      <c r="C81">
        <v>7</v>
      </c>
      <c r="D81">
        <v>9</v>
      </c>
    </row>
    <row r="82" spans="1:4">
      <c r="A82" t="s">
        <v>70</v>
      </c>
      <c r="B82" t="s">
        <v>62</v>
      </c>
      <c r="C82">
        <v>0</v>
      </c>
      <c r="D82">
        <v>6</v>
      </c>
    </row>
    <row r="83" spans="1:4">
      <c r="A83" t="s">
        <v>156</v>
      </c>
      <c r="C83">
        <v>0</v>
      </c>
      <c r="D83">
        <v>6</v>
      </c>
    </row>
    <row r="84" spans="1:4">
      <c r="A84" t="s">
        <v>73</v>
      </c>
      <c r="B84" t="s">
        <v>62</v>
      </c>
      <c r="C84">
        <v>4</v>
      </c>
      <c r="D84">
        <v>3</v>
      </c>
    </row>
    <row r="85" spans="1:4">
      <c r="A85" t="s">
        <v>157</v>
      </c>
      <c r="C85">
        <v>4</v>
      </c>
      <c r="D85">
        <v>3</v>
      </c>
    </row>
    <row r="86" spans="1:4">
      <c r="A86" t="s">
        <v>75</v>
      </c>
      <c r="B86" t="s">
        <v>62</v>
      </c>
      <c r="C86">
        <v>2</v>
      </c>
      <c r="D86">
        <v>3</v>
      </c>
    </row>
    <row r="87" spans="1:4">
      <c r="A87" t="s">
        <v>158</v>
      </c>
      <c r="C87">
        <v>2</v>
      </c>
      <c r="D87">
        <v>3</v>
      </c>
    </row>
    <row r="88" spans="1:4">
      <c r="A88" t="s">
        <v>77</v>
      </c>
      <c r="B88" t="s">
        <v>62</v>
      </c>
      <c r="C88">
        <v>2</v>
      </c>
      <c r="D88">
        <v>0</v>
      </c>
    </row>
    <row r="89" spans="1:4">
      <c r="A89" t="s">
        <v>159</v>
      </c>
      <c r="C89">
        <v>2</v>
      </c>
      <c r="D89">
        <v>0</v>
      </c>
    </row>
    <row r="90" spans="1:4">
      <c r="A90" t="s">
        <v>80</v>
      </c>
      <c r="B90" t="s">
        <v>62</v>
      </c>
      <c r="C90">
        <v>2</v>
      </c>
      <c r="D90">
        <v>0</v>
      </c>
    </row>
    <row r="91" spans="1:4">
      <c r="A91" t="s">
        <v>160</v>
      </c>
      <c r="C91">
        <v>2</v>
      </c>
      <c r="D91">
        <v>0</v>
      </c>
    </row>
    <row r="92" spans="1:4">
      <c r="A92" t="s">
        <v>83</v>
      </c>
      <c r="B92" t="s">
        <v>82</v>
      </c>
      <c r="C92">
        <v>8</v>
      </c>
      <c r="D92">
        <v>10</v>
      </c>
    </row>
    <row r="93" spans="1:4">
      <c r="A93" t="s">
        <v>161</v>
      </c>
      <c r="C93">
        <v>8</v>
      </c>
      <c r="D93">
        <v>10</v>
      </c>
    </row>
    <row r="94" spans="1:4">
      <c r="A94" t="s">
        <v>145</v>
      </c>
      <c r="C94">
        <v>259</v>
      </c>
      <c r="D94">
        <v>266</v>
      </c>
    </row>
    <row r="131" spans="1:8">
      <c r="A131" s="5" t="s">
        <v>3</v>
      </c>
      <c r="B131" t="s">
        <v>143</v>
      </c>
      <c r="C131" t="s">
        <v>144</v>
      </c>
      <c r="F131" t="s">
        <v>123</v>
      </c>
      <c r="G131" t="s">
        <v>162</v>
      </c>
      <c r="H131" t="s">
        <v>163</v>
      </c>
    </row>
    <row r="132" spans="1:8">
      <c r="A132" t="s">
        <v>18</v>
      </c>
      <c r="B132">
        <v>32</v>
      </c>
      <c r="C132">
        <v>15</v>
      </c>
      <c r="F132" t="s">
        <v>63</v>
      </c>
      <c r="G132">
        <f>SUM(B137,B144)</f>
        <v>28</v>
      </c>
      <c r="H132">
        <f>SUM(C137,C144)</f>
        <v>119</v>
      </c>
    </row>
    <row r="133" spans="1:8">
      <c r="A133" t="s">
        <v>15</v>
      </c>
      <c r="B133">
        <v>102</v>
      </c>
      <c r="C133">
        <v>6</v>
      </c>
      <c r="F133" t="s">
        <v>67</v>
      </c>
      <c r="G133">
        <f>SUM(B134:B135)</f>
        <v>61</v>
      </c>
      <c r="H133">
        <f>SUM(C134:C135)</f>
        <v>76</v>
      </c>
    </row>
    <row r="134" spans="1:8">
      <c r="A134" t="s">
        <v>12</v>
      </c>
      <c r="B134">
        <v>19</v>
      </c>
      <c r="C134">
        <v>18</v>
      </c>
      <c r="F134" t="s">
        <v>70</v>
      </c>
      <c r="G134">
        <f>SUM(B133,B141)</f>
        <v>102</v>
      </c>
      <c r="H134">
        <f>SUM(C133,C141)</f>
        <v>12</v>
      </c>
    </row>
    <row r="135" spans="1:8">
      <c r="A135" t="s">
        <v>53</v>
      </c>
      <c r="B135">
        <v>42</v>
      </c>
      <c r="C135">
        <v>58</v>
      </c>
      <c r="F135" t="s">
        <v>73</v>
      </c>
      <c r="G135">
        <f>SUM(B132,B140)</f>
        <v>36</v>
      </c>
      <c r="H135">
        <f>SUM(C132,C140)</f>
        <v>18</v>
      </c>
    </row>
    <row r="136" spans="1:8">
      <c r="A136" t="s">
        <v>20</v>
      </c>
      <c r="B136">
        <v>5</v>
      </c>
      <c r="C136">
        <v>12</v>
      </c>
      <c r="F136" t="s">
        <v>75</v>
      </c>
      <c r="G136">
        <f>SUM(B136,B143)</f>
        <v>12</v>
      </c>
      <c r="H136">
        <f>SUM(C136,C143)</f>
        <v>21</v>
      </c>
    </row>
    <row r="137" spans="1:8">
      <c r="A137" t="s">
        <v>10</v>
      </c>
      <c r="B137">
        <v>26</v>
      </c>
      <c r="C137">
        <v>116</v>
      </c>
      <c r="F137" t="s">
        <v>77</v>
      </c>
      <c r="G137">
        <f>SUM(B138,B145)</f>
        <v>7</v>
      </c>
      <c r="H137">
        <f>SUM(C138,C145)</f>
        <v>7</v>
      </c>
    </row>
    <row r="138" spans="1:8">
      <c r="A138" t="s">
        <v>22</v>
      </c>
      <c r="B138">
        <v>5</v>
      </c>
      <c r="C138">
        <v>7</v>
      </c>
      <c r="F138" t="s">
        <v>80</v>
      </c>
      <c r="G138">
        <f>SUM(B139,B146)</f>
        <v>3</v>
      </c>
      <c r="H138">
        <f>SUM(C139,C146)</f>
        <v>3</v>
      </c>
    </row>
    <row r="139" spans="1:8">
      <c r="A139" t="s">
        <v>24</v>
      </c>
      <c r="B139">
        <v>1</v>
      </c>
      <c r="C139">
        <v>3</v>
      </c>
      <c r="F139" t="s">
        <v>164</v>
      </c>
      <c r="G139">
        <f>B147</f>
        <v>2</v>
      </c>
      <c r="H139">
        <f>C147</f>
        <v>0</v>
      </c>
    </row>
    <row r="140" spans="1:8">
      <c r="A140" t="s">
        <v>73</v>
      </c>
      <c r="B140">
        <v>4</v>
      </c>
      <c r="C140">
        <v>3</v>
      </c>
    </row>
    <row r="141" spans="1:8">
      <c r="A141" t="s">
        <v>70</v>
      </c>
      <c r="B141">
        <v>0</v>
      </c>
      <c r="C141">
        <v>6</v>
      </c>
    </row>
    <row r="142" spans="1:8">
      <c r="A142" t="s">
        <v>83</v>
      </c>
      <c r="B142">
        <v>8</v>
      </c>
      <c r="C142">
        <v>10</v>
      </c>
    </row>
    <row r="143" spans="1:8">
      <c r="A143" t="s">
        <v>67</v>
      </c>
      <c r="B143">
        <v>7</v>
      </c>
      <c r="C143">
        <v>9</v>
      </c>
    </row>
    <row r="144" spans="1:8">
      <c r="A144" t="s">
        <v>75</v>
      </c>
      <c r="B144">
        <v>2</v>
      </c>
      <c r="C144">
        <v>3</v>
      </c>
    </row>
    <row r="145" spans="1:3">
      <c r="A145" t="s">
        <v>63</v>
      </c>
      <c r="B145">
        <v>2</v>
      </c>
      <c r="C145">
        <v>0</v>
      </c>
    </row>
    <row r="146" spans="1:3">
      <c r="A146" t="s">
        <v>77</v>
      </c>
      <c r="B146">
        <v>2</v>
      </c>
      <c r="C146">
        <v>0</v>
      </c>
    </row>
    <row r="147" spans="1:3">
      <c r="A147" t="s">
        <v>80</v>
      </c>
      <c r="B147">
        <v>2</v>
      </c>
      <c r="C147">
        <v>0</v>
      </c>
    </row>
    <row r="148" spans="1:3">
      <c r="A148" t="s">
        <v>145</v>
      </c>
      <c r="B148">
        <v>259</v>
      </c>
      <c r="C148">
        <v>266</v>
      </c>
    </row>
  </sheetData>
  <pageMargins left="0.7" right="0.7" top="0.75" bottom="0.75" header="0.3" footer="0.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27252f-544c-4457-b135-138b78db253c">
      <Terms xmlns="http://schemas.microsoft.com/office/infopath/2007/PartnerControls"/>
    </lcf76f155ced4ddcb4097134ff3c332f>
    <TaxCatchAll xmlns="17937907-22d6-409d-b46f-427ec850d150" xsi:nil="true"/>
    <_Flow_SignoffStatus xmlns="a127252f-544c-4457-b135-138b78db253c" xsi:nil="true"/>
    <SharedWithUsers xmlns="17937907-22d6-409d-b46f-427ec850d150">
      <UserInfo>
        <DisplayName>Ana Paola Luperdi Sotomayor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7776CB5E925F4494C1AD416D996CB2" ma:contentTypeVersion="14" ma:contentTypeDescription="Create a new document." ma:contentTypeScope="" ma:versionID="53f1157cf36185ef71cdee95b19a44b3">
  <xsd:schema xmlns:xsd="http://www.w3.org/2001/XMLSchema" xmlns:xs="http://www.w3.org/2001/XMLSchema" xmlns:p="http://schemas.microsoft.com/office/2006/metadata/properties" xmlns:ns2="a127252f-544c-4457-b135-138b78db253c" xmlns:ns3="17937907-22d6-409d-b46f-427ec850d150" targetNamespace="http://schemas.microsoft.com/office/2006/metadata/properties" ma:root="true" ma:fieldsID="98c6962a4b97e59a83a06a09d9c4c701" ns2:_="" ns3:_="">
    <xsd:import namespace="a127252f-544c-4457-b135-138b78db253c"/>
    <xsd:import namespace="17937907-22d6-409d-b46f-427ec850d1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_Flow_SignoffStatu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7252f-544c-4457-b135-138b78db2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6556176-7bb6-4ab3-8c8f-ba97c85776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937907-22d6-409d-b46f-427ec850d1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9747466-9da9-40c9-b3fb-88beb99e3c90}" ma:internalName="TaxCatchAll" ma:showField="CatchAllData" ma:web="17937907-22d6-409d-b46f-427ec850d1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9882D7-EC4C-4875-A268-FD9A5495E4C6}"/>
</file>

<file path=customXml/itemProps2.xml><?xml version="1.0" encoding="utf-8"?>
<ds:datastoreItem xmlns:ds="http://schemas.openxmlformats.org/officeDocument/2006/customXml" ds:itemID="{2862278D-9005-4BB0-8ACE-F16BFF8F33FF}"/>
</file>

<file path=customXml/itemProps3.xml><?xml version="1.0" encoding="utf-8"?>
<ds:datastoreItem xmlns:ds="http://schemas.openxmlformats.org/officeDocument/2006/customXml" ds:itemID="{FF3BDA2D-CDCF-41C3-A7F1-57987FC72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Pier Angeles Barazorda</dc:creator>
  <cp:keywords/>
  <dc:description/>
  <cp:lastModifiedBy/>
  <cp:revision/>
  <dcterms:created xsi:type="dcterms:W3CDTF">2023-07-17T21:03:40Z</dcterms:created>
  <dcterms:modified xsi:type="dcterms:W3CDTF">2024-01-08T21:33:19Z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0x010100AB7776CB5E925F4494C1AD416D996CB2</vt:lpwstr>
  </property>
  <property fmtid="{D5CDD505-2E9C-101B-9397-08002B2CF9AE}" pid="3" name="MediaServiceImageTags">
    <vt:lpwstr/>
  </property>
</Properties>
</file>