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a\PycharmProjects\pythonProject\Accounting_Craft\test\"/>
    </mc:Choice>
  </mc:AlternateContent>
  <xr:revisionPtr revIDLastSave="0" documentId="13_ncr:1_{D3E54A7B-5299-44AD-AA97-EDF8665AB03C}" xr6:coauthVersionLast="47" xr6:coauthVersionMax="47" xr10:uidLastSave="{00000000-0000-0000-0000-000000000000}"/>
  <bookViews>
    <workbookView xWindow="-108" yWindow="-108" windowWidth="23256" windowHeight="12720" tabRatio="772" activeTab="3" xr2:uid="{00000000-000D-0000-FFFF-FFFF00000000}"/>
  </bookViews>
  <sheets>
    <sheet name="분개장" sheetId="1" r:id="rId1"/>
    <sheet name="시산표" sheetId="7" r:id="rId2"/>
    <sheet name="손익계산서" sheetId="11" r:id="rId3"/>
    <sheet name="재무상태표" sheetId="10" r:id="rId4"/>
    <sheet name="전기 재무제표" sheetId="13" r:id="rId5"/>
  </sheets>
  <definedNames>
    <definedName name="_xlnm._FilterDatabase" localSheetId="0" hidden="1">분개장!$A$48:$I$94</definedName>
    <definedName name="_xlnm.Print_Area" localSheetId="3">재무상태표!$A$1:$F$50</definedName>
    <definedName name="_xlnm.Print_Area" localSheetId="4">'전기 재무제표'!$A$1:$F$45</definedName>
  </definedNames>
  <calcPr calcId="191029"/>
</workbook>
</file>

<file path=xl/calcChain.xml><?xml version="1.0" encoding="utf-8"?>
<calcChain xmlns="http://schemas.openxmlformats.org/spreadsheetml/2006/main">
  <c r="J37" i="13" l="1"/>
  <c r="J35" i="13"/>
  <c r="K34" i="13" s="1"/>
  <c r="J33" i="13"/>
  <c r="J32" i="13"/>
  <c r="K29" i="13" s="1"/>
  <c r="J31" i="13"/>
  <c r="J30" i="13"/>
  <c r="J27" i="13"/>
  <c r="J26" i="13"/>
  <c r="J25" i="13"/>
  <c r="J24" i="13"/>
  <c r="J19" i="13"/>
  <c r="J17" i="13"/>
  <c r="K15" i="13"/>
  <c r="K13" i="13"/>
  <c r="K9" i="13"/>
  <c r="K14" i="13" s="1"/>
  <c r="C16" i="7"/>
  <c r="B16" i="7"/>
  <c r="E66" i="1"/>
  <c r="C18" i="7"/>
  <c r="B18" i="7"/>
  <c r="C17" i="7"/>
  <c r="B17" i="7"/>
  <c r="C10" i="7"/>
  <c r="B10" i="7"/>
  <c r="C6" i="7"/>
  <c r="B6" i="7"/>
  <c r="K28" i="13" l="1"/>
  <c r="K38" i="13" s="1"/>
  <c r="K40" i="13" s="1"/>
  <c r="D16" i="7"/>
  <c r="E35" i="10" s="1"/>
  <c r="D18" i="7"/>
  <c r="E37" i="10" s="1"/>
  <c r="D17" i="7"/>
  <c r="E36" i="10" s="1"/>
  <c r="D10" i="7"/>
  <c r="E21" i="10" s="1"/>
  <c r="D6" i="7"/>
  <c r="E16" i="10" s="1"/>
  <c r="B36" i="7"/>
  <c r="C36" i="7"/>
  <c r="B37" i="7"/>
  <c r="C37" i="7"/>
  <c r="B46" i="7"/>
  <c r="C46" i="7"/>
  <c r="B42" i="7"/>
  <c r="C42" i="7"/>
  <c r="B43" i="7"/>
  <c r="C43" i="7"/>
  <c r="B28" i="7"/>
  <c r="C28" i="7"/>
  <c r="B25" i="7"/>
  <c r="C25" i="7"/>
  <c r="B26" i="7"/>
  <c r="C26" i="7"/>
  <c r="F41" i="13"/>
  <c r="F39" i="13"/>
  <c r="F35" i="13"/>
  <c r="F31" i="13"/>
  <c r="F27" i="13"/>
  <c r="F23" i="13"/>
  <c r="F18" i="13"/>
  <c r="F11" i="13"/>
  <c r="F43" i="13" l="1"/>
  <c r="D36" i="7"/>
  <c r="D24" i="11" s="1"/>
  <c r="D37" i="7"/>
  <c r="D25" i="11" s="1"/>
  <c r="D46" i="7"/>
  <c r="D37" i="11" s="1"/>
  <c r="D26" i="7"/>
  <c r="D12" i="11" s="1"/>
  <c r="D42" i="7"/>
  <c r="D32" i="11" s="1"/>
  <c r="D28" i="7"/>
  <c r="D16" i="11" s="1"/>
  <c r="D25" i="7"/>
  <c r="D11" i="11" s="1"/>
  <c r="D43" i="7"/>
  <c r="D33" i="11" s="1"/>
  <c r="F37" i="13"/>
  <c r="F44" i="13" s="1"/>
  <c r="F21" i="13"/>
  <c r="F10" i="13"/>
  <c r="C4" i="7"/>
  <c r="C5" i="7"/>
  <c r="C7" i="7"/>
  <c r="C8" i="7"/>
  <c r="C9" i="7"/>
  <c r="C11" i="7"/>
  <c r="C12" i="7"/>
  <c r="C13" i="7"/>
  <c r="C14" i="7"/>
  <c r="C15" i="7"/>
  <c r="C19" i="7"/>
  <c r="C20" i="7"/>
  <c r="C21" i="7"/>
  <c r="C22" i="7"/>
  <c r="C23" i="7"/>
  <c r="C24" i="7"/>
  <c r="C27" i="7"/>
  <c r="C29" i="7"/>
  <c r="C30" i="7"/>
  <c r="C31" i="7"/>
  <c r="C32" i="7"/>
  <c r="C33" i="7"/>
  <c r="C34" i="7"/>
  <c r="C35" i="7"/>
  <c r="C38" i="7"/>
  <c r="C39" i="7"/>
  <c r="C40" i="7"/>
  <c r="C41" i="7"/>
  <c r="C44" i="7"/>
  <c r="C45" i="7"/>
  <c r="C2" i="7"/>
  <c r="B4" i="7"/>
  <c r="B5" i="7"/>
  <c r="B7" i="7"/>
  <c r="B8" i="7"/>
  <c r="B9" i="7"/>
  <c r="B11" i="7"/>
  <c r="B12" i="7"/>
  <c r="B13" i="7"/>
  <c r="B14" i="7"/>
  <c r="B15" i="7"/>
  <c r="B19" i="7"/>
  <c r="B20" i="7"/>
  <c r="B21" i="7"/>
  <c r="B22" i="7"/>
  <c r="B23" i="7"/>
  <c r="B24" i="7"/>
  <c r="B27" i="7"/>
  <c r="B29" i="7"/>
  <c r="B30" i="7"/>
  <c r="B31" i="7"/>
  <c r="B32" i="7"/>
  <c r="B33" i="7"/>
  <c r="B34" i="7"/>
  <c r="B35" i="7"/>
  <c r="B38" i="7"/>
  <c r="B39" i="7"/>
  <c r="B40" i="7"/>
  <c r="B41" i="7"/>
  <c r="B44" i="7"/>
  <c r="B45" i="7"/>
  <c r="B2" i="7"/>
  <c r="B3" i="7"/>
  <c r="C3" i="7"/>
  <c r="F29" i="13" l="1"/>
  <c r="F46" i="13" s="1"/>
  <c r="D45" i="7"/>
  <c r="D36" i="11" s="1"/>
  <c r="D39" i="7"/>
  <c r="D27" i="11" s="1"/>
  <c r="D33" i="7"/>
  <c r="D21" i="11" s="1"/>
  <c r="D11" i="7"/>
  <c r="E22" i="10" s="1"/>
  <c r="D29" i="7"/>
  <c r="D17" i="11" s="1"/>
  <c r="D3" i="7"/>
  <c r="E13" i="10" s="1"/>
  <c r="D35" i="7"/>
  <c r="D23" i="11" s="1"/>
  <c r="D31" i="7"/>
  <c r="D19" i="11" s="1"/>
  <c r="D13" i="7"/>
  <c r="E26" i="10" s="1"/>
  <c r="D8" i="7"/>
  <c r="E18" i="10" s="1"/>
  <c r="D5" i="7"/>
  <c r="E15" i="10" s="1"/>
  <c r="D2" i="7"/>
  <c r="E12" i="10" s="1"/>
  <c r="D44" i="7"/>
  <c r="D35" i="11" s="1"/>
  <c r="D38" i="7"/>
  <c r="D26" i="11" s="1"/>
  <c r="D34" i="7"/>
  <c r="D22" i="11" s="1"/>
  <c r="D32" i="7"/>
  <c r="D20" i="11" s="1"/>
  <c r="D30" i="7"/>
  <c r="D18" i="11" s="1"/>
  <c r="D27" i="7"/>
  <c r="E13" i="11" s="1"/>
  <c r="D14" i="7"/>
  <c r="E27" i="10" s="1"/>
  <c r="D12" i="7"/>
  <c r="E30" i="10" s="1"/>
  <c r="D9" i="7"/>
  <c r="E20" i="10" s="1"/>
  <c r="D7" i="7"/>
  <c r="E17" i="10" s="1"/>
  <c r="D4" i="7"/>
  <c r="E14" i="10" s="1"/>
  <c r="D40" i="7"/>
  <c r="D30" i="11" s="1"/>
  <c r="D41" i="7"/>
  <c r="D31" i="11" s="1"/>
  <c r="D24" i="7"/>
  <c r="D10" i="11" s="1"/>
  <c r="E9" i="11" s="1"/>
  <c r="D23" i="7"/>
  <c r="D21" i="7"/>
  <c r="E41" i="10" s="1"/>
  <c r="D19" i="7"/>
  <c r="E38" i="10" s="1"/>
  <c r="D22" i="7"/>
  <c r="E45" i="10" s="1"/>
  <c r="D20" i="7"/>
  <c r="E39" i="10" s="1"/>
  <c r="D15" i="7"/>
  <c r="E34" i="10" s="1"/>
  <c r="B47" i="7"/>
  <c r="C47" i="7"/>
  <c r="E94" i="1"/>
  <c r="F33" i="10" l="1"/>
  <c r="E34" i="11"/>
  <c r="E29" i="11"/>
  <c r="E15" i="11"/>
  <c r="D47" i="7"/>
  <c r="D94" i="1"/>
  <c r="F29" i="10" l="1"/>
  <c r="F40" i="10"/>
  <c r="F25" i="10"/>
  <c r="F44" i="10"/>
  <c r="I94" i="1"/>
  <c r="F42" i="10" l="1"/>
  <c r="F19" i="10"/>
  <c r="F11" i="10"/>
  <c r="F23" i="10"/>
  <c r="F10" i="10" l="1"/>
  <c r="F31" i="10" s="1"/>
  <c r="E14" i="11" l="1"/>
  <c r="E28" i="11" s="1"/>
  <c r="E38" i="11" s="1"/>
  <c r="E40" i="11" s="1"/>
  <c r="E47" i="10" l="1"/>
  <c r="F46" i="10" s="1"/>
  <c r="F48" i="10" s="1"/>
  <c r="F49" i="10" s="1"/>
  <c r="F51" i="10" s="1"/>
</calcChain>
</file>

<file path=xl/sharedStrings.xml><?xml version="1.0" encoding="utf-8"?>
<sst xmlns="http://schemas.openxmlformats.org/spreadsheetml/2006/main" count="452" uniqueCount="224">
  <si>
    <t>자본금</t>
  </si>
  <si>
    <t>임차보증금</t>
  </si>
  <si>
    <t>선급비용</t>
  </si>
  <si>
    <t>외상매출금</t>
  </si>
  <si>
    <t>외상매입금</t>
  </si>
  <si>
    <t>장기차입금</t>
  </si>
  <si>
    <t>부가세대급금</t>
  </si>
  <si>
    <t>부가세예수금</t>
  </si>
  <si>
    <t>직원급여</t>
  </si>
  <si>
    <t>통신비</t>
  </si>
  <si>
    <t>지급임차료</t>
  </si>
  <si>
    <t>소모품비</t>
  </si>
  <si>
    <t>이자비용</t>
  </si>
  <si>
    <t>유동부채</t>
    <phoneticPr fontId="2" type="noConversion"/>
  </si>
  <si>
    <t>비유동부채</t>
    <phoneticPr fontId="2" type="noConversion"/>
  </si>
  <si>
    <t>이익잉여금</t>
  </si>
  <si>
    <t>이익잉여금</t>
    <phoneticPr fontId="2" type="noConversion"/>
  </si>
  <si>
    <t>매출액</t>
    <phoneticPr fontId="2" type="noConversion"/>
  </si>
  <si>
    <t>매출원가</t>
    <phoneticPr fontId="2" type="noConversion"/>
  </si>
  <si>
    <t>영업외비용</t>
    <phoneticPr fontId="2" type="noConversion"/>
  </si>
  <si>
    <t>전표No.</t>
    <phoneticPr fontId="2" type="noConversion"/>
  </si>
  <si>
    <t>거래일자</t>
    <phoneticPr fontId="2" type="noConversion"/>
  </si>
  <si>
    <t>계정과목</t>
    <phoneticPr fontId="2" type="noConversion"/>
  </si>
  <si>
    <t>차변금액</t>
    <phoneticPr fontId="2" type="noConversion"/>
  </si>
  <si>
    <t>대변금액</t>
    <phoneticPr fontId="2" type="noConversion"/>
  </si>
  <si>
    <t>적요</t>
    <phoneticPr fontId="2" type="noConversion"/>
  </si>
  <si>
    <t>판매관리비</t>
    <phoneticPr fontId="2" type="noConversion"/>
  </si>
  <si>
    <t>(단위 : 원)</t>
  </si>
  <si>
    <t>과    목</t>
  </si>
  <si>
    <t>금    액</t>
  </si>
  <si>
    <t>자산총계</t>
  </si>
  <si>
    <t>부채총계</t>
  </si>
  <si>
    <t>자본총계</t>
  </si>
  <si>
    <t>부채및자본총계</t>
  </si>
  <si>
    <t>손 익 계 산 서</t>
  </si>
  <si>
    <t>선급비용</t>
    <phoneticPr fontId="2" type="noConversion"/>
  </si>
  <si>
    <t>선급비용</t>
    <phoneticPr fontId="2" type="noConversion"/>
  </si>
  <si>
    <t>제품</t>
  </si>
  <si>
    <t>현금</t>
    <phoneticPr fontId="2" type="noConversion"/>
  </si>
  <si>
    <t>보통예금</t>
    <phoneticPr fontId="2" type="noConversion"/>
  </si>
  <si>
    <t>외상매출금</t>
    <phoneticPr fontId="2" type="noConversion"/>
  </si>
  <si>
    <t>부가세대급금</t>
    <phoneticPr fontId="2" type="noConversion"/>
  </si>
  <si>
    <t>제품</t>
    <phoneticPr fontId="2" type="noConversion"/>
  </si>
  <si>
    <t>임차보증금</t>
    <phoneticPr fontId="2" type="noConversion"/>
  </si>
  <si>
    <t>외상매입금</t>
    <phoneticPr fontId="2" type="noConversion"/>
  </si>
  <si>
    <t>부가세예수금</t>
    <phoneticPr fontId="2" type="noConversion"/>
  </si>
  <si>
    <t>장기차입금</t>
    <phoneticPr fontId="2" type="noConversion"/>
  </si>
  <si>
    <t>자본금</t>
    <phoneticPr fontId="2" type="noConversion"/>
  </si>
  <si>
    <t>이월이익잉여금</t>
    <phoneticPr fontId="2" type="noConversion"/>
  </si>
  <si>
    <t>직원급여</t>
    <phoneticPr fontId="2" type="noConversion"/>
  </si>
  <si>
    <t>통신비</t>
    <phoneticPr fontId="2" type="noConversion"/>
  </si>
  <si>
    <t>지급임차료</t>
    <phoneticPr fontId="2" type="noConversion"/>
  </si>
  <si>
    <t>소모품비</t>
    <phoneticPr fontId="2" type="noConversion"/>
  </si>
  <si>
    <t>이자비용</t>
    <phoneticPr fontId="2" type="noConversion"/>
  </si>
  <si>
    <t>당좌자산</t>
    <phoneticPr fontId="2" type="noConversion"/>
  </si>
  <si>
    <t>(대손충당금)</t>
  </si>
  <si>
    <t>(대손충당금)</t>
    <phoneticPr fontId="2" type="noConversion"/>
  </si>
  <si>
    <t>Ⅱ.</t>
    <phoneticPr fontId="4" type="noConversion"/>
  </si>
  <si>
    <t xml:space="preserve">Ⅰ.  </t>
    <phoneticPr fontId="4" type="noConversion"/>
  </si>
  <si>
    <t>매출액</t>
    <phoneticPr fontId="4" type="noConversion"/>
  </si>
  <si>
    <t xml:space="preserve">Ⅱ.  </t>
    <phoneticPr fontId="4" type="noConversion"/>
  </si>
  <si>
    <t>매출원가</t>
    <phoneticPr fontId="4" type="noConversion"/>
  </si>
  <si>
    <t xml:space="preserve">Ⅲ. </t>
    <phoneticPr fontId="4" type="noConversion"/>
  </si>
  <si>
    <t xml:space="preserve">매출총이익 </t>
    <phoneticPr fontId="4" type="noConversion"/>
  </si>
  <si>
    <t xml:space="preserve">Ⅳ. </t>
    <phoneticPr fontId="4" type="noConversion"/>
  </si>
  <si>
    <t xml:space="preserve">판매비와관리비 </t>
    <phoneticPr fontId="4" type="noConversion"/>
  </si>
  <si>
    <t>Ⅴ.</t>
    <phoneticPr fontId="4" type="noConversion"/>
  </si>
  <si>
    <t>영업이익</t>
    <phoneticPr fontId="4" type="noConversion"/>
  </si>
  <si>
    <t>Ⅵ.</t>
    <phoneticPr fontId="4" type="noConversion"/>
  </si>
  <si>
    <t>영업외수익</t>
    <phoneticPr fontId="4" type="noConversion"/>
  </si>
  <si>
    <t>Ⅶ.</t>
    <phoneticPr fontId="4" type="noConversion"/>
  </si>
  <si>
    <t>영업외비용</t>
    <phoneticPr fontId="4" type="noConversion"/>
  </si>
  <si>
    <t>Ⅷ.</t>
    <phoneticPr fontId="4" type="noConversion"/>
  </si>
  <si>
    <t>법인세차감전순이익</t>
    <phoneticPr fontId="4" type="noConversion"/>
  </si>
  <si>
    <t>Ⅸ.</t>
    <phoneticPr fontId="4" type="noConversion"/>
  </si>
  <si>
    <t>법인세 등</t>
    <phoneticPr fontId="4" type="noConversion"/>
  </si>
  <si>
    <t>Ⅹ.</t>
    <phoneticPr fontId="4" type="noConversion"/>
  </si>
  <si>
    <t>당기순이익</t>
    <phoneticPr fontId="4" type="noConversion"/>
  </si>
  <si>
    <t>Ⅱ.</t>
    <phoneticPr fontId="4" type="noConversion"/>
  </si>
  <si>
    <t>미처분잉여금(결손금)</t>
    <phoneticPr fontId="4" type="noConversion"/>
  </si>
  <si>
    <t>&lt;자  산&gt;</t>
    <phoneticPr fontId="4" type="noConversion"/>
  </si>
  <si>
    <t>Ⅰ.</t>
    <phoneticPr fontId="4" type="noConversion"/>
  </si>
  <si>
    <t>유동자산</t>
    <phoneticPr fontId="4" type="noConversion"/>
  </si>
  <si>
    <t>(1)</t>
    <phoneticPr fontId="4" type="noConversion"/>
  </si>
  <si>
    <t>당좌자산</t>
    <phoneticPr fontId="4" type="noConversion"/>
  </si>
  <si>
    <t>(대손충당금)</t>
    <phoneticPr fontId="4" type="noConversion"/>
  </si>
  <si>
    <t>(2)</t>
    <phoneticPr fontId="4" type="noConversion"/>
  </si>
  <si>
    <t>재고자산</t>
    <phoneticPr fontId="4" type="noConversion"/>
  </si>
  <si>
    <t>비유동자산</t>
    <phoneticPr fontId="4" type="noConversion"/>
  </si>
  <si>
    <t>투자자산</t>
    <phoneticPr fontId="4" type="noConversion"/>
  </si>
  <si>
    <t>유형자산</t>
    <phoneticPr fontId="4" type="noConversion"/>
  </si>
  <si>
    <t>(감가상각누계액)</t>
    <phoneticPr fontId="4" type="noConversion"/>
  </si>
  <si>
    <t>(3)</t>
    <phoneticPr fontId="4" type="noConversion"/>
  </si>
  <si>
    <t>무형자산</t>
    <phoneticPr fontId="4" type="noConversion"/>
  </si>
  <si>
    <t>(4)</t>
    <phoneticPr fontId="4" type="noConversion"/>
  </si>
  <si>
    <t>기타비유동자산</t>
    <phoneticPr fontId="4" type="noConversion"/>
  </si>
  <si>
    <t>&lt;부  채&gt;</t>
    <phoneticPr fontId="4" type="noConversion"/>
  </si>
  <si>
    <t>유동부채</t>
    <phoneticPr fontId="4" type="noConversion"/>
  </si>
  <si>
    <t>비유동부채</t>
    <phoneticPr fontId="4" type="noConversion"/>
  </si>
  <si>
    <t>&lt;자  본&gt;</t>
    <phoneticPr fontId="4" type="noConversion"/>
  </si>
  <si>
    <t>제 1 (당)기</t>
    <phoneticPr fontId="4" type="noConversion"/>
  </si>
  <si>
    <t>현금</t>
    <phoneticPr fontId="2" type="noConversion"/>
  </si>
  <si>
    <t>보통예금</t>
    <phoneticPr fontId="2" type="noConversion"/>
  </si>
  <si>
    <t>외상매출금</t>
    <phoneticPr fontId="2" type="noConversion"/>
  </si>
  <si>
    <t>부가세대급금</t>
    <phoneticPr fontId="2" type="noConversion"/>
  </si>
  <si>
    <t>장기차입금</t>
    <phoneticPr fontId="4" type="noConversion"/>
  </si>
  <si>
    <t>계정구분</t>
    <phoneticPr fontId="2" type="noConversion"/>
  </si>
  <si>
    <t>계정명</t>
    <phoneticPr fontId="2" type="noConversion"/>
  </si>
  <si>
    <t>재고자산</t>
    <phoneticPr fontId="2" type="noConversion"/>
  </si>
  <si>
    <t>투자자산</t>
    <phoneticPr fontId="2" type="noConversion"/>
  </si>
  <si>
    <t>유형자산</t>
    <phoneticPr fontId="2" type="noConversion"/>
  </si>
  <si>
    <t>상품</t>
  </si>
  <si>
    <t>상품</t>
    <phoneticPr fontId="2" type="noConversion"/>
  </si>
  <si>
    <t>비품</t>
  </si>
  <si>
    <t>비품</t>
    <phoneticPr fontId="2" type="noConversion"/>
  </si>
  <si>
    <t>유동부채</t>
    <phoneticPr fontId="2" type="noConversion"/>
  </si>
  <si>
    <t>단기차입금</t>
  </si>
  <si>
    <t>단기차입금</t>
    <phoneticPr fontId="2" type="noConversion"/>
  </si>
  <si>
    <t>복리후생비</t>
  </si>
  <si>
    <t>복리후생비</t>
    <phoneticPr fontId="2" type="noConversion"/>
  </si>
  <si>
    <t>수도광열비</t>
  </si>
  <si>
    <t>수도광열비</t>
    <phoneticPr fontId="2" type="noConversion"/>
  </si>
  <si>
    <t>회의비</t>
  </si>
  <si>
    <t>회의비</t>
    <phoneticPr fontId="2" type="noConversion"/>
  </si>
  <si>
    <t>영업외수익</t>
    <phoneticPr fontId="2" type="noConversion"/>
  </si>
  <si>
    <t>이자수익</t>
  </si>
  <si>
    <t>이자수익</t>
    <phoneticPr fontId="2" type="noConversion"/>
  </si>
  <si>
    <t>매출원가</t>
  </si>
  <si>
    <t>매출원가</t>
    <phoneticPr fontId="2" type="noConversion"/>
  </si>
  <si>
    <t>기부금</t>
  </si>
  <si>
    <t>기부금</t>
    <phoneticPr fontId="2" type="noConversion"/>
  </si>
  <si>
    <t>후원금</t>
  </si>
  <si>
    <t>후원금</t>
    <phoneticPr fontId="2" type="noConversion"/>
  </si>
  <si>
    <t>제세공과</t>
  </si>
  <si>
    <t>제세공과</t>
    <phoneticPr fontId="2" type="noConversion"/>
  </si>
  <si>
    <t>거래처</t>
    <phoneticPr fontId="2" type="noConversion"/>
  </si>
  <si>
    <t>지급수수료</t>
  </si>
  <si>
    <t>지급수수료</t>
    <phoneticPr fontId="2" type="noConversion"/>
  </si>
  <si>
    <t>현금</t>
  </si>
  <si>
    <t>이월이익잉여금</t>
  </si>
  <si>
    <t>잔액</t>
    <phoneticPr fontId="2" type="noConversion"/>
  </si>
  <si>
    <t>계정과목</t>
    <phoneticPr fontId="2" type="noConversion"/>
  </si>
  <si>
    <t>차변금액</t>
    <phoneticPr fontId="4" type="noConversion"/>
  </si>
  <si>
    <t>대변금액</t>
    <phoneticPr fontId="4" type="noConversion"/>
  </si>
  <si>
    <t>제품</t>
    <phoneticPr fontId="4" type="noConversion"/>
  </si>
  <si>
    <t>상품</t>
    <phoneticPr fontId="4" type="noConversion"/>
  </si>
  <si>
    <t>비품</t>
    <phoneticPr fontId="4" type="noConversion"/>
  </si>
  <si>
    <t>단기차입금</t>
    <phoneticPr fontId="2" type="noConversion"/>
  </si>
  <si>
    <t>자본금</t>
    <phoneticPr fontId="2" type="noConversion"/>
  </si>
  <si>
    <t>재 무 상 태 표</t>
    <phoneticPr fontId="4" type="noConversion"/>
  </si>
  <si>
    <t>기간: 2012년 2 월 9일 현재</t>
    <phoneticPr fontId="4" type="noConversion"/>
  </si>
  <si>
    <t>기간: 2011년 11 월 10일부터  2012년  2월 9일까지</t>
    <phoneticPr fontId="4" type="noConversion"/>
  </si>
  <si>
    <t>거래내역</t>
    <phoneticPr fontId="2" type="noConversion"/>
  </si>
  <si>
    <t>사회적기업</t>
    <phoneticPr fontId="2" type="noConversion"/>
  </si>
  <si>
    <t>사회적기업</t>
    <phoneticPr fontId="4" type="noConversion"/>
  </si>
  <si>
    <t>잡급</t>
  </si>
  <si>
    <t>잡급</t>
    <phoneticPr fontId="2" type="noConversion"/>
  </si>
  <si>
    <t>영업외수익</t>
    <phoneticPr fontId="2" type="noConversion"/>
  </si>
  <si>
    <t>잡수익</t>
  </si>
  <si>
    <t>잡수익</t>
    <phoneticPr fontId="2" type="noConversion"/>
  </si>
  <si>
    <t>잡손실</t>
  </si>
  <si>
    <t>잡손실</t>
    <phoneticPr fontId="2" type="noConversion"/>
  </si>
  <si>
    <t>보조금</t>
  </si>
  <si>
    <t>보조금</t>
    <phoneticPr fontId="2" type="noConversion"/>
  </si>
  <si>
    <t>차량유지비</t>
  </si>
  <si>
    <t>차량유지비</t>
    <phoneticPr fontId="2" type="noConversion"/>
  </si>
  <si>
    <t>판매관리비</t>
    <phoneticPr fontId="2" type="noConversion"/>
  </si>
  <si>
    <t>건물유지관리비</t>
  </si>
  <si>
    <t>건물유지관리비</t>
    <phoneticPr fontId="2" type="noConversion"/>
  </si>
  <si>
    <t>(감가상각누계액-비품)</t>
    <phoneticPr fontId="2" type="noConversion"/>
  </si>
  <si>
    <t>보통예금</t>
    <phoneticPr fontId="2" type="noConversion"/>
  </si>
  <si>
    <t>(감가상각누계액-비품)</t>
    <phoneticPr fontId="2" type="noConversion"/>
  </si>
  <si>
    <t>상품매출액</t>
    <phoneticPr fontId="2" type="noConversion"/>
  </si>
  <si>
    <t>제품매출액</t>
    <phoneticPr fontId="2" type="noConversion"/>
  </si>
  <si>
    <t>서비스매출액</t>
    <phoneticPr fontId="2" type="noConversion"/>
  </si>
  <si>
    <t>상품매출액</t>
    <phoneticPr fontId="2" type="noConversion"/>
  </si>
  <si>
    <t>제품매출액</t>
    <phoneticPr fontId="2" type="noConversion"/>
  </si>
  <si>
    <t>서비스매출액</t>
    <phoneticPr fontId="2" type="noConversion"/>
  </si>
  <si>
    <t>프로젝트</t>
    <phoneticPr fontId="2" type="noConversion"/>
  </si>
  <si>
    <t>일반매출처</t>
  </si>
  <si>
    <t>일반매출처</t>
    <phoneticPr fontId="2" type="noConversion"/>
  </si>
  <si>
    <t>음료사업</t>
  </si>
  <si>
    <t>음료사업</t>
    <phoneticPr fontId="2" type="noConversion"/>
  </si>
  <si>
    <t>2021년 매출전표 001</t>
  </si>
  <si>
    <t>상품</t>
    <phoneticPr fontId="2" type="noConversion"/>
  </si>
  <si>
    <t>외상매입금</t>
    <phoneticPr fontId="2" type="noConversion"/>
  </si>
  <si>
    <t>2021년 매입전표 001</t>
    <phoneticPr fontId="2" type="noConversion"/>
  </si>
  <si>
    <t>일반매입처</t>
  </si>
  <si>
    <t>일반매입처</t>
    <phoneticPr fontId="2" type="noConversion"/>
  </si>
  <si>
    <t>미수금</t>
    <phoneticPr fontId="2" type="noConversion"/>
  </si>
  <si>
    <t>미수금</t>
    <phoneticPr fontId="2" type="noConversion"/>
  </si>
  <si>
    <t>도서사업</t>
  </si>
  <si>
    <t>도서사업</t>
    <phoneticPr fontId="2" type="noConversion"/>
  </si>
  <si>
    <t>2021년 매출전표 002</t>
    <phoneticPr fontId="2" type="noConversion"/>
  </si>
  <si>
    <t>원재료</t>
    <phoneticPr fontId="2" type="noConversion"/>
  </si>
  <si>
    <t>원재료</t>
    <phoneticPr fontId="2" type="noConversion"/>
  </si>
  <si>
    <t>원재료</t>
    <phoneticPr fontId="4" type="noConversion"/>
  </si>
  <si>
    <t>미지급금</t>
    <phoneticPr fontId="2" type="noConversion"/>
  </si>
  <si>
    <t>2021년 매입전표 002</t>
    <phoneticPr fontId="2" type="noConversion"/>
  </si>
  <si>
    <t>은행계좌</t>
    <phoneticPr fontId="2" type="noConversion"/>
  </si>
  <si>
    <t>우리</t>
    <phoneticPr fontId="2" type="noConversion"/>
  </si>
  <si>
    <t>2021년 입금전표 001</t>
    <phoneticPr fontId="2" type="noConversion"/>
  </si>
  <si>
    <t>외상매출금</t>
    <phoneticPr fontId="2" type="noConversion"/>
  </si>
  <si>
    <t>2021년 입금전표 002</t>
    <phoneticPr fontId="2" type="noConversion"/>
  </si>
  <si>
    <t>농협</t>
    <phoneticPr fontId="2" type="noConversion"/>
  </si>
  <si>
    <t>예수금</t>
    <phoneticPr fontId="2" type="noConversion"/>
  </si>
  <si>
    <t>예수금</t>
    <phoneticPr fontId="2" type="noConversion"/>
  </si>
  <si>
    <t>2021년 대체전표 001</t>
    <phoneticPr fontId="2" type="noConversion"/>
  </si>
  <si>
    <t>공통</t>
  </si>
  <si>
    <t>공통</t>
    <phoneticPr fontId="2" type="noConversion"/>
  </si>
  <si>
    <t>보통예금</t>
    <phoneticPr fontId="2" type="noConversion"/>
  </si>
  <si>
    <t>미지급비용</t>
    <phoneticPr fontId="2" type="noConversion"/>
  </si>
  <si>
    <t>우리</t>
    <phoneticPr fontId="2" type="noConversion"/>
  </si>
  <si>
    <t>2021년 출금전표 001</t>
    <phoneticPr fontId="2" type="noConversion"/>
  </si>
  <si>
    <t>보조금</t>
    <phoneticPr fontId="2" type="noConversion"/>
  </si>
  <si>
    <t>2021년 입금전표 003</t>
    <phoneticPr fontId="2" type="noConversion"/>
  </si>
  <si>
    <t>기간: 2020년 12 월 31일 현재</t>
    <phoneticPr fontId="4" type="noConversion"/>
  </si>
  <si>
    <t>기간: 2020년 01 월 10일부터  2020년  12월 31일까지</t>
    <phoneticPr fontId="4" type="noConversion"/>
  </si>
  <si>
    <t>비품</t>
    <phoneticPr fontId="2" type="noConversion"/>
  </si>
  <si>
    <t>미지급금</t>
    <phoneticPr fontId="2" type="noConversion"/>
  </si>
  <si>
    <t>2021년 대체전표 002</t>
    <phoneticPr fontId="2" type="noConversion"/>
  </si>
  <si>
    <t>2021년 출금전표 002</t>
    <phoneticPr fontId="2" type="noConversion"/>
  </si>
  <si>
    <t>네이버</t>
    <phoneticPr fontId="2" type="noConversion"/>
  </si>
  <si>
    <t>공통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</si>
</sst>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u/>
      <sz val="1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 val="doubleAccounting"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41" fontId="6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1" fontId="10" fillId="0" borderId="0" xfId="1" applyFont="1">
      <alignment vertical="center"/>
    </xf>
    <xf numFmtId="0" fontId="11" fillId="0" borderId="0" xfId="2" applyFont="1" applyFill="1" applyAlignment="1"/>
    <xf numFmtId="0" fontId="11" fillId="0" borderId="0" xfId="2" applyFont="1" applyFill="1" applyAlignment="1">
      <alignment horizontal="left" vertical="center"/>
    </xf>
    <xf numFmtId="0" fontId="11" fillId="0" borderId="0" xfId="2" applyFont="1" applyFill="1" applyAlignment="1">
      <alignment horizontal="right" vertical="center"/>
    </xf>
    <xf numFmtId="176" fontId="13" fillId="0" borderId="11" xfId="2" applyNumberFormat="1" applyFont="1" applyFill="1" applyBorder="1" applyAlignment="1">
      <alignment horizontal="right" vertical="center"/>
    </xf>
    <xf numFmtId="176" fontId="11" fillId="0" borderId="11" xfId="2" applyNumberFormat="1" applyFont="1" applyFill="1" applyBorder="1" applyAlignment="1">
      <alignment horizontal="right" vertical="center"/>
    </xf>
    <xf numFmtId="0" fontId="13" fillId="0" borderId="16" xfId="2" applyFont="1" applyFill="1" applyBorder="1" applyAlignment="1">
      <alignment horizontal="left" vertical="center"/>
    </xf>
    <xf numFmtId="176" fontId="11" fillId="0" borderId="14" xfId="2" applyNumberFormat="1" applyFont="1" applyFill="1" applyBorder="1" applyAlignment="1">
      <alignment horizontal="right" vertical="center"/>
    </xf>
    <xf numFmtId="176" fontId="13" fillId="0" borderId="3" xfId="2" applyNumberFormat="1" applyFont="1" applyFill="1" applyBorder="1" applyAlignment="1">
      <alignment horizontal="right" vertical="center"/>
    </xf>
    <xf numFmtId="176" fontId="13" fillId="0" borderId="12" xfId="2" applyNumberFormat="1" applyFont="1" applyFill="1" applyBorder="1" applyAlignment="1">
      <alignment horizontal="right" vertical="center"/>
    </xf>
    <xf numFmtId="0" fontId="13" fillId="0" borderId="19" xfId="2" applyFont="1" applyFill="1" applyBorder="1" applyAlignment="1">
      <alignment horizontal="left" vertical="center"/>
    </xf>
    <xf numFmtId="0" fontId="13" fillId="0" borderId="16" xfId="2" applyFont="1" applyFill="1" applyBorder="1" applyAlignment="1">
      <alignment vertical="center"/>
    </xf>
    <xf numFmtId="0" fontId="13" fillId="0" borderId="17" xfId="2" applyFont="1" applyFill="1" applyBorder="1" applyAlignment="1">
      <alignment horizontal="distributed" indent="1"/>
    </xf>
    <xf numFmtId="0" fontId="13" fillId="0" borderId="0" xfId="2" applyFont="1" applyFill="1" applyAlignment="1"/>
    <xf numFmtId="0" fontId="11" fillId="0" borderId="16" xfId="2" applyFont="1" applyFill="1" applyBorder="1" applyAlignment="1"/>
    <xf numFmtId="0" fontId="11" fillId="0" borderId="12" xfId="2" applyFont="1" applyFill="1" applyBorder="1" applyAlignment="1">
      <alignment horizontal="distributed" indent="1"/>
    </xf>
    <xf numFmtId="0" fontId="11" fillId="0" borderId="16" xfId="2" applyFont="1" applyFill="1" applyBorder="1" applyAlignment="1">
      <alignment horizontal="left" vertical="center"/>
    </xf>
    <xf numFmtId="0" fontId="13" fillId="0" borderId="12" xfId="2" applyFont="1" applyFill="1" applyBorder="1" applyAlignment="1">
      <alignment horizontal="distributed" indent="1"/>
    </xf>
    <xf numFmtId="0" fontId="11" fillId="0" borderId="11" xfId="2" applyFont="1" applyFill="1" applyBorder="1" applyAlignment="1">
      <alignment horizontal="distributed" vertical="center" indent="1"/>
    </xf>
    <xf numFmtId="176" fontId="11" fillId="0" borderId="0" xfId="2" applyNumberFormat="1" applyFont="1" applyFill="1" applyAlignment="1"/>
    <xf numFmtId="0" fontId="13" fillId="0" borderId="21" xfId="2" applyFont="1" applyFill="1" applyBorder="1" applyAlignment="1">
      <alignment horizontal="distributed" indent="1"/>
    </xf>
    <xf numFmtId="176" fontId="13" fillId="0" borderId="27" xfId="2" applyNumberFormat="1" applyFont="1" applyFill="1" applyBorder="1" applyAlignment="1">
      <alignment horizontal="right" vertical="center"/>
    </xf>
    <xf numFmtId="49" fontId="11" fillId="0" borderId="0" xfId="2" applyNumberFormat="1" applyFont="1" applyFill="1" applyAlignment="1"/>
    <xf numFmtId="49" fontId="11" fillId="0" borderId="0" xfId="2" applyNumberFormat="1" applyFont="1" applyFill="1" applyAlignment="1">
      <alignment horizontal="distributed" indent="1"/>
    </xf>
    <xf numFmtId="49" fontId="11" fillId="0" borderId="0" xfId="2" applyNumberFormat="1" applyFont="1" applyFill="1" applyAlignment="1">
      <alignment horizontal="left" vertical="center"/>
    </xf>
    <xf numFmtId="49" fontId="13" fillId="0" borderId="16" xfId="2" applyNumberFormat="1" applyFont="1" applyFill="1" applyBorder="1" applyAlignment="1">
      <alignment vertical="center"/>
    </xf>
    <xf numFmtId="49" fontId="13" fillId="0" borderId="1" xfId="2" applyNumberFormat="1" applyFont="1" applyFill="1" applyBorder="1" applyAlignment="1">
      <alignment vertical="center"/>
    </xf>
    <xf numFmtId="49" fontId="13" fillId="0" borderId="12" xfId="2" applyNumberFormat="1" applyFont="1" applyFill="1" applyBorder="1" applyAlignment="1">
      <alignment vertical="center"/>
    </xf>
    <xf numFmtId="49" fontId="13" fillId="0" borderId="16" xfId="2" applyNumberFormat="1" applyFont="1" applyFill="1" applyBorder="1" applyAlignment="1">
      <alignment horizontal="left"/>
    </xf>
    <xf numFmtId="49" fontId="13" fillId="0" borderId="1" xfId="3" applyNumberFormat="1" applyFont="1" applyBorder="1" applyAlignment="1">
      <alignment horizontal="left" vertical="center"/>
    </xf>
    <xf numFmtId="49" fontId="13" fillId="0" borderId="12" xfId="3" applyNumberFormat="1" applyFont="1" applyBorder="1" applyAlignment="1">
      <alignment horizontal="distributed" vertical="center" indent="1"/>
    </xf>
    <xf numFmtId="49" fontId="13" fillId="0" borderId="1" xfId="2" applyNumberFormat="1" applyFont="1" applyFill="1" applyBorder="1" applyAlignment="1"/>
    <xf numFmtId="49" fontId="13" fillId="0" borderId="16" xfId="2" applyNumberFormat="1" applyFont="1" applyFill="1" applyBorder="1" applyAlignment="1">
      <alignment horizontal="left" vertical="center"/>
    </xf>
    <xf numFmtId="49" fontId="13" fillId="0" borderId="0" xfId="2" applyNumberFormat="1" applyFont="1" applyFill="1" applyBorder="1" applyAlignment="1">
      <alignment horizontal="left" vertical="center"/>
    </xf>
    <xf numFmtId="49" fontId="11" fillId="0" borderId="17" xfId="2" applyNumberFormat="1" applyFont="1" applyFill="1" applyBorder="1" applyAlignment="1">
      <alignment horizontal="distributed" indent="1"/>
    </xf>
    <xf numFmtId="49" fontId="13" fillId="0" borderId="1" xfId="2" applyNumberFormat="1" applyFont="1" applyFill="1" applyBorder="1" applyAlignment="1">
      <alignment horizontal="left" vertical="center"/>
    </xf>
    <xf numFmtId="49" fontId="11" fillId="0" borderId="12" xfId="2" applyNumberFormat="1" applyFont="1" applyFill="1" applyBorder="1" applyAlignment="1">
      <alignment horizontal="distributed" indent="1"/>
    </xf>
    <xf numFmtId="49" fontId="11" fillId="0" borderId="16" xfId="2" applyNumberFormat="1" applyFont="1" applyFill="1" applyBorder="1" applyAlignment="1">
      <alignment horizontal="left"/>
    </xf>
    <xf numFmtId="49" fontId="11" fillId="0" borderId="2" xfId="2" applyNumberFormat="1" applyFont="1" applyFill="1" applyBorder="1" applyAlignment="1">
      <alignment horizontal="left"/>
    </xf>
    <xf numFmtId="49" fontId="11" fillId="0" borderId="11" xfId="2" applyNumberFormat="1" applyFont="1" applyFill="1" applyBorder="1" applyAlignment="1">
      <alignment horizontal="distributed" vertical="center" indent="1"/>
    </xf>
    <xf numFmtId="49" fontId="13" fillId="0" borderId="2" xfId="2" applyNumberFormat="1" applyFont="1" applyFill="1" applyBorder="1" applyAlignment="1">
      <alignment horizontal="left"/>
    </xf>
    <xf numFmtId="49" fontId="13" fillId="0" borderId="11" xfId="2" applyNumberFormat="1" applyFont="1" applyFill="1" applyBorder="1" applyAlignment="1">
      <alignment horizontal="distributed" vertical="center" indent="1"/>
    </xf>
    <xf numFmtId="49" fontId="13" fillId="0" borderId="16" xfId="2" applyNumberFormat="1" applyFont="1" applyFill="1" applyBorder="1" applyAlignment="1"/>
    <xf numFmtId="49" fontId="13" fillId="0" borderId="12" xfId="2" applyNumberFormat="1" applyFont="1" applyFill="1" applyBorder="1" applyAlignment="1"/>
    <xf numFmtId="49" fontId="13" fillId="0" borderId="0" xfId="2" applyNumberFormat="1" applyFont="1" applyFill="1" applyBorder="1" applyAlignment="1">
      <alignment horizontal="left"/>
    </xf>
    <xf numFmtId="49" fontId="13" fillId="0" borderId="17" xfId="2" applyNumberFormat="1" applyFont="1" applyFill="1" applyBorder="1" applyAlignment="1">
      <alignment horizontal="distributed" vertical="center" indent="1"/>
    </xf>
    <xf numFmtId="49" fontId="13" fillId="0" borderId="1" xfId="2" applyNumberFormat="1" applyFont="1" applyFill="1" applyBorder="1" applyAlignment="1">
      <alignment horizontal="left"/>
    </xf>
    <xf numFmtId="176" fontId="13" fillId="0" borderId="3" xfId="2" applyNumberFormat="1" applyFont="1" applyFill="1" applyBorder="1" applyAlignment="1"/>
    <xf numFmtId="49" fontId="11" fillId="0" borderId="1" xfId="2" applyNumberFormat="1" applyFont="1" applyFill="1" applyBorder="1" applyAlignment="1">
      <alignment horizontal="left"/>
    </xf>
    <xf numFmtId="176" fontId="11" fillId="0" borderId="3" xfId="2" applyNumberFormat="1" applyFont="1" applyFill="1" applyBorder="1" applyAlignment="1"/>
    <xf numFmtId="49" fontId="11" fillId="0" borderId="23" xfId="2" applyNumberFormat="1" applyFont="1" applyFill="1" applyBorder="1" applyAlignment="1">
      <alignment horizontal="left"/>
    </xf>
    <xf numFmtId="49" fontId="11" fillId="0" borderId="24" xfId="2" applyNumberFormat="1" applyFont="1" applyFill="1" applyBorder="1" applyAlignment="1">
      <alignment horizontal="left"/>
    </xf>
    <xf numFmtId="49" fontId="11" fillId="0" borderId="14" xfId="2" applyNumberFormat="1" applyFont="1" applyFill="1" applyBorder="1" applyAlignment="1">
      <alignment horizontal="distributed" indent="1"/>
    </xf>
    <xf numFmtId="176" fontId="11" fillId="0" borderId="25" xfId="2" applyNumberFormat="1" applyFont="1" applyFill="1" applyBorder="1" applyAlignment="1"/>
    <xf numFmtId="176" fontId="13" fillId="0" borderId="27" xfId="2" applyNumberFormat="1" applyFont="1" applyFill="1" applyBorder="1" applyAlignment="1"/>
    <xf numFmtId="176" fontId="14" fillId="0" borderId="0" xfId="2" applyNumberFormat="1" applyFont="1" applyFill="1" applyAlignment="1">
      <alignment horizontal="center"/>
    </xf>
    <xf numFmtId="41" fontId="11" fillId="0" borderId="0" xfId="4" applyFont="1" applyFill="1" applyAlignment="1"/>
    <xf numFmtId="49" fontId="13" fillId="0" borderId="10" xfId="2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41" fontId="6" fillId="0" borderId="0" xfId="1" applyFont="1" applyAlignment="1">
      <alignment horizontal="center" vertical="center"/>
    </xf>
    <xf numFmtId="41" fontId="6" fillId="0" borderId="0" xfId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41" fontId="6" fillId="0" borderId="2" xfId="1" applyFont="1" applyBorder="1">
      <alignment vertical="center"/>
    </xf>
    <xf numFmtId="41" fontId="6" fillId="0" borderId="2" xfId="1" applyFont="1" applyBorder="1" applyAlignment="1">
      <alignment horizontal="center" vertical="center"/>
    </xf>
    <xf numFmtId="41" fontId="16" fillId="0" borderId="0" xfId="1" applyFont="1" applyAlignment="1">
      <alignment horizontal="center" vertical="center"/>
    </xf>
    <xf numFmtId="49" fontId="13" fillId="0" borderId="12" xfId="2" applyNumberFormat="1" applyFont="1" applyFill="1" applyBorder="1" applyAlignment="1">
      <alignment horizontal="distributed" indent="1"/>
    </xf>
    <xf numFmtId="176" fontId="13" fillId="0" borderId="15" xfId="2" applyNumberFormat="1" applyFont="1" applyFill="1" applyBorder="1" applyAlignment="1">
      <alignment horizontal="right" vertical="center"/>
    </xf>
    <xf numFmtId="176" fontId="11" fillId="0" borderId="15" xfId="2" applyNumberFormat="1" applyFont="1" applyFill="1" applyBorder="1" applyAlignment="1">
      <alignment horizontal="right" vertical="center"/>
    </xf>
    <xf numFmtId="176" fontId="11" fillId="0" borderId="13" xfId="2" applyNumberFormat="1" applyFont="1" applyFill="1" applyBorder="1" applyAlignment="1">
      <alignment horizontal="right" vertical="center"/>
    </xf>
    <xf numFmtId="176" fontId="13" fillId="0" borderId="18" xfId="2" applyNumberFormat="1" applyFont="1" applyFill="1" applyBorder="1" applyAlignment="1">
      <alignment horizontal="right" vertical="center"/>
    </xf>
    <xf numFmtId="176" fontId="13" fillId="0" borderId="13" xfId="2" applyNumberFormat="1" applyFont="1" applyFill="1" applyBorder="1" applyAlignment="1">
      <alignment horizontal="right" vertical="center"/>
    </xf>
    <xf numFmtId="176" fontId="13" fillId="0" borderId="34" xfId="2" applyNumberFormat="1" applyFont="1" applyFill="1" applyBorder="1" applyAlignment="1">
      <alignment horizontal="right" vertical="center"/>
    </xf>
    <xf numFmtId="176" fontId="13" fillId="0" borderId="13" xfId="2" applyNumberFormat="1" applyFont="1" applyFill="1" applyBorder="1" applyAlignment="1"/>
    <xf numFmtId="176" fontId="11" fillId="0" borderId="13" xfId="2" applyNumberFormat="1" applyFont="1" applyFill="1" applyBorder="1" applyAlignment="1"/>
    <xf numFmtId="176" fontId="11" fillId="0" borderId="35" xfId="2" applyNumberFormat="1" applyFont="1" applyFill="1" applyBorder="1" applyAlignment="1"/>
    <xf numFmtId="176" fontId="13" fillId="0" borderId="28" xfId="2" applyNumberFormat="1" applyFont="1" applyFill="1" applyBorder="1" applyAlignment="1"/>
    <xf numFmtId="176" fontId="9" fillId="0" borderId="3" xfId="0" applyNumberFormat="1" applyFont="1" applyBorder="1">
      <alignment vertical="center"/>
    </xf>
    <xf numFmtId="176" fontId="7" fillId="0" borderId="0" xfId="0" applyNumberFormat="1" applyFont="1">
      <alignment vertical="center"/>
    </xf>
    <xf numFmtId="0" fontId="17" fillId="0" borderId="0" xfId="0" applyFont="1">
      <alignment vertical="center"/>
    </xf>
    <xf numFmtId="176" fontId="9" fillId="0" borderId="4" xfId="0" applyNumberFormat="1" applyFont="1" applyBorder="1">
      <alignment vertical="center"/>
    </xf>
    <xf numFmtId="41" fontId="6" fillId="0" borderId="29" xfId="1" applyFont="1" applyBorder="1">
      <alignment vertical="center"/>
    </xf>
    <xf numFmtId="176" fontId="9" fillId="0" borderId="8" xfId="0" applyNumberFormat="1" applyFont="1" applyBorder="1">
      <alignment vertical="center"/>
    </xf>
    <xf numFmtId="41" fontId="6" fillId="0" borderId="30" xfId="1" applyFont="1" applyBorder="1">
      <alignment vertical="center"/>
    </xf>
    <xf numFmtId="41" fontId="6" fillId="0" borderId="32" xfId="1" applyFont="1" applyBorder="1">
      <alignment vertical="center"/>
    </xf>
    <xf numFmtId="176" fontId="9" fillId="0" borderId="27" xfId="0" applyNumberFormat="1" applyFont="1" applyBorder="1">
      <alignment vertical="center"/>
    </xf>
    <xf numFmtId="176" fontId="6" fillId="0" borderId="33" xfId="0" applyNumberFormat="1" applyFont="1" applyBorder="1">
      <alignment vertical="center"/>
    </xf>
    <xf numFmtId="41" fontId="6" fillId="0" borderId="31" xfId="1" applyFont="1" applyBorder="1">
      <alignment vertical="center"/>
    </xf>
    <xf numFmtId="41" fontId="6" fillId="0" borderId="36" xfId="1" applyFont="1" applyBorder="1">
      <alignment vertical="center"/>
    </xf>
    <xf numFmtId="176" fontId="9" fillId="0" borderId="37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6" fontId="6" fillId="0" borderId="13" xfId="0" applyNumberFormat="1" applyFont="1" applyBorder="1">
      <alignment vertical="center"/>
    </xf>
    <xf numFmtId="176" fontId="6" fillId="0" borderId="28" xfId="0" applyNumberFormat="1" applyFont="1" applyBorder="1">
      <alignment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176" fontId="11" fillId="0" borderId="3" xfId="2" applyNumberFormat="1" applyFont="1" applyFill="1" applyBorder="1" applyAlignment="1">
      <alignment horizontal="right" vertical="center"/>
    </xf>
    <xf numFmtId="0" fontId="15" fillId="0" borderId="11" xfId="0" applyFont="1" applyBorder="1" applyAlignment="1">
      <alignment horizontal="center" vertical="center"/>
    </xf>
    <xf numFmtId="14" fontId="15" fillId="0" borderId="4" xfId="0" applyNumberFormat="1" applyFont="1" applyBorder="1">
      <alignment vertical="center"/>
    </xf>
    <xf numFmtId="41" fontId="6" fillId="0" borderId="4" xfId="1" applyFont="1" applyBorder="1">
      <alignment vertical="center"/>
    </xf>
    <xf numFmtId="41" fontId="6" fillId="0" borderId="4" xfId="1" applyFont="1" applyBorder="1" applyAlignment="1">
      <alignment horizontal="center" vertical="center"/>
    </xf>
    <xf numFmtId="0" fontId="15" fillId="0" borderId="41" xfId="0" applyFont="1" applyBorder="1">
      <alignment vertical="center"/>
    </xf>
    <xf numFmtId="0" fontId="15" fillId="0" borderId="14" xfId="0" applyFont="1" applyBorder="1" applyAlignment="1">
      <alignment horizontal="center" vertical="center"/>
    </xf>
    <xf numFmtId="14" fontId="15" fillId="0" borderId="25" xfId="0" applyNumberFormat="1" applyFont="1" applyBorder="1">
      <alignment vertical="center"/>
    </xf>
    <xf numFmtId="41" fontId="6" fillId="0" borderId="25" xfId="1" applyFont="1" applyBorder="1">
      <alignment vertical="center"/>
    </xf>
    <xf numFmtId="41" fontId="6" fillId="0" borderId="25" xfId="1" applyFont="1" applyBorder="1" applyAlignment="1">
      <alignment horizontal="center" vertical="center"/>
    </xf>
    <xf numFmtId="0" fontId="15" fillId="0" borderId="42" xfId="0" applyFont="1" applyBorder="1">
      <alignment vertical="center"/>
    </xf>
    <xf numFmtId="0" fontId="15" fillId="0" borderId="17" xfId="0" applyFont="1" applyBorder="1" applyAlignment="1">
      <alignment horizontal="center" vertical="center"/>
    </xf>
    <xf numFmtId="14" fontId="15" fillId="0" borderId="43" xfId="0" applyNumberFormat="1" applyFont="1" applyBorder="1">
      <alignment vertical="center"/>
    </xf>
    <xf numFmtId="41" fontId="6" fillId="0" borderId="43" xfId="1" applyFont="1" applyBorder="1">
      <alignment vertical="center"/>
    </xf>
    <xf numFmtId="41" fontId="6" fillId="0" borderId="43" xfId="1" applyFont="1" applyBorder="1" applyAlignment="1">
      <alignment horizontal="center" vertical="center"/>
    </xf>
    <xf numFmtId="0" fontId="15" fillId="0" borderId="44" xfId="0" applyFont="1" applyBorder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41" fontId="5" fillId="2" borderId="37" xfId="1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49" fontId="13" fillId="0" borderId="12" xfId="2" applyNumberFormat="1" applyFont="1" applyFill="1" applyBorder="1" applyAlignment="1">
      <alignment horizontal="distributed" indent="1"/>
    </xf>
    <xf numFmtId="176" fontId="6" fillId="0" borderId="15" xfId="0" applyNumberFormat="1" applyFont="1" applyBorder="1">
      <alignment vertical="center"/>
    </xf>
    <xf numFmtId="176" fontId="6" fillId="0" borderId="47" xfId="0" applyNumberFormat="1" applyFont="1" applyBorder="1">
      <alignment vertical="center"/>
    </xf>
    <xf numFmtId="176" fontId="6" fillId="0" borderId="18" xfId="0" applyNumberFormat="1" applyFont="1" applyBorder="1">
      <alignment vertical="center"/>
    </xf>
    <xf numFmtId="176" fontId="6" fillId="0" borderId="48" xfId="0" applyNumberFormat="1" applyFont="1" applyBorder="1">
      <alignment vertical="center"/>
    </xf>
    <xf numFmtId="41" fontId="6" fillId="0" borderId="19" xfId="1" applyFont="1" applyBorder="1">
      <alignment vertical="center"/>
    </xf>
    <xf numFmtId="0" fontId="13" fillId="0" borderId="10" xfId="2" applyFont="1" applyFill="1" applyBorder="1" applyAlignment="1">
      <alignment horizontal="left" vertical="center"/>
    </xf>
    <xf numFmtId="176" fontId="13" fillId="0" borderId="17" xfId="2" applyNumberFormat="1" applyFont="1" applyFill="1" applyBorder="1" applyAlignment="1">
      <alignment horizontal="right" vertical="center"/>
    </xf>
    <xf numFmtId="176" fontId="11" fillId="0" borderId="12" xfId="2" applyNumberFormat="1" applyFont="1" applyFill="1" applyBorder="1" applyAlignment="1">
      <alignment horizontal="right" vertical="center"/>
    </xf>
    <xf numFmtId="41" fontId="5" fillId="2" borderId="46" xfId="1" applyFont="1" applyFill="1" applyBorder="1" applyAlignment="1">
      <alignment horizontal="center" vertical="center"/>
    </xf>
    <xf numFmtId="41" fontId="6" fillId="0" borderId="42" xfId="1" applyFont="1" applyBorder="1" applyAlignment="1">
      <alignment horizontal="center" vertical="center"/>
    </xf>
    <xf numFmtId="41" fontId="6" fillId="0" borderId="44" xfId="1" applyFont="1" applyBorder="1" applyAlignment="1">
      <alignment horizontal="center" vertical="center"/>
    </xf>
    <xf numFmtId="41" fontId="6" fillId="0" borderId="41" xfId="1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3" fillId="3" borderId="5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/>
    </xf>
    <xf numFmtId="0" fontId="13" fillId="3" borderId="10" xfId="2" applyFont="1" applyFill="1" applyBorder="1" applyAlignment="1">
      <alignment horizontal="center" vertical="center"/>
    </xf>
    <xf numFmtId="0" fontId="13" fillId="3" borderId="11" xfId="2" applyFont="1" applyFill="1" applyBorder="1" applyAlignment="1">
      <alignment horizontal="center" vertical="center"/>
    </xf>
    <xf numFmtId="0" fontId="13" fillId="3" borderId="7" xfId="2" applyFont="1" applyFill="1" applyBorder="1" applyAlignment="1">
      <alignment horizontal="center" vertical="center"/>
    </xf>
    <xf numFmtId="0" fontId="13" fillId="3" borderId="9" xfId="2" applyFont="1" applyFill="1" applyBorder="1" applyAlignment="1">
      <alignment horizontal="center" vertical="center"/>
    </xf>
    <xf numFmtId="0" fontId="13" fillId="3" borderId="12" xfId="2" applyFont="1" applyFill="1" applyBorder="1" applyAlignment="1">
      <alignment horizontal="center" vertical="center"/>
    </xf>
    <xf numFmtId="0" fontId="13" fillId="3" borderId="13" xfId="2" applyFont="1" applyFill="1" applyBorder="1" applyAlignment="1">
      <alignment horizontal="center" vertical="center"/>
    </xf>
    <xf numFmtId="49" fontId="13" fillId="0" borderId="16" xfId="2" applyNumberFormat="1" applyFont="1" applyFill="1" applyBorder="1" applyAlignment="1">
      <alignment horizontal="distributed" indent="1"/>
    </xf>
    <xf numFmtId="49" fontId="13" fillId="0" borderId="1" xfId="2" applyNumberFormat="1" applyFont="1" applyFill="1" applyBorder="1" applyAlignment="1">
      <alignment horizontal="distributed" indent="1"/>
    </xf>
    <xf numFmtId="49" fontId="13" fillId="0" borderId="12" xfId="2" applyNumberFormat="1" applyFont="1" applyFill="1" applyBorder="1" applyAlignment="1">
      <alignment horizontal="distributed" indent="1"/>
    </xf>
    <xf numFmtId="49" fontId="13" fillId="0" borderId="19" xfId="2" applyNumberFormat="1" applyFont="1" applyFill="1" applyBorder="1" applyAlignment="1">
      <alignment horizontal="distributed" indent="1"/>
    </xf>
    <xf numFmtId="49" fontId="13" fillId="0" borderId="26" xfId="2" applyNumberFormat="1" applyFont="1" applyFill="1" applyBorder="1" applyAlignment="1">
      <alignment horizontal="distributed" indent="1"/>
    </xf>
    <xf numFmtId="49" fontId="13" fillId="0" borderId="20" xfId="2" applyNumberFormat="1" applyFont="1" applyFill="1" applyBorder="1" applyAlignment="1">
      <alignment horizontal="distributed" indent="1"/>
    </xf>
    <xf numFmtId="49" fontId="13" fillId="3" borderId="5" xfId="2" applyNumberFormat="1" applyFont="1" applyFill="1" applyBorder="1" applyAlignment="1">
      <alignment horizontal="center" vertical="center"/>
    </xf>
    <xf numFmtId="49" fontId="13" fillId="3" borderId="22" xfId="2" applyNumberFormat="1" applyFont="1" applyFill="1" applyBorder="1" applyAlignment="1">
      <alignment horizontal="center" vertical="center"/>
    </xf>
    <xf numFmtId="49" fontId="13" fillId="3" borderId="6" xfId="2" applyNumberFormat="1" applyFont="1" applyFill="1" applyBorder="1" applyAlignment="1">
      <alignment horizontal="center" vertical="center"/>
    </xf>
    <xf numFmtId="49" fontId="13" fillId="3" borderId="10" xfId="2" applyNumberFormat="1" applyFont="1" applyFill="1" applyBorder="1" applyAlignment="1">
      <alignment horizontal="center" vertical="center"/>
    </xf>
    <xf numFmtId="49" fontId="13" fillId="3" borderId="2" xfId="2" applyNumberFormat="1" applyFont="1" applyFill="1" applyBorder="1" applyAlignment="1">
      <alignment horizontal="center" vertical="center"/>
    </xf>
    <xf numFmtId="49" fontId="13" fillId="3" borderId="11" xfId="2" applyNumberFormat="1" applyFont="1" applyFill="1" applyBorder="1" applyAlignment="1">
      <alignment horizontal="center" vertical="center"/>
    </xf>
  </cellXfs>
  <cellStyles count="5">
    <cellStyle name="Normal_2010년 재무제표" xfId="2" xr:uid="{00000000-0005-0000-0000-000000000000}"/>
    <cellStyle name="쉼표 [0]" xfId="1" builtinId="6"/>
    <cellStyle name="쉼표 [0] 2" xfId="4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opLeftCell="A58" zoomScaleNormal="100" workbookViewId="0">
      <selection activeCell="I74" sqref="I74"/>
    </sheetView>
  </sheetViews>
  <sheetFormatPr defaultColWidth="9" defaultRowHeight="15.6" x14ac:dyDescent="0.4"/>
  <cols>
    <col min="1" max="1" width="9" style="62"/>
    <col min="2" max="2" width="11.19921875" style="63" customWidth="1"/>
    <col min="3" max="3" width="19.8984375" style="1" customWidth="1"/>
    <col min="4" max="5" width="15.3984375" style="64" customWidth="1"/>
    <col min="6" max="6" width="11.59765625" style="64" bestFit="1" customWidth="1"/>
    <col min="7" max="8" width="11.59765625" style="64" customWidth="1"/>
    <col min="9" max="9" width="33.19921875" style="1" customWidth="1"/>
    <col min="10" max="10" width="9.3984375" style="63" customWidth="1"/>
    <col min="11" max="16384" width="9" style="63"/>
  </cols>
  <sheetData>
    <row r="1" spans="2:3" x14ac:dyDescent="0.4">
      <c r="B1" s="63" t="s">
        <v>106</v>
      </c>
      <c r="C1" s="1" t="s">
        <v>107</v>
      </c>
    </row>
    <row r="2" spans="2:3" x14ac:dyDescent="0.4">
      <c r="B2" s="63" t="s">
        <v>54</v>
      </c>
      <c r="C2" s="1" t="s">
        <v>38</v>
      </c>
    </row>
    <row r="3" spans="2:3" x14ac:dyDescent="0.4">
      <c r="B3" s="63" t="s">
        <v>54</v>
      </c>
      <c r="C3" s="1" t="s">
        <v>39</v>
      </c>
    </row>
    <row r="4" spans="2:3" x14ac:dyDescent="0.4">
      <c r="B4" s="63" t="s">
        <v>54</v>
      </c>
      <c r="C4" s="1" t="s">
        <v>40</v>
      </c>
    </row>
    <row r="5" spans="2:3" x14ac:dyDescent="0.4">
      <c r="B5" s="63" t="s">
        <v>54</v>
      </c>
      <c r="C5" s="1" t="s">
        <v>56</v>
      </c>
    </row>
    <row r="6" spans="2:3" x14ac:dyDescent="0.4">
      <c r="B6" s="63" t="s">
        <v>54</v>
      </c>
      <c r="C6" s="1" t="s">
        <v>190</v>
      </c>
    </row>
    <row r="7" spans="2:3" x14ac:dyDescent="0.4">
      <c r="B7" s="63" t="s">
        <v>54</v>
      </c>
      <c r="C7" s="1" t="s">
        <v>36</v>
      </c>
    </row>
    <row r="8" spans="2:3" x14ac:dyDescent="0.4">
      <c r="B8" s="63" t="s">
        <v>54</v>
      </c>
      <c r="C8" s="1" t="s">
        <v>41</v>
      </c>
    </row>
    <row r="9" spans="2:3" x14ac:dyDescent="0.4">
      <c r="B9" s="63" t="s">
        <v>108</v>
      </c>
      <c r="C9" s="1" t="s">
        <v>42</v>
      </c>
    </row>
    <row r="10" spans="2:3" x14ac:dyDescent="0.4">
      <c r="B10" s="63" t="s">
        <v>108</v>
      </c>
      <c r="C10" s="1" t="s">
        <v>112</v>
      </c>
    </row>
    <row r="11" spans="2:3" x14ac:dyDescent="0.4">
      <c r="B11" s="63" t="s">
        <v>108</v>
      </c>
      <c r="C11" s="1" t="s">
        <v>195</v>
      </c>
    </row>
    <row r="12" spans="2:3" x14ac:dyDescent="0.4">
      <c r="B12" s="63" t="s">
        <v>109</v>
      </c>
      <c r="C12" s="1" t="s">
        <v>43</v>
      </c>
    </row>
    <row r="13" spans="2:3" x14ac:dyDescent="0.4">
      <c r="B13" s="63" t="s">
        <v>110</v>
      </c>
      <c r="C13" s="1" t="s">
        <v>114</v>
      </c>
    </row>
    <row r="14" spans="2:3" x14ac:dyDescent="0.4">
      <c r="B14" s="63" t="s">
        <v>110</v>
      </c>
      <c r="C14" s="1" t="s">
        <v>169</v>
      </c>
    </row>
    <row r="15" spans="2:3" x14ac:dyDescent="0.4">
      <c r="B15" s="63" t="s">
        <v>13</v>
      </c>
      <c r="C15" s="1" t="s">
        <v>44</v>
      </c>
    </row>
    <row r="16" spans="2:3" x14ac:dyDescent="0.4">
      <c r="B16" s="63" t="s">
        <v>13</v>
      </c>
      <c r="C16" s="1" t="s">
        <v>197</v>
      </c>
    </row>
    <row r="17" spans="2:3" x14ac:dyDescent="0.4">
      <c r="B17" s="63" t="s">
        <v>13</v>
      </c>
      <c r="C17" s="1" t="s">
        <v>211</v>
      </c>
    </row>
    <row r="18" spans="2:3" x14ac:dyDescent="0.4">
      <c r="B18" s="63" t="s">
        <v>13</v>
      </c>
      <c r="C18" s="1" t="s">
        <v>206</v>
      </c>
    </row>
    <row r="19" spans="2:3" x14ac:dyDescent="0.4">
      <c r="B19" s="63" t="s">
        <v>13</v>
      </c>
      <c r="C19" s="1" t="s">
        <v>45</v>
      </c>
    </row>
    <row r="20" spans="2:3" x14ac:dyDescent="0.4">
      <c r="B20" s="63" t="s">
        <v>115</v>
      </c>
      <c r="C20" s="1" t="s">
        <v>117</v>
      </c>
    </row>
    <row r="21" spans="2:3" x14ac:dyDescent="0.4">
      <c r="B21" s="63" t="s">
        <v>14</v>
      </c>
      <c r="C21" s="1" t="s">
        <v>46</v>
      </c>
    </row>
    <row r="22" spans="2:3" x14ac:dyDescent="0.4">
      <c r="B22" s="63" t="s">
        <v>47</v>
      </c>
      <c r="C22" s="1" t="s">
        <v>47</v>
      </c>
    </row>
    <row r="23" spans="2:3" x14ac:dyDescent="0.4">
      <c r="B23" s="63" t="s">
        <v>16</v>
      </c>
      <c r="C23" s="1" t="s">
        <v>48</v>
      </c>
    </row>
    <row r="24" spans="2:3" x14ac:dyDescent="0.4">
      <c r="B24" s="65" t="s">
        <v>17</v>
      </c>
      <c r="C24" s="1" t="s">
        <v>172</v>
      </c>
    </row>
    <row r="25" spans="2:3" x14ac:dyDescent="0.4">
      <c r="B25" s="65" t="s">
        <v>17</v>
      </c>
      <c r="C25" s="1" t="s">
        <v>173</v>
      </c>
    </row>
    <row r="26" spans="2:3" x14ac:dyDescent="0.4">
      <c r="B26" s="65" t="s">
        <v>17</v>
      </c>
      <c r="C26" s="1" t="s">
        <v>174</v>
      </c>
    </row>
    <row r="27" spans="2:3" x14ac:dyDescent="0.4">
      <c r="B27" s="65" t="s">
        <v>128</v>
      </c>
      <c r="C27" s="1" t="s">
        <v>18</v>
      </c>
    </row>
    <row r="28" spans="2:3" x14ac:dyDescent="0.4">
      <c r="B28" s="64" t="s">
        <v>26</v>
      </c>
      <c r="C28" s="1" t="s">
        <v>49</v>
      </c>
    </row>
    <row r="29" spans="2:3" x14ac:dyDescent="0.4">
      <c r="B29" s="64" t="s">
        <v>26</v>
      </c>
      <c r="C29" s="1" t="s">
        <v>156</v>
      </c>
    </row>
    <row r="30" spans="2:3" x14ac:dyDescent="0.4">
      <c r="B30" s="64" t="s">
        <v>26</v>
      </c>
      <c r="C30" s="1" t="s">
        <v>119</v>
      </c>
    </row>
    <row r="31" spans="2:3" x14ac:dyDescent="0.4">
      <c r="B31" s="64" t="s">
        <v>26</v>
      </c>
      <c r="C31" s="1" t="s">
        <v>50</v>
      </c>
    </row>
    <row r="32" spans="2:3" x14ac:dyDescent="0.4">
      <c r="B32" s="64" t="s">
        <v>26</v>
      </c>
      <c r="C32" s="1" t="s">
        <v>121</v>
      </c>
    </row>
    <row r="33" spans="1:9" x14ac:dyDescent="0.4">
      <c r="B33" s="64" t="s">
        <v>26</v>
      </c>
      <c r="C33" s="1" t="s">
        <v>51</v>
      </c>
    </row>
    <row r="34" spans="1:9" x14ac:dyDescent="0.4">
      <c r="B34" s="64" t="s">
        <v>26</v>
      </c>
      <c r="C34" s="1" t="s">
        <v>52</v>
      </c>
    </row>
    <row r="35" spans="1:9" x14ac:dyDescent="0.4">
      <c r="B35" s="65" t="s">
        <v>166</v>
      </c>
      <c r="C35" s="1" t="s">
        <v>137</v>
      </c>
    </row>
    <row r="36" spans="1:9" x14ac:dyDescent="0.4">
      <c r="B36" s="65" t="s">
        <v>26</v>
      </c>
      <c r="C36" s="1" t="s">
        <v>165</v>
      </c>
    </row>
    <row r="37" spans="1:9" x14ac:dyDescent="0.4">
      <c r="B37" s="65" t="s">
        <v>26</v>
      </c>
      <c r="C37" s="1" t="s">
        <v>168</v>
      </c>
    </row>
    <row r="38" spans="1:9" x14ac:dyDescent="0.4">
      <c r="B38" s="64" t="s">
        <v>26</v>
      </c>
      <c r="C38" s="1" t="s">
        <v>123</v>
      </c>
    </row>
    <row r="39" spans="1:9" x14ac:dyDescent="0.4">
      <c r="B39" s="64" t="s">
        <v>26</v>
      </c>
      <c r="C39" s="1" t="s">
        <v>134</v>
      </c>
    </row>
    <row r="40" spans="1:9" x14ac:dyDescent="0.4">
      <c r="B40" s="64" t="s">
        <v>124</v>
      </c>
      <c r="C40" s="1" t="s">
        <v>126</v>
      </c>
    </row>
    <row r="41" spans="1:9" x14ac:dyDescent="0.4">
      <c r="B41" s="64" t="s">
        <v>124</v>
      </c>
      <c r="C41" s="1" t="s">
        <v>132</v>
      </c>
    </row>
    <row r="42" spans="1:9" x14ac:dyDescent="0.4">
      <c r="B42" s="64" t="s">
        <v>157</v>
      </c>
      <c r="C42" s="1" t="s">
        <v>163</v>
      </c>
    </row>
    <row r="43" spans="1:9" x14ac:dyDescent="0.4">
      <c r="B43" s="64" t="s">
        <v>157</v>
      </c>
      <c r="C43" s="1" t="s">
        <v>159</v>
      </c>
    </row>
    <row r="44" spans="1:9" x14ac:dyDescent="0.4">
      <c r="B44" s="64" t="s">
        <v>19</v>
      </c>
      <c r="C44" s="1" t="s">
        <v>53</v>
      </c>
    </row>
    <row r="45" spans="1:9" x14ac:dyDescent="0.4">
      <c r="B45" s="64" t="s">
        <v>19</v>
      </c>
      <c r="C45" s="1" t="s">
        <v>130</v>
      </c>
    </row>
    <row r="46" spans="1:9" x14ac:dyDescent="0.4">
      <c r="B46" s="64" t="s">
        <v>19</v>
      </c>
      <c r="C46" s="1" t="s">
        <v>161</v>
      </c>
    </row>
    <row r="47" spans="1:9" ht="35.25" customHeight="1" thickBot="1" x14ac:dyDescent="0.45">
      <c r="A47" s="135" t="s">
        <v>152</v>
      </c>
      <c r="B47" s="135"/>
      <c r="C47" s="135"/>
      <c r="D47" s="135"/>
      <c r="E47" s="135"/>
      <c r="F47" s="135"/>
      <c r="G47" s="135"/>
      <c r="H47" s="135"/>
      <c r="I47" s="135"/>
    </row>
    <row r="48" spans="1:9" ht="18" customHeight="1" thickBot="1" x14ac:dyDescent="0.45">
      <c r="A48" s="118" t="s">
        <v>20</v>
      </c>
      <c r="B48" s="119" t="s">
        <v>21</v>
      </c>
      <c r="C48" s="120" t="s">
        <v>22</v>
      </c>
      <c r="D48" s="120" t="s">
        <v>23</v>
      </c>
      <c r="E48" s="120" t="s">
        <v>24</v>
      </c>
      <c r="F48" s="120" t="s">
        <v>135</v>
      </c>
      <c r="G48" s="131" t="s">
        <v>178</v>
      </c>
      <c r="H48" s="131" t="s">
        <v>199</v>
      </c>
      <c r="I48" s="121" t="s">
        <v>25</v>
      </c>
    </row>
    <row r="49" spans="1:9" ht="18" customHeight="1" x14ac:dyDescent="0.4">
      <c r="A49" s="108"/>
      <c r="B49" s="109">
        <v>44208</v>
      </c>
      <c r="C49" s="110" t="s">
        <v>40</v>
      </c>
      <c r="D49" s="111">
        <v>17000</v>
      </c>
      <c r="E49" s="111"/>
      <c r="F49" s="111" t="s">
        <v>180</v>
      </c>
      <c r="G49" s="132" t="s">
        <v>182</v>
      </c>
      <c r="H49" s="132"/>
      <c r="I49" s="112" t="s">
        <v>183</v>
      </c>
    </row>
    <row r="50" spans="1:9" ht="18" customHeight="1" x14ac:dyDescent="0.4">
      <c r="A50" s="113"/>
      <c r="B50" s="114"/>
      <c r="C50" s="115" t="s">
        <v>45</v>
      </c>
      <c r="D50" s="116"/>
      <c r="E50" s="116">
        <v>454</v>
      </c>
      <c r="F50" s="116" t="s">
        <v>179</v>
      </c>
      <c r="G50" s="133" t="s">
        <v>181</v>
      </c>
      <c r="H50" s="133"/>
      <c r="I50" s="117"/>
    </row>
    <row r="51" spans="1:9" ht="18" customHeight="1" x14ac:dyDescent="0.4">
      <c r="A51" s="113"/>
      <c r="B51" s="114"/>
      <c r="C51" s="115" t="s">
        <v>173</v>
      </c>
      <c r="D51" s="116"/>
      <c r="E51" s="116">
        <v>4546</v>
      </c>
      <c r="F51" s="116" t="s">
        <v>179</v>
      </c>
      <c r="G51" s="133" t="s">
        <v>181</v>
      </c>
      <c r="H51" s="133"/>
      <c r="I51" s="117"/>
    </row>
    <row r="52" spans="1:9" ht="18" customHeight="1" x14ac:dyDescent="0.4">
      <c r="A52" s="103"/>
      <c r="B52" s="104"/>
      <c r="C52" s="105" t="s">
        <v>172</v>
      </c>
      <c r="D52" s="106"/>
      <c r="E52" s="106">
        <v>12000</v>
      </c>
      <c r="F52" s="106" t="s">
        <v>179</v>
      </c>
      <c r="G52" s="134" t="s">
        <v>181</v>
      </c>
      <c r="H52" s="134"/>
      <c r="I52" s="107"/>
    </row>
    <row r="53" spans="1:9" ht="18" customHeight="1" x14ac:dyDescent="0.4">
      <c r="A53" s="108"/>
      <c r="B53" s="109">
        <v>44216</v>
      </c>
      <c r="C53" s="110" t="s">
        <v>184</v>
      </c>
      <c r="D53" s="111">
        <v>25950</v>
      </c>
      <c r="E53" s="111"/>
      <c r="F53" s="111" t="s">
        <v>188</v>
      </c>
      <c r="G53" s="132" t="s">
        <v>182</v>
      </c>
      <c r="H53" s="132"/>
      <c r="I53" s="112" t="s">
        <v>186</v>
      </c>
    </row>
    <row r="54" spans="1:9" ht="18" customHeight="1" x14ac:dyDescent="0.4">
      <c r="A54" s="103"/>
      <c r="B54" s="104"/>
      <c r="C54" s="105" t="s">
        <v>185</v>
      </c>
      <c r="D54" s="106"/>
      <c r="E54" s="106">
        <v>25950</v>
      </c>
      <c r="F54" s="106" t="s">
        <v>187</v>
      </c>
      <c r="G54" s="134" t="s">
        <v>181</v>
      </c>
      <c r="H54" s="134"/>
      <c r="I54" s="107"/>
    </row>
    <row r="55" spans="1:9" ht="18" customHeight="1" x14ac:dyDescent="0.4">
      <c r="A55" s="113"/>
      <c r="B55" s="114">
        <v>44237</v>
      </c>
      <c r="C55" s="115" t="s">
        <v>190</v>
      </c>
      <c r="D55" s="116">
        <v>11500</v>
      </c>
      <c r="E55" s="116"/>
      <c r="F55" s="116" t="s">
        <v>180</v>
      </c>
      <c r="G55" s="133" t="s">
        <v>192</v>
      </c>
      <c r="H55" s="133"/>
      <c r="I55" s="117" t="s">
        <v>193</v>
      </c>
    </row>
    <row r="56" spans="1:9" ht="18" customHeight="1" x14ac:dyDescent="0.4">
      <c r="A56" s="103"/>
      <c r="B56" s="104"/>
      <c r="C56" s="105" t="s">
        <v>172</v>
      </c>
      <c r="D56" s="106"/>
      <c r="E56" s="106">
        <v>11500</v>
      </c>
      <c r="F56" s="106" t="s">
        <v>179</v>
      </c>
      <c r="G56" s="134" t="s">
        <v>191</v>
      </c>
      <c r="H56" s="134"/>
      <c r="I56" s="107"/>
    </row>
    <row r="57" spans="1:9" ht="18" customHeight="1" x14ac:dyDescent="0.4">
      <c r="A57" s="108"/>
      <c r="B57" s="109">
        <v>44245</v>
      </c>
      <c r="C57" s="110" t="s">
        <v>195</v>
      </c>
      <c r="D57" s="111">
        <v>27272</v>
      </c>
      <c r="E57" s="111"/>
      <c r="F57" s="111" t="s">
        <v>188</v>
      </c>
      <c r="G57" s="132" t="s">
        <v>192</v>
      </c>
      <c r="H57" s="132"/>
      <c r="I57" s="112" t="s">
        <v>198</v>
      </c>
    </row>
    <row r="58" spans="1:9" ht="18" customHeight="1" x14ac:dyDescent="0.4">
      <c r="A58" s="113"/>
      <c r="B58" s="114"/>
      <c r="C58" s="115" t="s">
        <v>41</v>
      </c>
      <c r="D58" s="116">
        <v>2728</v>
      </c>
      <c r="E58" s="116"/>
      <c r="F58" s="116" t="s">
        <v>187</v>
      </c>
      <c r="G58" s="133" t="s">
        <v>191</v>
      </c>
      <c r="H58" s="133"/>
      <c r="I58" s="117"/>
    </row>
    <row r="59" spans="1:9" ht="18" customHeight="1" x14ac:dyDescent="0.4">
      <c r="A59" s="103"/>
      <c r="B59" s="104"/>
      <c r="C59" s="105" t="s">
        <v>197</v>
      </c>
      <c r="D59" s="106"/>
      <c r="E59" s="106">
        <v>30000</v>
      </c>
      <c r="F59" s="106" t="s">
        <v>187</v>
      </c>
      <c r="G59" s="134" t="s">
        <v>191</v>
      </c>
      <c r="H59" s="134"/>
      <c r="I59" s="107"/>
    </row>
    <row r="60" spans="1:9" ht="18" customHeight="1" x14ac:dyDescent="0.4">
      <c r="A60" s="108"/>
      <c r="B60" s="109">
        <v>44252</v>
      </c>
      <c r="C60" s="110" t="s">
        <v>39</v>
      </c>
      <c r="D60" s="111">
        <v>15000</v>
      </c>
      <c r="E60" s="111"/>
      <c r="F60" s="111" t="s">
        <v>180</v>
      </c>
      <c r="G60" s="132" t="s">
        <v>182</v>
      </c>
      <c r="H60" s="132" t="s">
        <v>200</v>
      </c>
      <c r="I60" s="112" t="s">
        <v>201</v>
      </c>
    </row>
    <row r="61" spans="1:9" ht="18" customHeight="1" x14ac:dyDescent="0.4">
      <c r="A61" s="103"/>
      <c r="B61" s="104"/>
      <c r="C61" s="105" t="s">
        <v>202</v>
      </c>
      <c r="D61" s="106"/>
      <c r="E61" s="106">
        <v>15000</v>
      </c>
      <c r="F61" s="106" t="s">
        <v>179</v>
      </c>
      <c r="G61" s="134" t="s">
        <v>181</v>
      </c>
      <c r="H61" s="134"/>
      <c r="I61" s="107"/>
    </row>
    <row r="62" spans="1:9" ht="18" customHeight="1" x14ac:dyDescent="0.4">
      <c r="A62" s="108"/>
      <c r="B62" s="109">
        <v>44252</v>
      </c>
      <c r="C62" s="110" t="s">
        <v>39</v>
      </c>
      <c r="D62" s="111">
        <v>11000</v>
      </c>
      <c r="E62" s="111"/>
      <c r="F62" s="111" t="s">
        <v>180</v>
      </c>
      <c r="G62" s="132" t="s">
        <v>192</v>
      </c>
      <c r="H62" s="132" t="s">
        <v>204</v>
      </c>
      <c r="I62" s="112" t="s">
        <v>203</v>
      </c>
    </row>
    <row r="63" spans="1:9" ht="18" customHeight="1" x14ac:dyDescent="0.4">
      <c r="A63" s="103"/>
      <c r="B63" s="104"/>
      <c r="C63" s="105" t="s">
        <v>189</v>
      </c>
      <c r="D63" s="106"/>
      <c r="E63" s="106">
        <v>11000</v>
      </c>
      <c r="F63" s="106" t="s">
        <v>179</v>
      </c>
      <c r="G63" s="134" t="s">
        <v>192</v>
      </c>
      <c r="H63" s="134"/>
      <c r="I63" s="107"/>
    </row>
    <row r="64" spans="1:9" ht="18" customHeight="1" x14ac:dyDescent="0.4">
      <c r="A64" s="108"/>
      <c r="B64" s="109">
        <v>44280</v>
      </c>
      <c r="C64" s="110" t="s">
        <v>49</v>
      </c>
      <c r="D64" s="111">
        <v>1500000</v>
      </c>
      <c r="E64" s="111"/>
      <c r="F64" s="111"/>
      <c r="G64" s="132" t="s">
        <v>209</v>
      </c>
      <c r="H64" s="132"/>
      <c r="I64" s="112" t="s">
        <v>207</v>
      </c>
    </row>
    <row r="65" spans="1:9" ht="18" customHeight="1" x14ac:dyDescent="0.4">
      <c r="A65" s="113"/>
      <c r="B65" s="114"/>
      <c r="C65" s="115" t="s">
        <v>206</v>
      </c>
      <c r="D65" s="116"/>
      <c r="E65" s="116">
        <v>115000</v>
      </c>
      <c r="F65" s="116"/>
      <c r="G65" s="133" t="s">
        <v>209</v>
      </c>
      <c r="H65" s="133"/>
      <c r="I65" s="117"/>
    </row>
    <row r="66" spans="1:9" ht="18" customHeight="1" x14ac:dyDescent="0.4">
      <c r="A66" s="103"/>
      <c r="B66" s="104"/>
      <c r="C66" s="105" t="s">
        <v>211</v>
      </c>
      <c r="D66" s="106"/>
      <c r="E66" s="106">
        <f>D64-E65</f>
        <v>1385000</v>
      </c>
      <c r="F66" s="106"/>
      <c r="G66" s="134" t="s">
        <v>209</v>
      </c>
      <c r="H66" s="134"/>
      <c r="I66" s="107"/>
    </row>
    <row r="67" spans="1:9" ht="18" customHeight="1" x14ac:dyDescent="0.4">
      <c r="A67" s="113"/>
      <c r="B67" s="114">
        <v>44296</v>
      </c>
      <c r="C67" s="115" t="s">
        <v>211</v>
      </c>
      <c r="D67" s="116">
        <v>1385000</v>
      </c>
      <c r="E67" s="116"/>
      <c r="F67" s="116"/>
      <c r="G67" s="133" t="s">
        <v>208</v>
      </c>
      <c r="H67" s="133"/>
      <c r="I67" s="112" t="s">
        <v>213</v>
      </c>
    </row>
    <row r="68" spans="1:9" ht="18" customHeight="1" x14ac:dyDescent="0.4">
      <c r="A68" s="113"/>
      <c r="B68" s="114"/>
      <c r="C68" s="115" t="s">
        <v>206</v>
      </c>
      <c r="D68" s="116">
        <v>115000</v>
      </c>
      <c r="E68" s="116"/>
      <c r="F68" s="116"/>
      <c r="G68" s="133" t="s">
        <v>208</v>
      </c>
      <c r="H68" s="133"/>
      <c r="I68" s="117"/>
    </row>
    <row r="69" spans="1:9" ht="18" customHeight="1" x14ac:dyDescent="0.4">
      <c r="A69" s="103"/>
      <c r="B69" s="104"/>
      <c r="C69" s="105" t="s">
        <v>210</v>
      </c>
      <c r="D69" s="106"/>
      <c r="E69" s="106">
        <v>1500000</v>
      </c>
      <c r="F69" s="106"/>
      <c r="G69" s="134" t="s">
        <v>208</v>
      </c>
      <c r="H69" s="134" t="s">
        <v>212</v>
      </c>
      <c r="I69" s="107"/>
    </row>
    <row r="70" spans="1:9" ht="18" customHeight="1" x14ac:dyDescent="0.4">
      <c r="A70" s="113"/>
      <c r="B70" s="114">
        <v>44301</v>
      </c>
      <c r="C70" s="115" t="s">
        <v>39</v>
      </c>
      <c r="D70" s="116">
        <v>3000000</v>
      </c>
      <c r="E70" s="116"/>
      <c r="F70" s="116"/>
      <c r="G70" s="133" t="s">
        <v>209</v>
      </c>
      <c r="H70" s="133" t="s">
        <v>200</v>
      </c>
      <c r="I70" s="112" t="s">
        <v>215</v>
      </c>
    </row>
    <row r="71" spans="1:9" ht="18" customHeight="1" x14ac:dyDescent="0.4">
      <c r="A71" s="103"/>
      <c r="B71" s="104"/>
      <c r="C71" s="105" t="s">
        <v>214</v>
      </c>
      <c r="D71" s="106"/>
      <c r="E71" s="106">
        <v>3000000</v>
      </c>
      <c r="F71" s="106"/>
      <c r="G71" s="106" t="s">
        <v>209</v>
      </c>
      <c r="H71" s="134"/>
      <c r="I71" s="107"/>
    </row>
    <row r="72" spans="1:9" ht="18" customHeight="1" x14ac:dyDescent="0.4">
      <c r="A72" s="113"/>
      <c r="B72" s="114">
        <v>44330</v>
      </c>
      <c r="C72" s="115" t="s">
        <v>218</v>
      </c>
      <c r="D72" s="116">
        <v>1500000</v>
      </c>
      <c r="E72" s="116"/>
      <c r="F72" s="116" t="s">
        <v>222</v>
      </c>
      <c r="G72" s="133" t="s">
        <v>223</v>
      </c>
      <c r="H72" s="133"/>
      <c r="I72" s="117" t="s">
        <v>220</v>
      </c>
    </row>
    <row r="73" spans="1:9" ht="18" customHeight="1" x14ac:dyDescent="0.4">
      <c r="A73" s="103"/>
      <c r="B73" s="104"/>
      <c r="C73" s="105" t="s">
        <v>219</v>
      </c>
      <c r="D73" s="106"/>
      <c r="E73" s="106">
        <v>1500000</v>
      </c>
      <c r="F73" s="106" t="s">
        <v>222</v>
      </c>
      <c r="G73" s="106" t="s">
        <v>209</v>
      </c>
      <c r="H73" s="134"/>
      <c r="I73" s="107"/>
    </row>
    <row r="74" spans="1:9" ht="18" customHeight="1" x14ac:dyDescent="0.4">
      <c r="A74" s="113"/>
      <c r="B74" s="114">
        <v>44346</v>
      </c>
      <c r="C74" s="115" t="s">
        <v>219</v>
      </c>
      <c r="D74" s="116">
        <v>1200000</v>
      </c>
      <c r="E74" s="116"/>
      <c r="F74" s="116" t="s">
        <v>222</v>
      </c>
      <c r="G74" s="133" t="s">
        <v>209</v>
      </c>
      <c r="H74" s="133"/>
      <c r="I74" s="112" t="s">
        <v>221</v>
      </c>
    </row>
    <row r="75" spans="1:9" ht="18" customHeight="1" x14ac:dyDescent="0.4">
      <c r="A75" s="103"/>
      <c r="B75" s="104"/>
      <c r="C75" s="105" t="s">
        <v>39</v>
      </c>
      <c r="D75" s="106"/>
      <c r="E75" s="106">
        <v>1200000</v>
      </c>
      <c r="F75" s="106" t="s">
        <v>222</v>
      </c>
      <c r="G75" s="106" t="s">
        <v>209</v>
      </c>
      <c r="H75" s="134" t="s">
        <v>204</v>
      </c>
      <c r="I75" s="107"/>
    </row>
    <row r="76" spans="1:9" ht="18" customHeight="1" x14ac:dyDescent="0.4">
      <c r="A76" s="113"/>
      <c r="B76" s="114"/>
      <c r="C76" s="115"/>
      <c r="D76" s="116"/>
      <c r="E76" s="116"/>
      <c r="F76" s="116"/>
      <c r="G76" s="133"/>
      <c r="H76" s="133"/>
      <c r="I76" s="117"/>
    </row>
    <row r="77" spans="1:9" ht="18" customHeight="1" x14ac:dyDescent="0.4">
      <c r="A77" s="113"/>
      <c r="B77" s="114"/>
      <c r="C77" s="115"/>
      <c r="D77" s="116"/>
      <c r="E77" s="116"/>
      <c r="F77" s="116"/>
      <c r="G77" s="133"/>
      <c r="H77" s="133"/>
      <c r="I77" s="117"/>
    </row>
    <row r="78" spans="1:9" ht="18" customHeight="1" x14ac:dyDescent="0.4">
      <c r="A78" s="113"/>
      <c r="B78" s="114"/>
      <c r="C78" s="115"/>
      <c r="D78" s="116"/>
      <c r="E78" s="116"/>
      <c r="F78" s="116"/>
      <c r="G78" s="133"/>
      <c r="H78" s="133"/>
      <c r="I78" s="117"/>
    </row>
    <row r="79" spans="1:9" ht="18" customHeight="1" x14ac:dyDescent="0.4">
      <c r="A79" s="113"/>
      <c r="B79" s="114"/>
      <c r="C79" s="115"/>
      <c r="D79" s="116"/>
      <c r="E79" s="116"/>
      <c r="F79" s="116"/>
      <c r="G79" s="133"/>
      <c r="H79" s="133"/>
      <c r="I79" s="117"/>
    </row>
    <row r="80" spans="1:9" ht="18" customHeight="1" x14ac:dyDescent="0.4">
      <c r="A80" s="113"/>
      <c r="B80" s="114"/>
      <c r="C80" s="115"/>
      <c r="D80" s="116"/>
      <c r="E80" s="116"/>
      <c r="F80" s="116"/>
      <c r="G80" s="133"/>
      <c r="H80" s="133"/>
      <c r="I80" s="117"/>
    </row>
    <row r="81" spans="1:9" ht="18" customHeight="1" x14ac:dyDescent="0.4">
      <c r="A81" s="113"/>
      <c r="B81" s="114"/>
      <c r="C81" s="115"/>
      <c r="D81" s="116"/>
      <c r="E81" s="116"/>
      <c r="F81" s="116"/>
      <c r="G81" s="133"/>
      <c r="H81" s="133"/>
      <c r="I81" s="117"/>
    </row>
    <row r="82" spans="1:9" ht="18" customHeight="1" x14ac:dyDescent="0.4">
      <c r="A82" s="113"/>
      <c r="B82" s="114"/>
      <c r="C82" s="115"/>
      <c r="D82" s="116"/>
      <c r="E82" s="116"/>
      <c r="F82" s="116"/>
      <c r="G82" s="133"/>
      <c r="H82" s="133"/>
      <c r="I82" s="117"/>
    </row>
    <row r="83" spans="1:9" ht="18" customHeight="1" x14ac:dyDescent="0.4">
      <c r="A83" s="113"/>
      <c r="B83" s="114"/>
      <c r="C83" s="115"/>
      <c r="D83" s="116"/>
      <c r="E83" s="116"/>
      <c r="F83" s="116"/>
      <c r="G83" s="133"/>
      <c r="H83" s="133"/>
      <c r="I83" s="117"/>
    </row>
    <row r="84" spans="1:9" ht="18" customHeight="1" x14ac:dyDescent="0.4">
      <c r="A84" s="113"/>
      <c r="B84" s="114"/>
      <c r="C84" s="115"/>
      <c r="D84" s="116"/>
      <c r="E84" s="116"/>
      <c r="F84" s="116"/>
      <c r="G84" s="133"/>
      <c r="H84" s="133"/>
      <c r="I84" s="117"/>
    </row>
    <row r="85" spans="1:9" ht="18" customHeight="1" x14ac:dyDescent="0.4">
      <c r="A85" s="113"/>
      <c r="B85" s="114"/>
      <c r="C85" s="115"/>
      <c r="D85" s="116"/>
      <c r="E85" s="116"/>
      <c r="F85" s="116"/>
      <c r="G85" s="133"/>
      <c r="H85" s="133"/>
      <c r="I85" s="117"/>
    </row>
    <row r="86" spans="1:9" ht="18" customHeight="1" x14ac:dyDescent="0.4">
      <c r="A86" s="113"/>
      <c r="B86" s="114"/>
      <c r="C86" s="115"/>
      <c r="D86" s="116"/>
      <c r="E86" s="116"/>
      <c r="F86" s="116"/>
      <c r="G86" s="133"/>
      <c r="H86" s="133"/>
      <c r="I86" s="117"/>
    </row>
    <row r="87" spans="1:9" ht="18" customHeight="1" x14ac:dyDescent="0.4">
      <c r="A87" s="113"/>
      <c r="B87" s="114"/>
      <c r="C87" s="115"/>
      <c r="D87" s="116"/>
      <c r="E87" s="116"/>
      <c r="F87" s="116"/>
      <c r="G87" s="133"/>
      <c r="H87" s="133"/>
      <c r="I87" s="117"/>
    </row>
    <row r="88" spans="1:9" ht="18" customHeight="1" x14ac:dyDescent="0.4">
      <c r="A88" s="113"/>
      <c r="B88" s="114"/>
      <c r="C88" s="115"/>
      <c r="D88" s="116"/>
      <c r="E88" s="116"/>
      <c r="F88" s="116"/>
      <c r="G88" s="133"/>
      <c r="H88" s="133"/>
      <c r="I88" s="117"/>
    </row>
    <row r="89" spans="1:9" ht="18" customHeight="1" x14ac:dyDescent="0.4">
      <c r="A89" s="113"/>
      <c r="B89" s="114"/>
      <c r="C89" s="115"/>
      <c r="D89" s="116"/>
      <c r="E89" s="116"/>
      <c r="F89" s="116"/>
      <c r="G89" s="133"/>
      <c r="H89" s="133"/>
      <c r="I89" s="117"/>
    </row>
    <row r="90" spans="1:9" ht="18" customHeight="1" x14ac:dyDescent="0.4">
      <c r="A90" s="113"/>
      <c r="B90" s="114"/>
      <c r="C90" s="115"/>
      <c r="D90" s="116"/>
      <c r="E90" s="116"/>
      <c r="F90" s="116"/>
      <c r="G90" s="133"/>
      <c r="H90" s="133"/>
      <c r="I90" s="117"/>
    </row>
    <row r="91" spans="1:9" ht="18" customHeight="1" x14ac:dyDescent="0.4">
      <c r="A91" s="113"/>
      <c r="B91" s="114"/>
      <c r="C91" s="115"/>
      <c r="D91" s="116"/>
      <c r="E91" s="116"/>
      <c r="F91" s="116"/>
      <c r="G91" s="133"/>
      <c r="H91" s="133"/>
      <c r="I91" s="117"/>
    </row>
    <row r="92" spans="1:9" x14ac:dyDescent="0.4">
      <c r="I92" s="63"/>
    </row>
    <row r="93" spans="1:9" x14ac:dyDescent="0.4">
      <c r="A93" s="66"/>
      <c r="B93" s="67"/>
      <c r="C93" s="68"/>
      <c r="D93" s="69"/>
      <c r="E93" s="69"/>
      <c r="F93" s="69"/>
      <c r="G93" s="69"/>
      <c r="H93" s="69"/>
      <c r="I93" s="67"/>
    </row>
    <row r="94" spans="1:9" ht="17.399999999999999" x14ac:dyDescent="0.4">
      <c r="D94" s="70">
        <f>SUM(D49:D93)</f>
        <v>8810450</v>
      </c>
      <c r="E94" s="70">
        <f>SUM(E49:E93)</f>
        <v>8810450</v>
      </c>
      <c r="F94" s="70"/>
      <c r="G94" s="70"/>
      <c r="H94" s="70"/>
      <c r="I94" s="4" t="str">
        <f>IF(D94=E94,"OK","ERROR")</f>
        <v>OK</v>
      </c>
    </row>
  </sheetData>
  <autoFilter ref="A48:I94" xr:uid="{00000000-0009-0000-0000-000000000000}"/>
  <mergeCells count="1">
    <mergeCell ref="A47:I47"/>
  </mergeCells>
  <phoneticPr fontId="2" type="noConversion"/>
  <dataValidations count="2">
    <dataValidation type="list" allowBlank="1" showInputMessage="1" showErrorMessage="1" sqref="C97:C106" xr:uid="{00000000-0002-0000-0000-000000000000}">
      <formula1>$C$2:$C$44</formula1>
    </dataValidation>
    <dataValidation type="list" allowBlank="1" showInputMessage="1" showErrorMessage="1" sqref="C49:C96" xr:uid="{00000000-0002-0000-0000-000001000000}">
      <formula1>$C$2:$C$46</formula1>
    </dataValidation>
  </dataValidations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31" workbookViewId="0">
      <selection activeCell="H43" sqref="H43"/>
    </sheetView>
  </sheetViews>
  <sheetFormatPr defaultColWidth="9" defaultRowHeight="17.399999999999999" x14ac:dyDescent="0.4"/>
  <cols>
    <col min="1" max="1" width="23.5" style="2" customWidth="1"/>
    <col min="2" max="3" width="11.8984375" style="3" customWidth="1"/>
    <col min="4" max="4" width="9" style="2"/>
    <col min="5" max="16384" width="9" style="3"/>
  </cols>
  <sheetData>
    <row r="1" spans="1:4" ht="18" thickBot="1" x14ac:dyDescent="0.45">
      <c r="A1" s="98" t="s">
        <v>141</v>
      </c>
      <c r="B1" s="99" t="s">
        <v>142</v>
      </c>
      <c r="C1" s="100" t="s">
        <v>143</v>
      </c>
      <c r="D1" s="101" t="s">
        <v>140</v>
      </c>
    </row>
    <row r="2" spans="1:4" x14ac:dyDescent="0.4">
      <c r="A2" s="86" t="s">
        <v>138</v>
      </c>
      <c r="B2" s="87">
        <f>IFERROR(SUMIF(분개장!$C$49:$C$93,시산표!A2,분개장!$D$49:$D$93),0)</f>
        <v>0</v>
      </c>
      <c r="C2" s="87">
        <f>IFERROR(SUMIF(분개장!$C$49:$C$93,시산표!A2,분개장!$E$49:$E$93),0)</f>
        <v>0</v>
      </c>
      <c r="D2" s="95">
        <f>B2-C2</f>
        <v>0</v>
      </c>
    </row>
    <row r="3" spans="1:4" x14ac:dyDescent="0.4">
      <c r="A3" s="88" t="s">
        <v>170</v>
      </c>
      <c r="B3" s="82">
        <f>IFERROR(SUMIF(분개장!$C$49:$C$93,시산표!A3,분개장!$D$49:$D$93),0)</f>
        <v>3026000</v>
      </c>
      <c r="C3" s="82">
        <f>IFERROR(SUMIF(분개장!$C$49:$C$93,시산표!A3,분개장!$E$49:$E$93),0)</f>
        <v>2700000</v>
      </c>
      <c r="D3" s="96">
        <f t="shared" ref="D3:D14" si="0">B3-C3</f>
        <v>326000</v>
      </c>
    </row>
    <row r="4" spans="1:4" x14ac:dyDescent="0.4">
      <c r="A4" s="88" t="s">
        <v>3</v>
      </c>
      <c r="B4" s="82">
        <f>IFERROR(SUMIF(분개장!$C$49:$C$93,시산표!A4,분개장!$D$49:$D$93),0)</f>
        <v>17000</v>
      </c>
      <c r="C4" s="82">
        <f>IFERROR(SUMIF(분개장!$C$49:$C$93,시산표!A4,분개장!$E$49:$E$93),0)</f>
        <v>15000</v>
      </c>
      <c r="D4" s="96">
        <f t="shared" si="0"/>
        <v>2000</v>
      </c>
    </row>
    <row r="5" spans="1:4" x14ac:dyDescent="0.4">
      <c r="A5" s="88" t="s">
        <v>55</v>
      </c>
      <c r="B5" s="82">
        <f>IFERROR(SUMIF(분개장!$C$49:$C$93,시산표!A5,분개장!$D$49:$D$93),0)</f>
        <v>0</v>
      </c>
      <c r="C5" s="82">
        <f>IFERROR(SUMIF(분개장!$C$49:$C$93,시산표!A5,분개장!$E$49:$E$93),0)</f>
        <v>0</v>
      </c>
      <c r="D5" s="96">
        <f t="shared" si="0"/>
        <v>0</v>
      </c>
    </row>
    <row r="6" spans="1:4" x14ac:dyDescent="0.4">
      <c r="A6" s="88" t="s">
        <v>189</v>
      </c>
      <c r="B6" s="82">
        <f>IFERROR(SUMIF(분개장!$C$49:$C$93,시산표!A6,분개장!$D$49:$D$93),0)</f>
        <v>11500</v>
      </c>
      <c r="C6" s="82">
        <f>IFERROR(SUMIF(분개장!$C$49:$C$93,시산표!A6,분개장!$E$49:$E$93),0)</f>
        <v>11000</v>
      </c>
      <c r="D6" s="96">
        <f t="shared" ref="D6" si="1">B6-C6</f>
        <v>500</v>
      </c>
    </row>
    <row r="7" spans="1:4" x14ac:dyDescent="0.4">
      <c r="A7" s="88" t="s">
        <v>2</v>
      </c>
      <c r="B7" s="82">
        <f>IFERROR(SUMIF(분개장!$C$49:$C$93,시산표!A7,분개장!$D$49:$D$93),0)</f>
        <v>0</v>
      </c>
      <c r="C7" s="82">
        <f>IFERROR(SUMIF(분개장!$C$49:$C$93,시산표!A7,분개장!$E$49:$E$93),0)</f>
        <v>0</v>
      </c>
      <c r="D7" s="96">
        <f t="shared" si="0"/>
        <v>0</v>
      </c>
    </row>
    <row r="8" spans="1:4" x14ac:dyDescent="0.4">
      <c r="A8" s="88" t="s">
        <v>6</v>
      </c>
      <c r="B8" s="82">
        <f>IFERROR(SUMIF(분개장!$C$49:$C$93,시산표!A8,분개장!$D$49:$D$93),0)</f>
        <v>2728</v>
      </c>
      <c r="C8" s="82">
        <f>IFERROR(SUMIF(분개장!$C$49:$C$93,시산표!A8,분개장!$E$49:$E$93),0)</f>
        <v>0</v>
      </c>
      <c r="D8" s="96">
        <f t="shared" si="0"/>
        <v>2728</v>
      </c>
    </row>
    <row r="9" spans="1:4" x14ac:dyDescent="0.4">
      <c r="A9" s="88" t="s">
        <v>37</v>
      </c>
      <c r="B9" s="82">
        <f>IFERROR(SUMIF(분개장!$C$49:$C$93,시산표!A9,분개장!$D$49:$D$93),0)</f>
        <v>0</v>
      </c>
      <c r="C9" s="82">
        <f>IFERROR(SUMIF(분개장!$C$49:$C$93,시산표!A9,분개장!$E$49:$E$93),0)</f>
        <v>0</v>
      </c>
      <c r="D9" s="96">
        <f t="shared" si="0"/>
        <v>0</v>
      </c>
    </row>
    <row r="10" spans="1:4" x14ac:dyDescent="0.4">
      <c r="A10" s="88" t="s">
        <v>111</v>
      </c>
      <c r="B10" s="82">
        <f>IFERROR(SUMIF(분개장!$C$49:$C$93,시산표!A10,분개장!$D$49:$D$93),0)</f>
        <v>25950</v>
      </c>
      <c r="C10" s="82">
        <f>IFERROR(SUMIF(분개장!$C$49:$C$93,시산표!A10,분개장!$E$49:$E$93),0)</f>
        <v>0</v>
      </c>
      <c r="D10" s="96">
        <f t="shared" ref="D10" si="2">B10-C10</f>
        <v>25950</v>
      </c>
    </row>
    <row r="11" spans="1:4" x14ac:dyDescent="0.4">
      <c r="A11" s="88" t="s">
        <v>194</v>
      </c>
      <c r="B11" s="82">
        <f>IFERROR(SUMIF(분개장!$C$49:$C$93,시산표!A11,분개장!$D$49:$D$93),0)</f>
        <v>27272</v>
      </c>
      <c r="C11" s="82">
        <f>IFERROR(SUMIF(분개장!$C$49:$C$93,시산표!A11,분개장!$E$49:$E$93),0)</f>
        <v>0</v>
      </c>
      <c r="D11" s="96">
        <f t="shared" si="0"/>
        <v>27272</v>
      </c>
    </row>
    <row r="12" spans="1:4" x14ac:dyDescent="0.4">
      <c r="A12" s="88" t="s">
        <v>1</v>
      </c>
      <c r="B12" s="82">
        <f>IFERROR(SUMIF(분개장!$C$49:$C$93,시산표!A12,분개장!$D$49:$D$93),0)</f>
        <v>0</v>
      </c>
      <c r="C12" s="82">
        <f>IFERROR(SUMIF(분개장!$C$49:$C$93,시산표!A12,분개장!$E$49:$E$93),0)</f>
        <v>0</v>
      </c>
      <c r="D12" s="96">
        <f t="shared" si="0"/>
        <v>0</v>
      </c>
    </row>
    <row r="13" spans="1:4" x14ac:dyDescent="0.4">
      <c r="A13" s="88" t="s">
        <v>113</v>
      </c>
      <c r="B13" s="82">
        <f>IFERROR(SUMIF(분개장!$C$49:$C$93,시산표!A13,분개장!$D$49:$D$93),0)</f>
        <v>1500000</v>
      </c>
      <c r="C13" s="82">
        <f>IFERROR(SUMIF(분개장!$C$49:$C$93,시산표!A13,분개장!$E$49:$E$93),0)</f>
        <v>0</v>
      </c>
      <c r="D13" s="96">
        <f t="shared" si="0"/>
        <v>1500000</v>
      </c>
    </row>
    <row r="14" spans="1:4" ht="18" thickBot="1" x14ac:dyDescent="0.45">
      <c r="A14" s="89" t="s">
        <v>171</v>
      </c>
      <c r="B14" s="90">
        <f>IFERROR(SUMIF(분개장!$C$49:$C$93,시산표!A14,분개장!$D$49:$D$93),0)</f>
        <v>0</v>
      </c>
      <c r="C14" s="90">
        <f>IFERROR(SUMIF(분개장!$C$49:$C$93,시산표!A14,분개장!$E$49:$E$93),0)</f>
        <v>0</v>
      </c>
      <c r="D14" s="91">
        <f t="shared" si="0"/>
        <v>0</v>
      </c>
    </row>
    <row r="15" spans="1:4" x14ac:dyDescent="0.4">
      <c r="A15" s="92" t="s">
        <v>4</v>
      </c>
      <c r="B15" s="85">
        <f>IFERROR(SUMIF(분개장!$C$49:$C$93,시산표!A15,분개장!$D$49:$D$93),0)</f>
        <v>0</v>
      </c>
      <c r="C15" s="85">
        <f>IFERROR(SUMIF(분개장!$C$49:$C$93,시산표!A15,분개장!$E$49:$E$93),0)</f>
        <v>25950</v>
      </c>
      <c r="D15" s="95">
        <f>C15-B15</f>
        <v>25950</v>
      </c>
    </row>
    <row r="16" spans="1:4" x14ac:dyDescent="0.4">
      <c r="A16" s="88" t="s">
        <v>197</v>
      </c>
      <c r="B16" s="82">
        <f>IFERROR(SUMIF(분개장!$C$49:$C$93,시산표!A16,분개장!$D$49:$D$93),0)</f>
        <v>1200000</v>
      </c>
      <c r="C16" s="82">
        <f>IFERROR(SUMIF(분개장!$C$49:$C$93,시산표!A16,분개장!$E$49:$E$93),0)</f>
        <v>1530000</v>
      </c>
      <c r="D16" s="96">
        <f t="shared" ref="D16" si="3">C16-B16</f>
        <v>330000</v>
      </c>
    </row>
    <row r="17" spans="1:4" x14ac:dyDescent="0.4">
      <c r="A17" s="88" t="s">
        <v>211</v>
      </c>
      <c r="B17" s="82">
        <f>IFERROR(SUMIF(분개장!$C$49:$C$93,시산표!A17,분개장!$D$49:$D$93),0)</f>
        <v>1385000</v>
      </c>
      <c r="C17" s="82">
        <f>IFERROR(SUMIF(분개장!$C$49:$C$93,시산표!A17,분개장!$E$49:$E$93),0)</f>
        <v>1385000</v>
      </c>
      <c r="D17" s="96">
        <f t="shared" ref="D17:D18" si="4">C17-B17</f>
        <v>0</v>
      </c>
    </row>
    <row r="18" spans="1:4" x14ac:dyDescent="0.4">
      <c r="A18" s="88" t="s">
        <v>205</v>
      </c>
      <c r="B18" s="82">
        <f>IFERROR(SUMIF(분개장!$C$49:$C$93,시산표!A18,분개장!$D$49:$D$93),0)</f>
        <v>115000</v>
      </c>
      <c r="C18" s="82">
        <f>IFERROR(SUMIF(분개장!$C$49:$C$93,시산표!A18,분개장!$E$49:$E$93),0)</f>
        <v>115000</v>
      </c>
      <c r="D18" s="96">
        <f t="shared" si="4"/>
        <v>0</v>
      </c>
    </row>
    <row r="19" spans="1:4" x14ac:dyDescent="0.4">
      <c r="A19" s="88" t="s">
        <v>7</v>
      </c>
      <c r="B19" s="82">
        <f>IFERROR(SUMIF(분개장!$C$49:$C$93,시산표!A19,분개장!$D$49:$D$93),0)</f>
        <v>0</v>
      </c>
      <c r="C19" s="82">
        <f>IFERROR(SUMIF(분개장!$C$49:$C$93,시산표!A19,분개장!$E$49:$E$93),0)</f>
        <v>454</v>
      </c>
      <c r="D19" s="96">
        <f t="shared" ref="D19:D23" si="5">C19-B19</f>
        <v>454</v>
      </c>
    </row>
    <row r="20" spans="1:4" x14ac:dyDescent="0.4">
      <c r="A20" s="88" t="s">
        <v>116</v>
      </c>
      <c r="B20" s="82">
        <f>IFERROR(SUMIF(분개장!$C$49:$C$93,시산표!A20,분개장!$D$49:$D$93),0)</f>
        <v>0</v>
      </c>
      <c r="C20" s="82">
        <f>IFERROR(SUMIF(분개장!$C$49:$C$93,시산표!A20,분개장!$E$49:$E$93),0)</f>
        <v>0</v>
      </c>
      <c r="D20" s="96">
        <f t="shared" si="5"/>
        <v>0</v>
      </c>
    </row>
    <row r="21" spans="1:4" ht="18" thickBot="1" x14ac:dyDescent="0.45">
      <c r="A21" s="89" t="s">
        <v>5</v>
      </c>
      <c r="B21" s="90">
        <f>IFERROR(SUMIF(분개장!$C$49:$C$93,시산표!A21,분개장!$D$49:$D$93),0)</f>
        <v>0</v>
      </c>
      <c r="C21" s="90">
        <f>IFERROR(SUMIF(분개장!$C$49:$C$93,시산표!A21,분개장!$E$49:$E$93),0)</f>
        <v>0</v>
      </c>
      <c r="D21" s="97">
        <f t="shared" si="5"/>
        <v>0</v>
      </c>
    </row>
    <row r="22" spans="1:4" x14ac:dyDescent="0.4">
      <c r="A22" s="92" t="s">
        <v>0</v>
      </c>
      <c r="B22" s="85">
        <f>IFERROR(SUMIF(분개장!$C$49:$C$93,시산표!A22,분개장!$D$49:$D$93),0)</f>
        <v>0</v>
      </c>
      <c r="C22" s="85">
        <f>IFERROR(SUMIF(분개장!$C$49:$C$93,시산표!A22,분개장!$E$49:$E$93),0)</f>
        <v>0</v>
      </c>
      <c r="D22" s="123">
        <f t="shared" si="5"/>
        <v>0</v>
      </c>
    </row>
    <row r="23" spans="1:4" ht="18" thickBot="1" x14ac:dyDescent="0.45">
      <c r="A23" s="89" t="s">
        <v>139</v>
      </c>
      <c r="B23" s="90">
        <f>IFERROR(SUMIF(분개장!$C$49:$C$93,시산표!A23,분개장!$D$49:$D$93),0)</f>
        <v>0</v>
      </c>
      <c r="C23" s="90">
        <f>IFERROR(SUMIF(분개장!$C$49:$C$93,시산표!A23,분개장!$E$49:$E$93),0)</f>
        <v>0</v>
      </c>
      <c r="D23" s="97">
        <f t="shared" si="5"/>
        <v>0</v>
      </c>
    </row>
    <row r="24" spans="1:4" x14ac:dyDescent="0.4">
      <c r="A24" s="86" t="s">
        <v>175</v>
      </c>
      <c r="B24" s="87">
        <f>IFERROR(SUMIF(분개장!$C$49:$C$93,시산표!A24,분개장!$D$49:$D$93),0)</f>
        <v>0</v>
      </c>
      <c r="C24" s="87">
        <f>IFERROR(SUMIF(분개장!$C$49:$C$93,시산표!A24,분개장!$E$49:$E$93),0)</f>
        <v>23500</v>
      </c>
      <c r="D24" s="124">
        <f>C24-B24</f>
        <v>23500</v>
      </c>
    </row>
    <row r="25" spans="1:4" x14ac:dyDescent="0.4">
      <c r="A25" s="88" t="s">
        <v>176</v>
      </c>
      <c r="B25" s="82">
        <f>IFERROR(SUMIF(분개장!$C$49:$C$93,시산표!A25,분개장!$D$49:$D$93),0)</f>
        <v>0</v>
      </c>
      <c r="C25" s="82">
        <f>IFERROR(SUMIF(분개장!$C$49:$C$93,시산표!A25,분개장!$E$49:$E$93),0)</f>
        <v>4546</v>
      </c>
      <c r="D25" s="125">
        <f t="shared" ref="D25:D26" si="6">C25-B25</f>
        <v>4546</v>
      </c>
    </row>
    <row r="26" spans="1:4" ht="18" thickBot="1" x14ac:dyDescent="0.45">
      <c r="A26" s="88" t="s">
        <v>177</v>
      </c>
      <c r="B26" s="82">
        <f>IFERROR(SUMIF(분개장!$C$49:$C$93,시산표!A26,분개장!$D$49:$D$93),0)</f>
        <v>0</v>
      </c>
      <c r="C26" s="82">
        <f>IFERROR(SUMIF(분개장!$C$49:$C$93,시산표!A26,분개장!$E$49:$E$93),0)</f>
        <v>0</v>
      </c>
      <c r="D26" s="125">
        <f t="shared" si="6"/>
        <v>0</v>
      </c>
    </row>
    <row r="27" spans="1:4" ht="18" thickBot="1" x14ac:dyDescent="0.45">
      <c r="A27" s="93" t="s">
        <v>127</v>
      </c>
      <c r="B27" s="94">
        <f>IFERROR(SUMIF(분개장!$C$49:$C$93,시산표!A27,분개장!$D$49:$D$93),0)</f>
        <v>0</v>
      </c>
      <c r="C27" s="94">
        <f>IFERROR(SUMIF(분개장!$C$49:$C$93,시산표!A27,분개장!$E$49:$E$93),0)</f>
        <v>0</v>
      </c>
      <c r="D27" s="126">
        <f>B27-C27</f>
        <v>0</v>
      </c>
    </row>
    <row r="28" spans="1:4" x14ac:dyDescent="0.4">
      <c r="A28" s="92" t="s">
        <v>8</v>
      </c>
      <c r="B28" s="82">
        <f>IFERROR(SUMIF(분개장!$C$49:$C$93,시산표!A28,분개장!$D$49:$D$93),0)</f>
        <v>1500000</v>
      </c>
      <c r="C28" s="82">
        <f>IFERROR(SUMIF(분개장!$C$49:$C$93,시산표!A28,분개장!$E$49:$E$93),0)</f>
        <v>0</v>
      </c>
      <c r="D28" s="96">
        <f t="shared" ref="D28" si="7">B28-C28</f>
        <v>1500000</v>
      </c>
    </row>
    <row r="29" spans="1:4" x14ac:dyDescent="0.4">
      <c r="A29" s="88" t="s">
        <v>155</v>
      </c>
      <c r="B29" s="82">
        <f>IFERROR(SUMIF(분개장!$C$49:$C$93,시산표!A29,분개장!$D$49:$D$93),0)</f>
        <v>0</v>
      </c>
      <c r="C29" s="82">
        <f>IFERROR(SUMIF(분개장!$C$49:$C$93,시산표!A29,분개장!$E$49:$E$93),0)</f>
        <v>0</v>
      </c>
      <c r="D29" s="96">
        <f t="shared" ref="D29:D39" si="8">B29-C29</f>
        <v>0</v>
      </c>
    </row>
    <row r="30" spans="1:4" x14ac:dyDescent="0.4">
      <c r="A30" s="88" t="s">
        <v>118</v>
      </c>
      <c r="B30" s="82">
        <f>IFERROR(SUMIF(분개장!$C$49:$C$93,시산표!A30,분개장!$D$49:$D$93),0)</f>
        <v>0</v>
      </c>
      <c r="C30" s="82">
        <f>IFERROR(SUMIF(분개장!$C$49:$C$93,시산표!A30,분개장!$E$49:$E$93),0)</f>
        <v>0</v>
      </c>
      <c r="D30" s="96">
        <f t="shared" si="8"/>
        <v>0</v>
      </c>
    </row>
    <row r="31" spans="1:4" x14ac:dyDescent="0.4">
      <c r="A31" s="88" t="s">
        <v>9</v>
      </c>
      <c r="B31" s="82">
        <f>IFERROR(SUMIF(분개장!$C$49:$C$93,시산표!A31,분개장!$D$49:$D$93),0)</f>
        <v>0</v>
      </c>
      <c r="C31" s="82">
        <f>IFERROR(SUMIF(분개장!$C$49:$C$93,시산표!A31,분개장!$E$49:$E$93),0)</f>
        <v>0</v>
      </c>
      <c r="D31" s="96">
        <f t="shared" si="8"/>
        <v>0</v>
      </c>
    </row>
    <row r="32" spans="1:4" x14ac:dyDescent="0.4">
      <c r="A32" s="88" t="s">
        <v>120</v>
      </c>
      <c r="B32" s="82">
        <f>IFERROR(SUMIF(분개장!$C$49:$C$93,시산표!A32,분개장!$D$49:$D$93),0)</f>
        <v>0</v>
      </c>
      <c r="C32" s="82">
        <f>IFERROR(SUMIF(분개장!$C$49:$C$93,시산표!A32,분개장!$E$49:$E$93),0)</f>
        <v>0</v>
      </c>
      <c r="D32" s="96">
        <f t="shared" si="8"/>
        <v>0</v>
      </c>
    </row>
    <row r="33" spans="1:4" x14ac:dyDescent="0.4">
      <c r="A33" s="88" t="s">
        <v>10</v>
      </c>
      <c r="B33" s="82">
        <f>IFERROR(SUMIF(분개장!$C$49:$C$93,시산표!A33,분개장!$D$49:$D$93),0)</f>
        <v>0</v>
      </c>
      <c r="C33" s="82">
        <f>IFERROR(SUMIF(분개장!$C$49:$C$93,시산표!A33,분개장!$E$49:$E$93),0)</f>
        <v>0</v>
      </c>
      <c r="D33" s="96">
        <f t="shared" si="8"/>
        <v>0</v>
      </c>
    </row>
    <row r="34" spans="1:4" x14ac:dyDescent="0.4">
      <c r="A34" s="88" t="s">
        <v>11</v>
      </c>
      <c r="B34" s="82">
        <f>IFERROR(SUMIF(분개장!$C$49:$C$93,시산표!A34,분개장!$D$49:$D$93),0)</f>
        <v>0</v>
      </c>
      <c r="C34" s="82">
        <f>IFERROR(SUMIF(분개장!$C$49:$C$93,시산표!A34,분개장!$E$49:$E$93),0)</f>
        <v>0</v>
      </c>
      <c r="D34" s="96">
        <f t="shared" si="8"/>
        <v>0</v>
      </c>
    </row>
    <row r="35" spans="1:4" x14ac:dyDescent="0.4">
      <c r="A35" s="88" t="s">
        <v>136</v>
      </c>
      <c r="B35" s="82">
        <f>IFERROR(SUMIF(분개장!$C$49:$C$93,시산표!A35,분개장!$D$49:$D$93),0)</f>
        <v>0</v>
      </c>
      <c r="C35" s="82">
        <f>IFERROR(SUMIF(분개장!$C$49:$C$93,시산표!A35,분개장!$E$49:$E$93),0)</f>
        <v>0</v>
      </c>
      <c r="D35" s="96">
        <f t="shared" si="8"/>
        <v>0</v>
      </c>
    </row>
    <row r="36" spans="1:4" x14ac:dyDescent="0.4">
      <c r="A36" s="88" t="s">
        <v>164</v>
      </c>
      <c r="B36" s="82">
        <f>IFERROR(SUMIF(분개장!$C$49:$C$93,시산표!A36,분개장!$D$49:$D$93),0)</f>
        <v>0</v>
      </c>
      <c r="C36" s="82">
        <f>IFERROR(SUMIF(분개장!$C$49:$C$93,시산표!A36,분개장!$E$49:$E$93),0)</f>
        <v>0</v>
      </c>
      <c r="D36" s="96">
        <f t="shared" ref="D36:D37" si="9">B36-C36</f>
        <v>0</v>
      </c>
    </row>
    <row r="37" spans="1:4" x14ac:dyDescent="0.4">
      <c r="A37" s="88" t="s">
        <v>167</v>
      </c>
      <c r="B37" s="82">
        <f>IFERROR(SUMIF(분개장!$C$49:$C$93,시산표!A37,분개장!$D$49:$D$93),0)</f>
        <v>0</v>
      </c>
      <c r="C37" s="82">
        <f>IFERROR(SUMIF(분개장!$C$49:$C$93,시산표!A37,분개장!$E$49:$E$93),0)</f>
        <v>0</v>
      </c>
      <c r="D37" s="96">
        <f t="shared" si="9"/>
        <v>0</v>
      </c>
    </row>
    <row r="38" spans="1:4" x14ac:dyDescent="0.4">
      <c r="A38" s="88" t="s">
        <v>122</v>
      </c>
      <c r="B38" s="82">
        <f>IFERROR(SUMIF(분개장!$C$49:$C$93,시산표!A38,분개장!$D$49:$D$93),0)</f>
        <v>0</v>
      </c>
      <c r="C38" s="82">
        <f>IFERROR(SUMIF(분개장!$C$49:$C$93,시산표!A38,분개장!$E$49:$E$93),0)</f>
        <v>0</v>
      </c>
      <c r="D38" s="96">
        <f t="shared" si="8"/>
        <v>0</v>
      </c>
    </row>
    <row r="39" spans="1:4" ht="18" thickBot="1" x14ac:dyDescent="0.45">
      <c r="A39" s="89" t="s">
        <v>133</v>
      </c>
      <c r="B39" s="90">
        <f>IFERROR(SUMIF(분개장!$C$49:$C$93,시산표!A39,분개장!$D$49:$D$93),0)</f>
        <v>0</v>
      </c>
      <c r="C39" s="90">
        <f>IFERROR(SUMIF(분개장!$C$49:$C$93,시산표!A39,분개장!$E$49:$E$93),0)</f>
        <v>0</v>
      </c>
      <c r="D39" s="97">
        <f t="shared" si="8"/>
        <v>0</v>
      </c>
    </row>
    <row r="40" spans="1:4" x14ac:dyDescent="0.4">
      <c r="A40" s="86" t="s">
        <v>125</v>
      </c>
      <c r="B40" s="87">
        <f>IFERROR(SUMIF(분개장!$C$49:$C$93,시산표!A40,분개장!$D$49:$D$93),0)</f>
        <v>0</v>
      </c>
      <c r="C40" s="87">
        <f>IFERROR(SUMIF(분개장!$C$49:$C$93,시산표!A40,분개장!$E$49:$E$93),0)</f>
        <v>0</v>
      </c>
      <c r="D40" s="95">
        <f>C40-B40</f>
        <v>0</v>
      </c>
    </row>
    <row r="41" spans="1:4" x14ac:dyDescent="0.4">
      <c r="A41" s="88" t="s">
        <v>131</v>
      </c>
      <c r="B41" s="82">
        <f>IFERROR(SUMIF(분개장!$C$49:$C$93,시산표!A41,분개장!$D$49:$D$93),0)</f>
        <v>0</v>
      </c>
      <c r="C41" s="82">
        <f>IFERROR(SUMIF(분개장!$C$49:$C$93,시산표!A41,분개장!$E$49:$E$93),0)</f>
        <v>0</v>
      </c>
      <c r="D41" s="96">
        <f>C41-B41</f>
        <v>0</v>
      </c>
    </row>
    <row r="42" spans="1:4" x14ac:dyDescent="0.4">
      <c r="A42" s="88" t="s">
        <v>162</v>
      </c>
      <c r="B42" s="82">
        <f>IFERROR(SUMIF(분개장!$C$49:$C$93,시산표!A42,분개장!$D$49:$D$93),0)</f>
        <v>0</v>
      </c>
      <c r="C42" s="82">
        <f>IFERROR(SUMIF(분개장!$C$49:$C$93,시산표!A42,분개장!$E$49:$E$93),0)</f>
        <v>3000000</v>
      </c>
      <c r="D42" s="96">
        <f t="shared" ref="D42:D43" si="10">C42-B42</f>
        <v>3000000</v>
      </c>
    </row>
    <row r="43" spans="1:4" ht="18" thickBot="1" x14ac:dyDescent="0.45">
      <c r="A43" s="89" t="s">
        <v>158</v>
      </c>
      <c r="B43" s="82">
        <f>IFERROR(SUMIF(분개장!$C$49:$C$93,시산표!A43,분개장!$D$49:$D$93),0)</f>
        <v>0</v>
      </c>
      <c r="C43" s="82">
        <f>IFERROR(SUMIF(분개장!$C$49:$C$93,시산표!A43,분개장!$E$49:$E$93),0)</f>
        <v>0</v>
      </c>
      <c r="D43" s="96">
        <f t="shared" si="10"/>
        <v>0</v>
      </c>
    </row>
    <row r="44" spans="1:4" x14ac:dyDescent="0.4">
      <c r="A44" s="86" t="s">
        <v>12</v>
      </c>
      <c r="B44" s="87">
        <f>IFERROR(SUMIF(분개장!$C$49:$C$93,시산표!A44,분개장!$D$49:$D$93),0)</f>
        <v>0</v>
      </c>
      <c r="C44" s="87">
        <f>IFERROR(SUMIF(분개장!$C$49:$C$93,시산표!A44,분개장!$E$49:$E$93),0)</f>
        <v>0</v>
      </c>
      <c r="D44" s="95">
        <f>B44-C44</f>
        <v>0</v>
      </c>
    </row>
    <row r="45" spans="1:4" x14ac:dyDescent="0.4">
      <c r="A45" s="88" t="s">
        <v>129</v>
      </c>
      <c r="B45" s="82">
        <f>IFERROR(SUMIF(분개장!$C$49:$C$93,시산표!A45,분개장!$D$49:$D$93),0)</f>
        <v>0</v>
      </c>
      <c r="C45" s="82">
        <f>IFERROR(SUMIF(분개장!$C$49:$C$93,시산표!A45,분개장!$E$49:$E$93),0)</f>
        <v>0</v>
      </c>
      <c r="D45" s="96">
        <f>B45-C45</f>
        <v>0</v>
      </c>
    </row>
    <row r="46" spans="1:4" ht="18" thickBot="1" x14ac:dyDescent="0.45">
      <c r="A46" s="127" t="s">
        <v>160</v>
      </c>
      <c r="B46" s="90">
        <f>IFERROR(SUMIF(분개장!$C$49:$C$93,시산표!A46,분개장!$D$49:$D$93),0)</f>
        <v>0</v>
      </c>
      <c r="C46" s="90">
        <f>IFERROR(SUMIF(분개장!$C$49:$C$93,시산표!A46,분개장!$E$49:$E$93),0)</f>
        <v>0</v>
      </c>
      <c r="D46" s="97">
        <f>B46-C46</f>
        <v>0</v>
      </c>
    </row>
    <row r="47" spans="1:4" x14ac:dyDescent="0.4">
      <c r="B47" s="83">
        <f>SUM(B2:B45)</f>
        <v>8810450</v>
      </c>
      <c r="C47" s="83">
        <f>SUM(C2:C45)</f>
        <v>8810450</v>
      </c>
      <c r="D47" s="84" t="str">
        <f>IF(B47&lt;&gt;C47,"ERROR","OK")</f>
        <v>OK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0"/>
  <sheetViews>
    <sheetView showGridLines="0" topLeftCell="A6" zoomScaleNormal="100" workbookViewId="0">
      <selection activeCell="I38" sqref="I38"/>
    </sheetView>
  </sheetViews>
  <sheetFormatPr defaultColWidth="10" defaultRowHeight="15.6" x14ac:dyDescent="0.35"/>
  <cols>
    <col min="1" max="1" width="1.09765625" style="5" customWidth="1"/>
    <col min="2" max="2" width="3.09765625" style="5" customWidth="1"/>
    <col min="3" max="3" width="22.3984375" style="5" customWidth="1"/>
    <col min="4" max="5" width="15.5" style="5" customWidth="1"/>
    <col min="6" max="6" width="10.3984375" style="5" bestFit="1" customWidth="1"/>
    <col min="7" max="253" width="10" style="5"/>
    <col min="254" max="254" width="1.09765625" style="5" customWidth="1"/>
    <col min="255" max="255" width="3.09765625" style="5" customWidth="1"/>
    <col min="256" max="256" width="22.3984375" style="5" customWidth="1"/>
    <col min="257" max="260" width="15.5" style="5" customWidth="1"/>
    <col min="261" max="261" width="5" style="5" bestFit="1" customWidth="1"/>
    <col min="262" max="262" width="10.3984375" style="5" bestFit="1" customWidth="1"/>
    <col min="263" max="509" width="10" style="5"/>
    <col min="510" max="510" width="1.09765625" style="5" customWidth="1"/>
    <col min="511" max="511" width="3.09765625" style="5" customWidth="1"/>
    <col min="512" max="512" width="22.3984375" style="5" customWidth="1"/>
    <col min="513" max="516" width="15.5" style="5" customWidth="1"/>
    <col min="517" max="517" width="5" style="5" bestFit="1" customWidth="1"/>
    <col min="518" max="518" width="10.3984375" style="5" bestFit="1" customWidth="1"/>
    <col min="519" max="765" width="10" style="5"/>
    <col min="766" max="766" width="1.09765625" style="5" customWidth="1"/>
    <col min="767" max="767" width="3.09765625" style="5" customWidth="1"/>
    <col min="768" max="768" width="22.3984375" style="5" customWidth="1"/>
    <col min="769" max="772" width="15.5" style="5" customWidth="1"/>
    <col min="773" max="773" width="5" style="5" bestFit="1" customWidth="1"/>
    <col min="774" max="774" width="10.3984375" style="5" bestFit="1" customWidth="1"/>
    <col min="775" max="1021" width="10" style="5"/>
    <col min="1022" max="1022" width="1.09765625" style="5" customWidth="1"/>
    <col min="1023" max="1023" width="3.09765625" style="5" customWidth="1"/>
    <col min="1024" max="1024" width="22.3984375" style="5" customWidth="1"/>
    <col min="1025" max="1028" width="15.5" style="5" customWidth="1"/>
    <col min="1029" max="1029" width="5" style="5" bestFit="1" customWidth="1"/>
    <col min="1030" max="1030" width="10.3984375" style="5" bestFit="1" customWidth="1"/>
    <col min="1031" max="1277" width="10" style="5"/>
    <col min="1278" max="1278" width="1.09765625" style="5" customWidth="1"/>
    <col min="1279" max="1279" width="3.09765625" style="5" customWidth="1"/>
    <col min="1280" max="1280" width="22.3984375" style="5" customWidth="1"/>
    <col min="1281" max="1284" width="15.5" style="5" customWidth="1"/>
    <col min="1285" max="1285" width="5" style="5" bestFit="1" customWidth="1"/>
    <col min="1286" max="1286" width="10.3984375" style="5" bestFit="1" customWidth="1"/>
    <col min="1287" max="1533" width="10" style="5"/>
    <col min="1534" max="1534" width="1.09765625" style="5" customWidth="1"/>
    <col min="1535" max="1535" width="3.09765625" style="5" customWidth="1"/>
    <col min="1536" max="1536" width="22.3984375" style="5" customWidth="1"/>
    <col min="1537" max="1540" width="15.5" style="5" customWidth="1"/>
    <col min="1541" max="1541" width="5" style="5" bestFit="1" customWidth="1"/>
    <col min="1542" max="1542" width="10.3984375" style="5" bestFit="1" customWidth="1"/>
    <col min="1543" max="1789" width="10" style="5"/>
    <col min="1790" max="1790" width="1.09765625" style="5" customWidth="1"/>
    <col min="1791" max="1791" width="3.09765625" style="5" customWidth="1"/>
    <col min="1792" max="1792" width="22.3984375" style="5" customWidth="1"/>
    <col min="1793" max="1796" width="15.5" style="5" customWidth="1"/>
    <col min="1797" max="1797" width="5" style="5" bestFit="1" customWidth="1"/>
    <col min="1798" max="1798" width="10.3984375" style="5" bestFit="1" customWidth="1"/>
    <col min="1799" max="2045" width="10" style="5"/>
    <col min="2046" max="2046" width="1.09765625" style="5" customWidth="1"/>
    <col min="2047" max="2047" width="3.09765625" style="5" customWidth="1"/>
    <col min="2048" max="2048" width="22.3984375" style="5" customWidth="1"/>
    <col min="2049" max="2052" width="15.5" style="5" customWidth="1"/>
    <col min="2053" max="2053" width="5" style="5" bestFit="1" customWidth="1"/>
    <col min="2054" max="2054" width="10.3984375" style="5" bestFit="1" customWidth="1"/>
    <col min="2055" max="2301" width="10" style="5"/>
    <col min="2302" max="2302" width="1.09765625" style="5" customWidth="1"/>
    <col min="2303" max="2303" width="3.09765625" style="5" customWidth="1"/>
    <col min="2304" max="2304" width="22.3984375" style="5" customWidth="1"/>
    <col min="2305" max="2308" width="15.5" style="5" customWidth="1"/>
    <col min="2309" max="2309" width="5" style="5" bestFit="1" customWidth="1"/>
    <col min="2310" max="2310" width="10.3984375" style="5" bestFit="1" customWidth="1"/>
    <col min="2311" max="2557" width="10" style="5"/>
    <col min="2558" max="2558" width="1.09765625" style="5" customWidth="1"/>
    <col min="2559" max="2559" width="3.09765625" style="5" customWidth="1"/>
    <col min="2560" max="2560" width="22.3984375" style="5" customWidth="1"/>
    <col min="2561" max="2564" width="15.5" style="5" customWidth="1"/>
    <col min="2565" max="2565" width="5" style="5" bestFit="1" customWidth="1"/>
    <col min="2566" max="2566" width="10.3984375" style="5" bestFit="1" customWidth="1"/>
    <col min="2567" max="2813" width="10" style="5"/>
    <col min="2814" max="2814" width="1.09765625" style="5" customWidth="1"/>
    <col min="2815" max="2815" width="3.09765625" style="5" customWidth="1"/>
    <col min="2816" max="2816" width="22.3984375" style="5" customWidth="1"/>
    <col min="2817" max="2820" width="15.5" style="5" customWidth="1"/>
    <col min="2821" max="2821" width="5" style="5" bestFit="1" customWidth="1"/>
    <col min="2822" max="2822" width="10.3984375" style="5" bestFit="1" customWidth="1"/>
    <col min="2823" max="3069" width="10" style="5"/>
    <col min="3070" max="3070" width="1.09765625" style="5" customWidth="1"/>
    <col min="3071" max="3071" width="3.09765625" style="5" customWidth="1"/>
    <col min="3072" max="3072" width="22.3984375" style="5" customWidth="1"/>
    <col min="3073" max="3076" width="15.5" style="5" customWidth="1"/>
    <col min="3077" max="3077" width="5" style="5" bestFit="1" customWidth="1"/>
    <col min="3078" max="3078" width="10.3984375" style="5" bestFit="1" customWidth="1"/>
    <col min="3079" max="3325" width="10" style="5"/>
    <col min="3326" max="3326" width="1.09765625" style="5" customWidth="1"/>
    <col min="3327" max="3327" width="3.09765625" style="5" customWidth="1"/>
    <col min="3328" max="3328" width="22.3984375" style="5" customWidth="1"/>
    <col min="3329" max="3332" width="15.5" style="5" customWidth="1"/>
    <col min="3333" max="3333" width="5" style="5" bestFit="1" customWidth="1"/>
    <col min="3334" max="3334" width="10.3984375" style="5" bestFit="1" customWidth="1"/>
    <col min="3335" max="3581" width="10" style="5"/>
    <col min="3582" max="3582" width="1.09765625" style="5" customWidth="1"/>
    <col min="3583" max="3583" width="3.09765625" style="5" customWidth="1"/>
    <col min="3584" max="3584" width="22.3984375" style="5" customWidth="1"/>
    <col min="3585" max="3588" width="15.5" style="5" customWidth="1"/>
    <col min="3589" max="3589" width="5" style="5" bestFit="1" customWidth="1"/>
    <col min="3590" max="3590" width="10.3984375" style="5" bestFit="1" customWidth="1"/>
    <col min="3591" max="3837" width="10" style="5"/>
    <col min="3838" max="3838" width="1.09765625" style="5" customWidth="1"/>
    <col min="3839" max="3839" width="3.09765625" style="5" customWidth="1"/>
    <col min="3840" max="3840" width="22.3984375" style="5" customWidth="1"/>
    <col min="3841" max="3844" width="15.5" style="5" customWidth="1"/>
    <col min="3845" max="3845" width="5" style="5" bestFit="1" customWidth="1"/>
    <col min="3846" max="3846" width="10.3984375" style="5" bestFit="1" customWidth="1"/>
    <col min="3847" max="4093" width="10" style="5"/>
    <col min="4094" max="4094" width="1.09765625" style="5" customWidth="1"/>
    <col min="4095" max="4095" width="3.09765625" style="5" customWidth="1"/>
    <col min="4096" max="4096" width="22.3984375" style="5" customWidth="1"/>
    <col min="4097" max="4100" width="15.5" style="5" customWidth="1"/>
    <col min="4101" max="4101" width="5" style="5" bestFit="1" customWidth="1"/>
    <col min="4102" max="4102" width="10.3984375" style="5" bestFit="1" customWidth="1"/>
    <col min="4103" max="4349" width="10" style="5"/>
    <col min="4350" max="4350" width="1.09765625" style="5" customWidth="1"/>
    <col min="4351" max="4351" width="3.09765625" style="5" customWidth="1"/>
    <col min="4352" max="4352" width="22.3984375" style="5" customWidth="1"/>
    <col min="4353" max="4356" width="15.5" style="5" customWidth="1"/>
    <col min="4357" max="4357" width="5" style="5" bestFit="1" customWidth="1"/>
    <col min="4358" max="4358" width="10.3984375" style="5" bestFit="1" customWidth="1"/>
    <col min="4359" max="4605" width="10" style="5"/>
    <col min="4606" max="4606" width="1.09765625" style="5" customWidth="1"/>
    <col min="4607" max="4607" width="3.09765625" style="5" customWidth="1"/>
    <col min="4608" max="4608" width="22.3984375" style="5" customWidth="1"/>
    <col min="4609" max="4612" width="15.5" style="5" customWidth="1"/>
    <col min="4613" max="4613" width="5" style="5" bestFit="1" customWidth="1"/>
    <col min="4614" max="4614" width="10.3984375" style="5" bestFit="1" customWidth="1"/>
    <col min="4615" max="4861" width="10" style="5"/>
    <col min="4862" max="4862" width="1.09765625" style="5" customWidth="1"/>
    <col min="4863" max="4863" width="3.09765625" style="5" customWidth="1"/>
    <col min="4864" max="4864" width="22.3984375" style="5" customWidth="1"/>
    <col min="4865" max="4868" width="15.5" style="5" customWidth="1"/>
    <col min="4869" max="4869" width="5" style="5" bestFit="1" customWidth="1"/>
    <col min="4870" max="4870" width="10.3984375" style="5" bestFit="1" customWidth="1"/>
    <col min="4871" max="5117" width="10" style="5"/>
    <col min="5118" max="5118" width="1.09765625" style="5" customWidth="1"/>
    <col min="5119" max="5119" width="3.09765625" style="5" customWidth="1"/>
    <col min="5120" max="5120" width="22.3984375" style="5" customWidth="1"/>
    <col min="5121" max="5124" width="15.5" style="5" customWidth="1"/>
    <col min="5125" max="5125" width="5" style="5" bestFit="1" customWidth="1"/>
    <col min="5126" max="5126" width="10.3984375" style="5" bestFit="1" customWidth="1"/>
    <col min="5127" max="5373" width="10" style="5"/>
    <col min="5374" max="5374" width="1.09765625" style="5" customWidth="1"/>
    <col min="5375" max="5375" width="3.09765625" style="5" customWidth="1"/>
    <col min="5376" max="5376" width="22.3984375" style="5" customWidth="1"/>
    <col min="5377" max="5380" width="15.5" style="5" customWidth="1"/>
    <col min="5381" max="5381" width="5" style="5" bestFit="1" customWidth="1"/>
    <col min="5382" max="5382" width="10.3984375" style="5" bestFit="1" customWidth="1"/>
    <col min="5383" max="5629" width="10" style="5"/>
    <col min="5630" max="5630" width="1.09765625" style="5" customWidth="1"/>
    <col min="5631" max="5631" width="3.09765625" style="5" customWidth="1"/>
    <col min="5632" max="5632" width="22.3984375" style="5" customWidth="1"/>
    <col min="5633" max="5636" width="15.5" style="5" customWidth="1"/>
    <col min="5637" max="5637" width="5" style="5" bestFit="1" customWidth="1"/>
    <col min="5638" max="5638" width="10.3984375" style="5" bestFit="1" customWidth="1"/>
    <col min="5639" max="5885" width="10" style="5"/>
    <col min="5886" max="5886" width="1.09765625" style="5" customWidth="1"/>
    <col min="5887" max="5887" width="3.09765625" style="5" customWidth="1"/>
    <col min="5888" max="5888" width="22.3984375" style="5" customWidth="1"/>
    <col min="5889" max="5892" width="15.5" style="5" customWidth="1"/>
    <col min="5893" max="5893" width="5" style="5" bestFit="1" customWidth="1"/>
    <col min="5894" max="5894" width="10.3984375" style="5" bestFit="1" customWidth="1"/>
    <col min="5895" max="6141" width="10" style="5"/>
    <col min="6142" max="6142" width="1.09765625" style="5" customWidth="1"/>
    <col min="6143" max="6143" width="3.09765625" style="5" customWidth="1"/>
    <col min="6144" max="6144" width="22.3984375" style="5" customWidth="1"/>
    <col min="6145" max="6148" width="15.5" style="5" customWidth="1"/>
    <col min="6149" max="6149" width="5" style="5" bestFit="1" customWidth="1"/>
    <col min="6150" max="6150" width="10.3984375" style="5" bestFit="1" customWidth="1"/>
    <col min="6151" max="6397" width="10" style="5"/>
    <col min="6398" max="6398" width="1.09765625" style="5" customWidth="1"/>
    <col min="6399" max="6399" width="3.09765625" style="5" customWidth="1"/>
    <col min="6400" max="6400" width="22.3984375" style="5" customWidth="1"/>
    <col min="6401" max="6404" width="15.5" style="5" customWidth="1"/>
    <col min="6405" max="6405" width="5" style="5" bestFit="1" customWidth="1"/>
    <col min="6406" max="6406" width="10.3984375" style="5" bestFit="1" customWidth="1"/>
    <col min="6407" max="6653" width="10" style="5"/>
    <col min="6654" max="6654" width="1.09765625" style="5" customWidth="1"/>
    <col min="6655" max="6655" width="3.09765625" style="5" customWidth="1"/>
    <col min="6656" max="6656" width="22.3984375" style="5" customWidth="1"/>
    <col min="6657" max="6660" width="15.5" style="5" customWidth="1"/>
    <col min="6661" max="6661" width="5" style="5" bestFit="1" customWidth="1"/>
    <col min="6662" max="6662" width="10.3984375" style="5" bestFit="1" customWidth="1"/>
    <col min="6663" max="6909" width="10" style="5"/>
    <col min="6910" max="6910" width="1.09765625" style="5" customWidth="1"/>
    <col min="6911" max="6911" width="3.09765625" style="5" customWidth="1"/>
    <col min="6912" max="6912" width="22.3984375" style="5" customWidth="1"/>
    <col min="6913" max="6916" width="15.5" style="5" customWidth="1"/>
    <col min="6917" max="6917" width="5" style="5" bestFit="1" customWidth="1"/>
    <col min="6918" max="6918" width="10.3984375" style="5" bestFit="1" customWidth="1"/>
    <col min="6919" max="7165" width="10" style="5"/>
    <col min="7166" max="7166" width="1.09765625" style="5" customWidth="1"/>
    <col min="7167" max="7167" width="3.09765625" style="5" customWidth="1"/>
    <col min="7168" max="7168" width="22.3984375" style="5" customWidth="1"/>
    <col min="7169" max="7172" width="15.5" style="5" customWidth="1"/>
    <col min="7173" max="7173" width="5" style="5" bestFit="1" customWidth="1"/>
    <col min="7174" max="7174" width="10.3984375" style="5" bestFit="1" customWidth="1"/>
    <col min="7175" max="7421" width="10" style="5"/>
    <col min="7422" max="7422" width="1.09765625" style="5" customWidth="1"/>
    <col min="7423" max="7423" width="3.09765625" style="5" customWidth="1"/>
    <col min="7424" max="7424" width="22.3984375" style="5" customWidth="1"/>
    <col min="7425" max="7428" width="15.5" style="5" customWidth="1"/>
    <col min="7429" max="7429" width="5" style="5" bestFit="1" customWidth="1"/>
    <col min="7430" max="7430" width="10.3984375" style="5" bestFit="1" customWidth="1"/>
    <col min="7431" max="7677" width="10" style="5"/>
    <col min="7678" max="7678" width="1.09765625" style="5" customWidth="1"/>
    <col min="7679" max="7679" width="3.09765625" style="5" customWidth="1"/>
    <col min="7680" max="7680" width="22.3984375" style="5" customWidth="1"/>
    <col min="7681" max="7684" width="15.5" style="5" customWidth="1"/>
    <col min="7685" max="7685" width="5" style="5" bestFit="1" customWidth="1"/>
    <col min="7686" max="7686" width="10.3984375" style="5" bestFit="1" customWidth="1"/>
    <col min="7687" max="7933" width="10" style="5"/>
    <col min="7934" max="7934" width="1.09765625" style="5" customWidth="1"/>
    <col min="7935" max="7935" width="3.09765625" style="5" customWidth="1"/>
    <col min="7936" max="7936" width="22.3984375" style="5" customWidth="1"/>
    <col min="7937" max="7940" width="15.5" style="5" customWidth="1"/>
    <col min="7941" max="7941" width="5" style="5" bestFit="1" customWidth="1"/>
    <col min="7942" max="7942" width="10.3984375" style="5" bestFit="1" customWidth="1"/>
    <col min="7943" max="8189" width="10" style="5"/>
    <col min="8190" max="8190" width="1.09765625" style="5" customWidth="1"/>
    <col min="8191" max="8191" width="3.09765625" style="5" customWidth="1"/>
    <col min="8192" max="8192" width="22.3984375" style="5" customWidth="1"/>
    <col min="8193" max="8196" width="15.5" style="5" customWidth="1"/>
    <col min="8197" max="8197" width="5" style="5" bestFit="1" customWidth="1"/>
    <col min="8198" max="8198" width="10.3984375" style="5" bestFit="1" customWidth="1"/>
    <col min="8199" max="8445" width="10" style="5"/>
    <col min="8446" max="8446" width="1.09765625" style="5" customWidth="1"/>
    <col min="8447" max="8447" width="3.09765625" style="5" customWidth="1"/>
    <col min="8448" max="8448" width="22.3984375" style="5" customWidth="1"/>
    <col min="8449" max="8452" width="15.5" style="5" customWidth="1"/>
    <col min="8453" max="8453" width="5" style="5" bestFit="1" customWidth="1"/>
    <col min="8454" max="8454" width="10.3984375" style="5" bestFit="1" customWidth="1"/>
    <col min="8455" max="8701" width="10" style="5"/>
    <col min="8702" max="8702" width="1.09765625" style="5" customWidth="1"/>
    <col min="8703" max="8703" width="3.09765625" style="5" customWidth="1"/>
    <col min="8704" max="8704" width="22.3984375" style="5" customWidth="1"/>
    <col min="8705" max="8708" width="15.5" style="5" customWidth="1"/>
    <col min="8709" max="8709" width="5" style="5" bestFit="1" customWidth="1"/>
    <col min="8710" max="8710" width="10.3984375" style="5" bestFit="1" customWidth="1"/>
    <col min="8711" max="8957" width="10" style="5"/>
    <col min="8958" max="8958" width="1.09765625" style="5" customWidth="1"/>
    <col min="8959" max="8959" width="3.09765625" style="5" customWidth="1"/>
    <col min="8960" max="8960" width="22.3984375" style="5" customWidth="1"/>
    <col min="8961" max="8964" width="15.5" style="5" customWidth="1"/>
    <col min="8965" max="8965" width="5" style="5" bestFit="1" customWidth="1"/>
    <col min="8966" max="8966" width="10.3984375" style="5" bestFit="1" customWidth="1"/>
    <col min="8967" max="9213" width="10" style="5"/>
    <col min="9214" max="9214" width="1.09765625" style="5" customWidth="1"/>
    <col min="9215" max="9215" width="3.09765625" style="5" customWidth="1"/>
    <col min="9216" max="9216" width="22.3984375" style="5" customWidth="1"/>
    <col min="9217" max="9220" width="15.5" style="5" customWidth="1"/>
    <col min="9221" max="9221" width="5" style="5" bestFit="1" customWidth="1"/>
    <col min="9222" max="9222" width="10.3984375" style="5" bestFit="1" customWidth="1"/>
    <col min="9223" max="9469" width="10" style="5"/>
    <col min="9470" max="9470" width="1.09765625" style="5" customWidth="1"/>
    <col min="9471" max="9471" width="3.09765625" style="5" customWidth="1"/>
    <col min="9472" max="9472" width="22.3984375" style="5" customWidth="1"/>
    <col min="9473" max="9476" width="15.5" style="5" customWidth="1"/>
    <col min="9477" max="9477" width="5" style="5" bestFit="1" customWidth="1"/>
    <col min="9478" max="9478" width="10.3984375" style="5" bestFit="1" customWidth="1"/>
    <col min="9479" max="9725" width="10" style="5"/>
    <col min="9726" max="9726" width="1.09765625" style="5" customWidth="1"/>
    <col min="9727" max="9727" width="3.09765625" style="5" customWidth="1"/>
    <col min="9728" max="9728" width="22.3984375" style="5" customWidth="1"/>
    <col min="9729" max="9732" width="15.5" style="5" customWidth="1"/>
    <col min="9733" max="9733" width="5" style="5" bestFit="1" customWidth="1"/>
    <col min="9734" max="9734" width="10.3984375" style="5" bestFit="1" customWidth="1"/>
    <col min="9735" max="9981" width="10" style="5"/>
    <col min="9982" max="9982" width="1.09765625" style="5" customWidth="1"/>
    <col min="9983" max="9983" width="3.09765625" style="5" customWidth="1"/>
    <col min="9984" max="9984" width="22.3984375" style="5" customWidth="1"/>
    <col min="9985" max="9988" width="15.5" style="5" customWidth="1"/>
    <col min="9989" max="9989" width="5" style="5" bestFit="1" customWidth="1"/>
    <col min="9990" max="9990" width="10.3984375" style="5" bestFit="1" customWidth="1"/>
    <col min="9991" max="10237" width="10" style="5"/>
    <col min="10238" max="10238" width="1.09765625" style="5" customWidth="1"/>
    <col min="10239" max="10239" width="3.09765625" style="5" customWidth="1"/>
    <col min="10240" max="10240" width="22.3984375" style="5" customWidth="1"/>
    <col min="10241" max="10244" width="15.5" style="5" customWidth="1"/>
    <col min="10245" max="10245" width="5" style="5" bestFit="1" customWidth="1"/>
    <col min="10246" max="10246" width="10.3984375" style="5" bestFit="1" customWidth="1"/>
    <col min="10247" max="10493" width="10" style="5"/>
    <col min="10494" max="10494" width="1.09765625" style="5" customWidth="1"/>
    <col min="10495" max="10495" width="3.09765625" style="5" customWidth="1"/>
    <col min="10496" max="10496" width="22.3984375" style="5" customWidth="1"/>
    <col min="10497" max="10500" width="15.5" style="5" customWidth="1"/>
    <col min="10501" max="10501" width="5" style="5" bestFit="1" customWidth="1"/>
    <col min="10502" max="10502" width="10.3984375" style="5" bestFit="1" customWidth="1"/>
    <col min="10503" max="10749" width="10" style="5"/>
    <col min="10750" max="10750" width="1.09765625" style="5" customWidth="1"/>
    <col min="10751" max="10751" width="3.09765625" style="5" customWidth="1"/>
    <col min="10752" max="10752" width="22.3984375" style="5" customWidth="1"/>
    <col min="10753" max="10756" width="15.5" style="5" customWidth="1"/>
    <col min="10757" max="10757" width="5" style="5" bestFit="1" customWidth="1"/>
    <col min="10758" max="10758" width="10.3984375" style="5" bestFit="1" customWidth="1"/>
    <col min="10759" max="11005" width="10" style="5"/>
    <col min="11006" max="11006" width="1.09765625" style="5" customWidth="1"/>
    <col min="11007" max="11007" width="3.09765625" style="5" customWidth="1"/>
    <col min="11008" max="11008" width="22.3984375" style="5" customWidth="1"/>
    <col min="11009" max="11012" width="15.5" style="5" customWidth="1"/>
    <col min="11013" max="11013" width="5" style="5" bestFit="1" customWidth="1"/>
    <col min="11014" max="11014" width="10.3984375" style="5" bestFit="1" customWidth="1"/>
    <col min="11015" max="11261" width="10" style="5"/>
    <col min="11262" max="11262" width="1.09765625" style="5" customWidth="1"/>
    <col min="11263" max="11263" width="3.09765625" style="5" customWidth="1"/>
    <col min="11264" max="11264" width="22.3984375" style="5" customWidth="1"/>
    <col min="11265" max="11268" width="15.5" style="5" customWidth="1"/>
    <col min="11269" max="11269" width="5" style="5" bestFit="1" customWidth="1"/>
    <col min="11270" max="11270" width="10.3984375" style="5" bestFit="1" customWidth="1"/>
    <col min="11271" max="11517" width="10" style="5"/>
    <col min="11518" max="11518" width="1.09765625" style="5" customWidth="1"/>
    <col min="11519" max="11519" width="3.09765625" style="5" customWidth="1"/>
    <col min="11520" max="11520" width="22.3984375" style="5" customWidth="1"/>
    <col min="11521" max="11524" width="15.5" style="5" customWidth="1"/>
    <col min="11525" max="11525" width="5" style="5" bestFit="1" customWidth="1"/>
    <col min="11526" max="11526" width="10.3984375" style="5" bestFit="1" customWidth="1"/>
    <col min="11527" max="11773" width="10" style="5"/>
    <col min="11774" max="11774" width="1.09765625" style="5" customWidth="1"/>
    <col min="11775" max="11775" width="3.09765625" style="5" customWidth="1"/>
    <col min="11776" max="11776" width="22.3984375" style="5" customWidth="1"/>
    <col min="11777" max="11780" width="15.5" style="5" customWidth="1"/>
    <col min="11781" max="11781" width="5" style="5" bestFit="1" customWidth="1"/>
    <col min="11782" max="11782" width="10.3984375" style="5" bestFit="1" customWidth="1"/>
    <col min="11783" max="12029" width="10" style="5"/>
    <col min="12030" max="12030" width="1.09765625" style="5" customWidth="1"/>
    <col min="12031" max="12031" width="3.09765625" style="5" customWidth="1"/>
    <col min="12032" max="12032" width="22.3984375" style="5" customWidth="1"/>
    <col min="12033" max="12036" width="15.5" style="5" customWidth="1"/>
    <col min="12037" max="12037" width="5" style="5" bestFit="1" customWidth="1"/>
    <col min="12038" max="12038" width="10.3984375" style="5" bestFit="1" customWidth="1"/>
    <col min="12039" max="12285" width="10" style="5"/>
    <col min="12286" max="12286" width="1.09765625" style="5" customWidth="1"/>
    <col min="12287" max="12287" width="3.09765625" style="5" customWidth="1"/>
    <col min="12288" max="12288" width="22.3984375" style="5" customWidth="1"/>
    <col min="12289" max="12292" width="15.5" style="5" customWidth="1"/>
    <col min="12293" max="12293" width="5" style="5" bestFit="1" customWidth="1"/>
    <col min="12294" max="12294" width="10.3984375" style="5" bestFit="1" customWidth="1"/>
    <col min="12295" max="12541" width="10" style="5"/>
    <col min="12542" max="12542" width="1.09765625" style="5" customWidth="1"/>
    <col min="12543" max="12543" width="3.09765625" style="5" customWidth="1"/>
    <col min="12544" max="12544" width="22.3984375" style="5" customWidth="1"/>
    <col min="12545" max="12548" width="15.5" style="5" customWidth="1"/>
    <col min="12549" max="12549" width="5" style="5" bestFit="1" customWidth="1"/>
    <col min="12550" max="12550" width="10.3984375" style="5" bestFit="1" customWidth="1"/>
    <col min="12551" max="12797" width="10" style="5"/>
    <col min="12798" max="12798" width="1.09765625" style="5" customWidth="1"/>
    <col min="12799" max="12799" width="3.09765625" style="5" customWidth="1"/>
    <col min="12800" max="12800" width="22.3984375" style="5" customWidth="1"/>
    <col min="12801" max="12804" width="15.5" style="5" customWidth="1"/>
    <col min="12805" max="12805" width="5" style="5" bestFit="1" customWidth="1"/>
    <col min="12806" max="12806" width="10.3984375" style="5" bestFit="1" customWidth="1"/>
    <col min="12807" max="13053" width="10" style="5"/>
    <col min="13054" max="13054" width="1.09765625" style="5" customWidth="1"/>
    <col min="13055" max="13055" width="3.09765625" style="5" customWidth="1"/>
    <col min="13056" max="13056" width="22.3984375" style="5" customWidth="1"/>
    <col min="13057" max="13060" width="15.5" style="5" customWidth="1"/>
    <col min="13061" max="13061" width="5" style="5" bestFit="1" customWidth="1"/>
    <col min="13062" max="13062" width="10.3984375" style="5" bestFit="1" customWidth="1"/>
    <col min="13063" max="13309" width="10" style="5"/>
    <col min="13310" max="13310" width="1.09765625" style="5" customWidth="1"/>
    <col min="13311" max="13311" width="3.09765625" style="5" customWidth="1"/>
    <col min="13312" max="13312" width="22.3984375" style="5" customWidth="1"/>
    <col min="13313" max="13316" width="15.5" style="5" customWidth="1"/>
    <col min="13317" max="13317" width="5" style="5" bestFit="1" customWidth="1"/>
    <col min="13318" max="13318" width="10.3984375" style="5" bestFit="1" customWidth="1"/>
    <col min="13319" max="13565" width="10" style="5"/>
    <col min="13566" max="13566" width="1.09765625" style="5" customWidth="1"/>
    <col min="13567" max="13567" width="3.09765625" style="5" customWidth="1"/>
    <col min="13568" max="13568" width="22.3984375" style="5" customWidth="1"/>
    <col min="13569" max="13572" width="15.5" style="5" customWidth="1"/>
    <col min="13573" max="13573" width="5" style="5" bestFit="1" customWidth="1"/>
    <col min="13574" max="13574" width="10.3984375" style="5" bestFit="1" customWidth="1"/>
    <col min="13575" max="13821" width="10" style="5"/>
    <col min="13822" max="13822" width="1.09765625" style="5" customWidth="1"/>
    <col min="13823" max="13823" width="3.09765625" style="5" customWidth="1"/>
    <col min="13824" max="13824" width="22.3984375" style="5" customWidth="1"/>
    <col min="13825" max="13828" width="15.5" style="5" customWidth="1"/>
    <col min="13829" max="13829" width="5" style="5" bestFit="1" customWidth="1"/>
    <col min="13830" max="13830" width="10.3984375" style="5" bestFit="1" customWidth="1"/>
    <col min="13831" max="14077" width="10" style="5"/>
    <col min="14078" max="14078" width="1.09765625" style="5" customWidth="1"/>
    <col min="14079" max="14079" width="3.09765625" style="5" customWidth="1"/>
    <col min="14080" max="14080" width="22.3984375" style="5" customWidth="1"/>
    <col min="14081" max="14084" width="15.5" style="5" customWidth="1"/>
    <col min="14085" max="14085" width="5" style="5" bestFit="1" customWidth="1"/>
    <col min="14086" max="14086" width="10.3984375" style="5" bestFit="1" customWidth="1"/>
    <col min="14087" max="14333" width="10" style="5"/>
    <col min="14334" max="14334" width="1.09765625" style="5" customWidth="1"/>
    <col min="14335" max="14335" width="3.09765625" style="5" customWidth="1"/>
    <col min="14336" max="14336" width="22.3984375" style="5" customWidth="1"/>
    <col min="14337" max="14340" width="15.5" style="5" customWidth="1"/>
    <col min="14341" max="14341" width="5" style="5" bestFit="1" customWidth="1"/>
    <col min="14342" max="14342" width="10.3984375" style="5" bestFit="1" customWidth="1"/>
    <col min="14343" max="14589" width="10" style="5"/>
    <col min="14590" max="14590" width="1.09765625" style="5" customWidth="1"/>
    <col min="14591" max="14591" width="3.09765625" style="5" customWidth="1"/>
    <col min="14592" max="14592" width="22.3984375" style="5" customWidth="1"/>
    <col min="14593" max="14596" width="15.5" style="5" customWidth="1"/>
    <col min="14597" max="14597" width="5" style="5" bestFit="1" customWidth="1"/>
    <col min="14598" max="14598" width="10.3984375" style="5" bestFit="1" customWidth="1"/>
    <col min="14599" max="14845" width="10" style="5"/>
    <col min="14846" max="14846" width="1.09765625" style="5" customWidth="1"/>
    <col min="14847" max="14847" width="3.09765625" style="5" customWidth="1"/>
    <col min="14848" max="14848" width="22.3984375" style="5" customWidth="1"/>
    <col min="14849" max="14852" width="15.5" style="5" customWidth="1"/>
    <col min="14853" max="14853" width="5" style="5" bestFit="1" customWidth="1"/>
    <col min="14854" max="14854" width="10.3984375" style="5" bestFit="1" customWidth="1"/>
    <col min="14855" max="15101" width="10" style="5"/>
    <col min="15102" max="15102" width="1.09765625" style="5" customWidth="1"/>
    <col min="15103" max="15103" width="3.09765625" style="5" customWidth="1"/>
    <col min="15104" max="15104" width="22.3984375" style="5" customWidth="1"/>
    <col min="15105" max="15108" width="15.5" style="5" customWidth="1"/>
    <col min="15109" max="15109" width="5" style="5" bestFit="1" customWidth="1"/>
    <col min="15110" max="15110" width="10.3984375" style="5" bestFit="1" customWidth="1"/>
    <col min="15111" max="15357" width="10" style="5"/>
    <col min="15358" max="15358" width="1.09765625" style="5" customWidth="1"/>
    <col min="15359" max="15359" width="3.09765625" style="5" customWidth="1"/>
    <col min="15360" max="15360" width="22.3984375" style="5" customWidth="1"/>
    <col min="15361" max="15364" width="15.5" style="5" customWidth="1"/>
    <col min="15365" max="15365" width="5" style="5" bestFit="1" customWidth="1"/>
    <col min="15366" max="15366" width="10.3984375" style="5" bestFit="1" customWidth="1"/>
    <col min="15367" max="15613" width="10" style="5"/>
    <col min="15614" max="15614" width="1.09765625" style="5" customWidth="1"/>
    <col min="15615" max="15615" width="3.09765625" style="5" customWidth="1"/>
    <col min="15616" max="15616" width="22.3984375" style="5" customWidth="1"/>
    <col min="15617" max="15620" width="15.5" style="5" customWidth="1"/>
    <col min="15621" max="15621" width="5" style="5" bestFit="1" customWidth="1"/>
    <col min="15622" max="15622" width="10.3984375" style="5" bestFit="1" customWidth="1"/>
    <col min="15623" max="15869" width="10" style="5"/>
    <col min="15870" max="15870" width="1.09765625" style="5" customWidth="1"/>
    <col min="15871" max="15871" width="3.09765625" style="5" customWidth="1"/>
    <col min="15872" max="15872" width="22.3984375" style="5" customWidth="1"/>
    <col min="15873" max="15876" width="15.5" style="5" customWidth="1"/>
    <col min="15877" max="15877" width="5" style="5" bestFit="1" customWidth="1"/>
    <col min="15878" max="15878" width="10.3984375" style="5" bestFit="1" customWidth="1"/>
    <col min="15879" max="16125" width="10" style="5"/>
    <col min="16126" max="16126" width="1.09765625" style="5" customWidth="1"/>
    <col min="16127" max="16127" width="3.09765625" style="5" customWidth="1"/>
    <col min="16128" max="16128" width="22.3984375" style="5" customWidth="1"/>
    <col min="16129" max="16132" width="15.5" style="5" customWidth="1"/>
    <col min="16133" max="16133" width="5" style="5" bestFit="1" customWidth="1"/>
    <col min="16134" max="16134" width="10.3984375" style="5" bestFit="1" customWidth="1"/>
    <col min="16135" max="16384" width="10" style="5"/>
  </cols>
  <sheetData>
    <row r="1" spans="2:5" ht="21.9" customHeight="1" x14ac:dyDescent="0.35">
      <c r="B1" s="136" t="s">
        <v>34</v>
      </c>
      <c r="C1" s="136"/>
      <c r="D1" s="136"/>
      <c r="E1" s="136"/>
    </row>
    <row r="2" spans="2:5" ht="4.5" customHeight="1" x14ac:dyDescent="0.35"/>
    <row r="3" spans="2:5" ht="14.1" customHeight="1" x14ac:dyDescent="0.35">
      <c r="B3" s="137" t="s">
        <v>151</v>
      </c>
      <c r="C3" s="137"/>
      <c r="D3" s="137"/>
      <c r="E3" s="137"/>
    </row>
    <row r="4" spans="2:5" ht="12" customHeight="1" x14ac:dyDescent="0.35"/>
    <row r="5" spans="2:5" ht="12.9" customHeight="1" x14ac:dyDescent="0.35">
      <c r="B5" s="6" t="s">
        <v>153</v>
      </c>
      <c r="E5" s="7" t="s">
        <v>27</v>
      </c>
    </row>
    <row r="6" spans="2:5" ht="3.75" customHeight="1" thickBot="1" x14ac:dyDescent="0.4">
      <c r="E6" s="7"/>
    </row>
    <row r="7" spans="2:5" ht="14.1" customHeight="1" x14ac:dyDescent="0.35">
      <c r="B7" s="138" t="s">
        <v>28</v>
      </c>
      <c r="C7" s="139"/>
      <c r="D7" s="142" t="s">
        <v>100</v>
      </c>
      <c r="E7" s="143"/>
    </row>
    <row r="8" spans="2:5" ht="14.1" customHeight="1" x14ac:dyDescent="0.35">
      <c r="B8" s="140"/>
      <c r="C8" s="141"/>
      <c r="D8" s="144" t="s">
        <v>29</v>
      </c>
      <c r="E8" s="145"/>
    </row>
    <row r="9" spans="2:5" s="17" customFormat="1" ht="15" customHeight="1" x14ac:dyDescent="0.35">
      <c r="B9" s="15" t="s">
        <v>58</v>
      </c>
      <c r="C9" s="16" t="s">
        <v>59</v>
      </c>
      <c r="D9" s="8"/>
      <c r="E9" s="72">
        <f>SUM(D10:D12)</f>
        <v>28046</v>
      </c>
    </row>
    <row r="10" spans="2:5" ht="15" customHeight="1" x14ac:dyDescent="0.35">
      <c r="B10" s="18"/>
      <c r="C10" s="19" t="s">
        <v>175</v>
      </c>
      <c r="D10" s="9">
        <f>시산표!D24</f>
        <v>23500</v>
      </c>
      <c r="E10" s="73"/>
    </row>
    <row r="11" spans="2:5" ht="15" customHeight="1" x14ac:dyDescent="0.35">
      <c r="B11" s="18"/>
      <c r="C11" s="19" t="s">
        <v>176</v>
      </c>
      <c r="D11" s="130">
        <f>시산표!D25</f>
        <v>4546</v>
      </c>
      <c r="E11" s="74"/>
    </row>
    <row r="12" spans="2:5" ht="15" customHeight="1" x14ac:dyDescent="0.35">
      <c r="B12" s="18"/>
      <c r="C12" s="19" t="s">
        <v>177</v>
      </c>
      <c r="D12" s="130">
        <f>시산표!D26</f>
        <v>0</v>
      </c>
      <c r="E12" s="74"/>
    </row>
    <row r="13" spans="2:5" s="17" customFormat="1" ht="15" customHeight="1" x14ac:dyDescent="0.35">
      <c r="B13" s="128" t="s">
        <v>60</v>
      </c>
      <c r="C13" s="16" t="s">
        <v>61</v>
      </c>
      <c r="D13" s="129"/>
      <c r="E13" s="72">
        <f>시산표!D27</f>
        <v>0</v>
      </c>
    </row>
    <row r="14" spans="2:5" s="17" customFormat="1" ht="15" customHeight="1" x14ac:dyDescent="0.35">
      <c r="B14" s="10" t="s">
        <v>62</v>
      </c>
      <c r="C14" s="21" t="s">
        <v>63</v>
      </c>
      <c r="D14" s="12"/>
      <c r="E14" s="75">
        <f>E9-E13</f>
        <v>28046</v>
      </c>
    </row>
    <row r="15" spans="2:5" s="17" customFormat="1" ht="15" customHeight="1" x14ac:dyDescent="0.35">
      <c r="B15" s="10" t="s">
        <v>64</v>
      </c>
      <c r="C15" s="21" t="s">
        <v>65</v>
      </c>
      <c r="D15" s="8"/>
      <c r="E15" s="72">
        <f>SUM(D16:D27)</f>
        <v>1500000</v>
      </c>
    </row>
    <row r="16" spans="2:5" ht="15" customHeight="1" x14ac:dyDescent="0.35">
      <c r="B16" s="18"/>
      <c r="C16" s="22" t="s">
        <v>8</v>
      </c>
      <c r="D16" s="9">
        <f>시산표!D28</f>
        <v>1500000</v>
      </c>
      <c r="E16" s="73"/>
    </row>
    <row r="17" spans="2:5" ht="15" customHeight="1" x14ac:dyDescent="0.35">
      <c r="B17" s="18"/>
      <c r="C17" s="22" t="s">
        <v>155</v>
      </c>
      <c r="D17" s="9">
        <f>시산표!D29</f>
        <v>0</v>
      </c>
      <c r="E17" s="73"/>
    </row>
    <row r="18" spans="2:5" ht="15" customHeight="1" x14ac:dyDescent="0.35">
      <c r="B18" s="18"/>
      <c r="C18" s="22" t="s">
        <v>118</v>
      </c>
      <c r="D18" s="9">
        <f>시산표!D30</f>
        <v>0</v>
      </c>
      <c r="E18" s="73"/>
    </row>
    <row r="19" spans="2:5" ht="15" customHeight="1" x14ac:dyDescent="0.35">
      <c r="B19" s="18"/>
      <c r="C19" s="22" t="s">
        <v>9</v>
      </c>
      <c r="D19" s="9">
        <f>시산표!D31</f>
        <v>0</v>
      </c>
      <c r="E19" s="73"/>
    </row>
    <row r="20" spans="2:5" ht="15" customHeight="1" x14ac:dyDescent="0.35">
      <c r="B20" s="18"/>
      <c r="C20" s="22" t="s">
        <v>120</v>
      </c>
      <c r="D20" s="9">
        <f>시산표!D32</f>
        <v>0</v>
      </c>
      <c r="E20" s="73"/>
    </row>
    <row r="21" spans="2:5" ht="15" customHeight="1" x14ac:dyDescent="0.35">
      <c r="B21" s="18"/>
      <c r="C21" s="22" t="s">
        <v>10</v>
      </c>
      <c r="D21" s="9">
        <f>시산표!D33</f>
        <v>0</v>
      </c>
      <c r="E21" s="73"/>
    </row>
    <row r="22" spans="2:5" ht="15" customHeight="1" x14ac:dyDescent="0.35">
      <c r="B22" s="18"/>
      <c r="C22" s="22" t="s">
        <v>11</v>
      </c>
      <c r="D22" s="9">
        <f>시산표!D34</f>
        <v>0</v>
      </c>
      <c r="E22" s="73"/>
    </row>
    <row r="23" spans="2:5" ht="15" customHeight="1" x14ac:dyDescent="0.35">
      <c r="B23" s="18"/>
      <c r="C23" s="22" t="s">
        <v>136</v>
      </c>
      <c r="D23" s="9">
        <f>시산표!D35</f>
        <v>0</v>
      </c>
      <c r="E23" s="73"/>
    </row>
    <row r="24" spans="2:5" ht="15" customHeight="1" x14ac:dyDescent="0.35">
      <c r="B24" s="18"/>
      <c r="C24" s="22" t="s">
        <v>164</v>
      </c>
      <c r="D24" s="9">
        <f>시산표!D36</f>
        <v>0</v>
      </c>
      <c r="E24" s="73"/>
    </row>
    <row r="25" spans="2:5" ht="15" customHeight="1" x14ac:dyDescent="0.35">
      <c r="B25" s="18"/>
      <c r="C25" s="22" t="s">
        <v>167</v>
      </c>
      <c r="D25" s="9">
        <f>시산표!D37</f>
        <v>0</v>
      </c>
      <c r="E25" s="73"/>
    </row>
    <row r="26" spans="2:5" ht="15" customHeight="1" x14ac:dyDescent="0.35">
      <c r="B26" s="18"/>
      <c r="C26" s="22" t="s">
        <v>122</v>
      </c>
      <c r="D26" s="9">
        <f>시산표!D38</f>
        <v>0</v>
      </c>
      <c r="E26" s="73"/>
    </row>
    <row r="27" spans="2:5" ht="15" customHeight="1" x14ac:dyDescent="0.35">
      <c r="B27" s="18"/>
      <c r="C27" s="22" t="s">
        <v>133</v>
      </c>
      <c r="D27" s="9">
        <f>시산표!D39</f>
        <v>0</v>
      </c>
      <c r="E27" s="73"/>
    </row>
    <row r="28" spans="2:5" s="17" customFormat="1" ht="15" customHeight="1" x14ac:dyDescent="0.35">
      <c r="B28" s="10" t="s">
        <v>66</v>
      </c>
      <c r="C28" s="21" t="s">
        <v>67</v>
      </c>
      <c r="D28" s="13"/>
      <c r="E28" s="76">
        <f>E14-E15</f>
        <v>-1471954</v>
      </c>
    </row>
    <row r="29" spans="2:5" s="17" customFormat="1" ht="15" customHeight="1" x14ac:dyDescent="0.35">
      <c r="B29" s="10" t="s">
        <v>68</v>
      </c>
      <c r="C29" s="21" t="s">
        <v>69</v>
      </c>
      <c r="D29" s="13"/>
      <c r="E29" s="76">
        <f>SUM(D32:D33)</f>
        <v>3000000</v>
      </c>
    </row>
    <row r="30" spans="2:5" s="17" customFormat="1" ht="15" customHeight="1" x14ac:dyDescent="0.35">
      <c r="B30" s="10"/>
      <c r="C30" s="19" t="s">
        <v>125</v>
      </c>
      <c r="D30" s="9">
        <f>시산표!D40</f>
        <v>0</v>
      </c>
      <c r="E30" s="72"/>
    </row>
    <row r="31" spans="2:5" s="17" customFormat="1" ht="15" customHeight="1" x14ac:dyDescent="0.35">
      <c r="B31" s="10"/>
      <c r="C31" s="19" t="s">
        <v>131</v>
      </c>
      <c r="D31" s="9">
        <f>시산표!D41</f>
        <v>0</v>
      </c>
      <c r="E31" s="72"/>
    </row>
    <row r="32" spans="2:5" s="17" customFormat="1" ht="15" customHeight="1" x14ac:dyDescent="0.35">
      <c r="B32" s="10"/>
      <c r="C32" s="19" t="s">
        <v>162</v>
      </c>
      <c r="D32" s="9">
        <f>시산표!D42</f>
        <v>3000000</v>
      </c>
      <c r="E32" s="72"/>
    </row>
    <row r="33" spans="2:5" s="17" customFormat="1" ht="15" customHeight="1" x14ac:dyDescent="0.35">
      <c r="B33" s="10"/>
      <c r="C33" s="19" t="s">
        <v>158</v>
      </c>
      <c r="D33" s="9">
        <f>시산표!D43</f>
        <v>0</v>
      </c>
      <c r="E33" s="72"/>
    </row>
    <row r="34" spans="2:5" s="17" customFormat="1" ht="15" customHeight="1" x14ac:dyDescent="0.35">
      <c r="B34" s="10" t="s">
        <v>70</v>
      </c>
      <c r="C34" s="21" t="s">
        <v>71</v>
      </c>
      <c r="D34" s="8"/>
      <c r="E34" s="72">
        <f>SUM(D35:D37)</f>
        <v>0</v>
      </c>
    </row>
    <row r="35" spans="2:5" s="17" customFormat="1" ht="15" customHeight="1" x14ac:dyDescent="0.35">
      <c r="B35" s="10"/>
      <c r="C35" s="19" t="s">
        <v>12</v>
      </c>
      <c r="D35" s="9">
        <f>시산표!D44</f>
        <v>0</v>
      </c>
      <c r="E35" s="72"/>
    </row>
    <row r="36" spans="2:5" ht="15" customHeight="1" x14ac:dyDescent="0.35">
      <c r="B36" s="20"/>
      <c r="C36" s="19" t="s">
        <v>129</v>
      </c>
      <c r="D36" s="9">
        <f>시산표!D45</f>
        <v>0</v>
      </c>
      <c r="E36" s="73"/>
    </row>
    <row r="37" spans="2:5" ht="15" customHeight="1" x14ac:dyDescent="0.35">
      <c r="B37" s="20"/>
      <c r="C37" s="19" t="s">
        <v>160</v>
      </c>
      <c r="D37" s="9">
        <f>시산표!D46</f>
        <v>0</v>
      </c>
      <c r="E37" s="73"/>
    </row>
    <row r="38" spans="2:5" s="17" customFormat="1" ht="15" customHeight="1" x14ac:dyDescent="0.35">
      <c r="B38" s="10" t="s">
        <v>72</v>
      </c>
      <c r="C38" s="21" t="s">
        <v>73</v>
      </c>
      <c r="D38" s="8"/>
      <c r="E38" s="72">
        <f>E28+E29-E34</f>
        <v>1528046</v>
      </c>
    </row>
    <row r="39" spans="2:5" s="17" customFormat="1" ht="15" customHeight="1" x14ac:dyDescent="0.35">
      <c r="B39" s="10" t="s">
        <v>74</v>
      </c>
      <c r="C39" s="21" t="s">
        <v>75</v>
      </c>
      <c r="D39" s="8"/>
      <c r="E39" s="72"/>
    </row>
    <row r="40" spans="2:5" s="17" customFormat="1" ht="15" customHeight="1" thickBot="1" x14ac:dyDescent="0.4">
      <c r="B40" s="14" t="s">
        <v>76</v>
      </c>
      <c r="C40" s="24" t="s">
        <v>77</v>
      </c>
      <c r="D40" s="25"/>
      <c r="E40" s="77">
        <f>E38-E39</f>
        <v>1528046</v>
      </c>
    </row>
  </sheetData>
  <mergeCells count="5">
    <mergeCell ref="B1:E1"/>
    <mergeCell ref="B3:E3"/>
    <mergeCell ref="B7:C8"/>
    <mergeCell ref="D7:E7"/>
    <mergeCell ref="D8:E8"/>
  </mergeCells>
  <phoneticPr fontId="2" type="noConversion"/>
  <printOptions horizontalCentered="1"/>
  <pageMargins left="0.39370078740157483" right="0.39370078740157483" top="0.78740157480314965" bottom="0.39370078740157483" header="0.78740157480314965" footer="0.39370078740157483"/>
  <pageSetup paperSize="9" scale="85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53"/>
  <sheetViews>
    <sheetView showGridLines="0" tabSelected="1" topLeftCell="A28" zoomScaleNormal="100" workbookViewId="0">
      <selection activeCell="G44" sqref="G44"/>
    </sheetView>
  </sheetViews>
  <sheetFormatPr defaultColWidth="10" defaultRowHeight="15.6" x14ac:dyDescent="0.35"/>
  <cols>
    <col min="1" max="1" width="1.19921875" style="5" customWidth="1"/>
    <col min="2" max="2" width="2.09765625" style="26" customWidth="1"/>
    <col min="3" max="3" width="3.59765625" style="26" customWidth="1"/>
    <col min="4" max="4" width="23.5" style="27" customWidth="1"/>
    <col min="5" max="6" width="15.09765625" style="5" customWidth="1"/>
    <col min="7" max="253" width="10" style="5"/>
    <col min="254" max="254" width="1.19921875" style="5" customWidth="1"/>
    <col min="255" max="255" width="2.09765625" style="5" customWidth="1"/>
    <col min="256" max="256" width="3.59765625" style="5" customWidth="1"/>
    <col min="257" max="257" width="23.5" style="5" customWidth="1"/>
    <col min="258" max="261" width="15.09765625" style="5" customWidth="1"/>
    <col min="262" max="262" width="4.09765625" style="5" bestFit="1" customWidth="1"/>
    <col min="263" max="509" width="10" style="5"/>
    <col min="510" max="510" width="1.19921875" style="5" customWidth="1"/>
    <col min="511" max="511" width="2.09765625" style="5" customWidth="1"/>
    <col min="512" max="512" width="3.59765625" style="5" customWidth="1"/>
    <col min="513" max="513" width="23.5" style="5" customWidth="1"/>
    <col min="514" max="517" width="15.09765625" style="5" customWidth="1"/>
    <col min="518" max="518" width="4.09765625" style="5" bestFit="1" customWidth="1"/>
    <col min="519" max="765" width="10" style="5"/>
    <col min="766" max="766" width="1.19921875" style="5" customWidth="1"/>
    <col min="767" max="767" width="2.09765625" style="5" customWidth="1"/>
    <col min="768" max="768" width="3.59765625" style="5" customWidth="1"/>
    <col min="769" max="769" width="23.5" style="5" customWidth="1"/>
    <col min="770" max="773" width="15.09765625" style="5" customWidth="1"/>
    <col min="774" max="774" width="4.09765625" style="5" bestFit="1" customWidth="1"/>
    <col min="775" max="1021" width="10" style="5"/>
    <col min="1022" max="1022" width="1.19921875" style="5" customWidth="1"/>
    <col min="1023" max="1023" width="2.09765625" style="5" customWidth="1"/>
    <col min="1024" max="1024" width="3.59765625" style="5" customWidth="1"/>
    <col min="1025" max="1025" width="23.5" style="5" customWidth="1"/>
    <col min="1026" max="1029" width="15.09765625" style="5" customWidth="1"/>
    <col min="1030" max="1030" width="4.09765625" style="5" bestFit="1" customWidth="1"/>
    <col min="1031" max="1277" width="10" style="5"/>
    <col min="1278" max="1278" width="1.19921875" style="5" customWidth="1"/>
    <col min="1279" max="1279" width="2.09765625" style="5" customWidth="1"/>
    <col min="1280" max="1280" width="3.59765625" style="5" customWidth="1"/>
    <col min="1281" max="1281" width="23.5" style="5" customWidth="1"/>
    <col min="1282" max="1285" width="15.09765625" style="5" customWidth="1"/>
    <col min="1286" max="1286" width="4.09765625" style="5" bestFit="1" customWidth="1"/>
    <col min="1287" max="1533" width="10" style="5"/>
    <col min="1534" max="1534" width="1.19921875" style="5" customWidth="1"/>
    <col min="1535" max="1535" width="2.09765625" style="5" customWidth="1"/>
    <col min="1536" max="1536" width="3.59765625" style="5" customWidth="1"/>
    <col min="1537" max="1537" width="23.5" style="5" customWidth="1"/>
    <col min="1538" max="1541" width="15.09765625" style="5" customWidth="1"/>
    <col min="1542" max="1542" width="4.09765625" style="5" bestFit="1" customWidth="1"/>
    <col min="1543" max="1789" width="10" style="5"/>
    <col min="1790" max="1790" width="1.19921875" style="5" customWidth="1"/>
    <col min="1791" max="1791" width="2.09765625" style="5" customWidth="1"/>
    <col min="1792" max="1792" width="3.59765625" style="5" customWidth="1"/>
    <col min="1793" max="1793" width="23.5" style="5" customWidth="1"/>
    <col min="1794" max="1797" width="15.09765625" style="5" customWidth="1"/>
    <col min="1798" max="1798" width="4.09765625" style="5" bestFit="1" customWidth="1"/>
    <col min="1799" max="2045" width="10" style="5"/>
    <col min="2046" max="2046" width="1.19921875" style="5" customWidth="1"/>
    <col min="2047" max="2047" width="2.09765625" style="5" customWidth="1"/>
    <col min="2048" max="2048" width="3.59765625" style="5" customWidth="1"/>
    <col min="2049" max="2049" width="23.5" style="5" customWidth="1"/>
    <col min="2050" max="2053" width="15.09765625" style="5" customWidth="1"/>
    <col min="2054" max="2054" width="4.09765625" style="5" bestFit="1" customWidth="1"/>
    <col min="2055" max="2301" width="10" style="5"/>
    <col min="2302" max="2302" width="1.19921875" style="5" customWidth="1"/>
    <col min="2303" max="2303" width="2.09765625" style="5" customWidth="1"/>
    <col min="2304" max="2304" width="3.59765625" style="5" customWidth="1"/>
    <col min="2305" max="2305" width="23.5" style="5" customWidth="1"/>
    <col min="2306" max="2309" width="15.09765625" style="5" customWidth="1"/>
    <col min="2310" max="2310" width="4.09765625" style="5" bestFit="1" customWidth="1"/>
    <col min="2311" max="2557" width="10" style="5"/>
    <col min="2558" max="2558" width="1.19921875" style="5" customWidth="1"/>
    <col min="2559" max="2559" width="2.09765625" style="5" customWidth="1"/>
    <col min="2560" max="2560" width="3.59765625" style="5" customWidth="1"/>
    <col min="2561" max="2561" width="23.5" style="5" customWidth="1"/>
    <col min="2562" max="2565" width="15.09765625" style="5" customWidth="1"/>
    <col min="2566" max="2566" width="4.09765625" style="5" bestFit="1" customWidth="1"/>
    <col min="2567" max="2813" width="10" style="5"/>
    <col min="2814" max="2814" width="1.19921875" style="5" customWidth="1"/>
    <col min="2815" max="2815" width="2.09765625" style="5" customWidth="1"/>
    <col min="2816" max="2816" width="3.59765625" style="5" customWidth="1"/>
    <col min="2817" max="2817" width="23.5" style="5" customWidth="1"/>
    <col min="2818" max="2821" width="15.09765625" style="5" customWidth="1"/>
    <col min="2822" max="2822" width="4.09765625" style="5" bestFit="1" customWidth="1"/>
    <col min="2823" max="3069" width="10" style="5"/>
    <col min="3070" max="3070" width="1.19921875" style="5" customWidth="1"/>
    <col min="3071" max="3071" width="2.09765625" style="5" customWidth="1"/>
    <col min="3072" max="3072" width="3.59765625" style="5" customWidth="1"/>
    <col min="3073" max="3073" width="23.5" style="5" customWidth="1"/>
    <col min="3074" max="3077" width="15.09765625" style="5" customWidth="1"/>
    <col min="3078" max="3078" width="4.09765625" style="5" bestFit="1" customWidth="1"/>
    <col min="3079" max="3325" width="10" style="5"/>
    <col min="3326" max="3326" width="1.19921875" style="5" customWidth="1"/>
    <col min="3327" max="3327" width="2.09765625" style="5" customWidth="1"/>
    <col min="3328" max="3328" width="3.59765625" style="5" customWidth="1"/>
    <col min="3329" max="3329" width="23.5" style="5" customWidth="1"/>
    <col min="3330" max="3333" width="15.09765625" style="5" customWidth="1"/>
    <col min="3334" max="3334" width="4.09765625" style="5" bestFit="1" customWidth="1"/>
    <col min="3335" max="3581" width="10" style="5"/>
    <col min="3582" max="3582" width="1.19921875" style="5" customWidth="1"/>
    <col min="3583" max="3583" width="2.09765625" style="5" customWidth="1"/>
    <col min="3584" max="3584" width="3.59765625" style="5" customWidth="1"/>
    <col min="3585" max="3585" width="23.5" style="5" customWidth="1"/>
    <col min="3586" max="3589" width="15.09765625" style="5" customWidth="1"/>
    <col min="3590" max="3590" width="4.09765625" style="5" bestFit="1" customWidth="1"/>
    <col min="3591" max="3837" width="10" style="5"/>
    <col min="3838" max="3838" width="1.19921875" style="5" customWidth="1"/>
    <col min="3839" max="3839" width="2.09765625" style="5" customWidth="1"/>
    <col min="3840" max="3840" width="3.59765625" style="5" customWidth="1"/>
    <col min="3841" max="3841" width="23.5" style="5" customWidth="1"/>
    <col min="3842" max="3845" width="15.09765625" style="5" customWidth="1"/>
    <col min="3846" max="3846" width="4.09765625" style="5" bestFit="1" customWidth="1"/>
    <col min="3847" max="4093" width="10" style="5"/>
    <col min="4094" max="4094" width="1.19921875" style="5" customWidth="1"/>
    <col min="4095" max="4095" width="2.09765625" style="5" customWidth="1"/>
    <col min="4096" max="4096" width="3.59765625" style="5" customWidth="1"/>
    <col min="4097" max="4097" width="23.5" style="5" customWidth="1"/>
    <col min="4098" max="4101" width="15.09765625" style="5" customWidth="1"/>
    <col min="4102" max="4102" width="4.09765625" style="5" bestFit="1" customWidth="1"/>
    <col min="4103" max="4349" width="10" style="5"/>
    <col min="4350" max="4350" width="1.19921875" style="5" customWidth="1"/>
    <col min="4351" max="4351" width="2.09765625" style="5" customWidth="1"/>
    <col min="4352" max="4352" width="3.59765625" style="5" customWidth="1"/>
    <col min="4353" max="4353" width="23.5" style="5" customWidth="1"/>
    <col min="4354" max="4357" width="15.09765625" style="5" customWidth="1"/>
    <col min="4358" max="4358" width="4.09765625" style="5" bestFit="1" customWidth="1"/>
    <col min="4359" max="4605" width="10" style="5"/>
    <col min="4606" max="4606" width="1.19921875" style="5" customWidth="1"/>
    <col min="4607" max="4607" width="2.09765625" style="5" customWidth="1"/>
    <col min="4608" max="4608" width="3.59765625" style="5" customWidth="1"/>
    <col min="4609" max="4609" width="23.5" style="5" customWidth="1"/>
    <col min="4610" max="4613" width="15.09765625" style="5" customWidth="1"/>
    <col min="4614" max="4614" width="4.09765625" style="5" bestFit="1" customWidth="1"/>
    <col min="4615" max="4861" width="10" style="5"/>
    <col min="4862" max="4862" width="1.19921875" style="5" customWidth="1"/>
    <col min="4863" max="4863" width="2.09765625" style="5" customWidth="1"/>
    <col min="4864" max="4864" width="3.59765625" style="5" customWidth="1"/>
    <col min="4865" max="4865" width="23.5" style="5" customWidth="1"/>
    <col min="4866" max="4869" width="15.09765625" style="5" customWidth="1"/>
    <col min="4870" max="4870" width="4.09765625" style="5" bestFit="1" customWidth="1"/>
    <col min="4871" max="5117" width="10" style="5"/>
    <col min="5118" max="5118" width="1.19921875" style="5" customWidth="1"/>
    <col min="5119" max="5119" width="2.09765625" style="5" customWidth="1"/>
    <col min="5120" max="5120" width="3.59765625" style="5" customWidth="1"/>
    <col min="5121" max="5121" width="23.5" style="5" customWidth="1"/>
    <col min="5122" max="5125" width="15.09765625" style="5" customWidth="1"/>
    <col min="5126" max="5126" width="4.09765625" style="5" bestFit="1" customWidth="1"/>
    <col min="5127" max="5373" width="10" style="5"/>
    <col min="5374" max="5374" width="1.19921875" style="5" customWidth="1"/>
    <col min="5375" max="5375" width="2.09765625" style="5" customWidth="1"/>
    <col min="5376" max="5376" width="3.59765625" style="5" customWidth="1"/>
    <col min="5377" max="5377" width="23.5" style="5" customWidth="1"/>
    <col min="5378" max="5381" width="15.09765625" style="5" customWidth="1"/>
    <col min="5382" max="5382" width="4.09765625" style="5" bestFit="1" customWidth="1"/>
    <col min="5383" max="5629" width="10" style="5"/>
    <col min="5630" max="5630" width="1.19921875" style="5" customWidth="1"/>
    <col min="5631" max="5631" width="2.09765625" style="5" customWidth="1"/>
    <col min="5632" max="5632" width="3.59765625" style="5" customWidth="1"/>
    <col min="5633" max="5633" width="23.5" style="5" customWidth="1"/>
    <col min="5634" max="5637" width="15.09765625" style="5" customWidth="1"/>
    <col min="5638" max="5638" width="4.09765625" style="5" bestFit="1" customWidth="1"/>
    <col min="5639" max="5885" width="10" style="5"/>
    <col min="5886" max="5886" width="1.19921875" style="5" customWidth="1"/>
    <col min="5887" max="5887" width="2.09765625" style="5" customWidth="1"/>
    <col min="5888" max="5888" width="3.59765625" style="5" customWidth="1"/>
    <col min="5889" max="5889" width="23.5" style="5" customWidth="1"/>
    <col min="5890" max="5893" width="15.09765625" style="5" customWidth="1"/>
    <col min="5894" max="5894" width="4.09765625" style="5" bestFit="1" customWidth="1"/>
    <col min="5895" max="6141" width="10" style="5"/>
    <col min="6142" max="6142" width="1.19921875" style="5" customWidth="1"/>
    <col min="6143" max="6143" width="2.09765625" style="5" customWidth="1"/>
    <col min="6144" max="6144" width="3.59765625" style="5" customWidth="1"/>
    <col min="6145" max="6145" width="23.5" style="5" customWidth="1"/>
    <col min="6146" max="6149" width="15.09765625" style="5" customWidth="1"/>
    <col min="6150" max="6150" width="4.09765625" style="5" bestFit="1" customWidth="1"/>
    <col min="6151" max="6397" width="10" style="5"/>
    <col min="6398" max="6398" width="1.19921875" style="5" customWidth="1"/>
    <col min="6399" max="6399" width="2.09765625" style="5" customWidth="1"/>
    <col min="6400" max="6400" width="3.59765625" style="5" customWidth="1"/>
    <col min="6401" max="6401" width="23.5" style="5" customWidth="1"/>
    <col min="6402" max="6405" width="15.09765625" style="5" customWidth="1"/>
    <col min="6406" max="6406" width="4.09765625" style="5" bestFit="1" customWidth="1"/>
    <col min="6407" max="6653" width="10" style="5"/>
    <col min="6654" max="6654" width="1.19921875" style="5" customWidth="1"/>
    <col min="6655" max="6655" width="2.09765625" style="5" customWidth="1"/>
    <col min="6656" max="6656" width="3.59765625" style="5" customWidth="1"/>
    <col min="6657" max="6657" width="23.5" style="5" customWidth="1"/>
    <col min="6658" max="6661" width="15.09765625" style="5" customWidth="1"/>
    <col min="6662" max="6662" width="4.09765625" style="5" bestFit="1" customWidth="1"/>
    <col min="6663" max="6909" width="10" style="5"/>
    <col min="6910" max="6910" width="1.19921875" style="5" customWidth="1"/>
    <col min="6911" max="6911" width="2.09765625" style="5" customWidth="1"/>
    <col min="6912" max="6912" width="3.59765625" style="5" customWidth="1"/>
    <col min="6913" max="6913" width="23.5" style="5" customWidth="1"/>
    <col min="6914" max="6917" width="15.09765625" style="5" customWidth="1"/>
    <col min="6918" max="6918" width="4.09765625" style="5" bestFit="1" customWidth="1"/>
    <col min="6919" max="7165" width="10" style="5"/>
    <col min="7166" max="7166" width="1.19921875" style="5" customWidth="1"/>
    <col min="7167" max="7167" width="2.09765625" style="5" customWidth="1"/>
    <col min="7168" max="7168" width="3.59765625" style="5" customWidth="1"/>
    <col min="7169" max="7169" width="23.5" style="5" customWidth="1"/>
    <col min="7170" max="7173" width="15.09765625" style="5" customWidth="1"/>
    <col min="7174" max="7174" width="4.09765625" style="5" bestFit="1" customWidth="1"/>
    <col min="7175" max="7421" width="10" style="5"/>
    <col min="7422" max="7422" width="1.19921875" style="5" customWidth="1"/>
    <col min="7423" max="7423" width="2.09765625" style="5" customWidth="1"/>
    <col min="7424" max="7424" width="3.59765625" style="5" customWidth="1"/>
    <col min="7425" max="7425" width="23.5" style="5" customWidth="1"/>
    <col min="7426" max="7429" width="15.09765625" style="5" customWidth="1"/>
    <col min="7430" max="7430" width="4.09765625" style="5" bestFit="1" customWidth="1"/>
    <col min="7431" max="7677" width="10" style="5"/>
    <col min="7678" max="7678" width="1.19921875" style="5" customWidth="1"/>
    <col min="7679" max="7679" width="2.09765625" style="5" customWidth="1"/>
    <col min="7680" max="7680" width="3.59765625" style="5" customWidth="1"/>
    <col min="7681" max="7681" width="23.5" style="5" customWidth="1"/>
    <col min="7682" max="7685" width="15.09765625" style="5" customWidth="1"/>
    <col min="7686" max="7686" width="4.09765625" style="5" bestFit="1" customWidth="1"/>
    <col min="7687" max="7933" width="10" style="5"/>
    <col min="7934" max="7934" width="1.19921875" style="5" customWidth="1"/>
    <col min="7935" max="7935" width="2.09765625" style="5" customWidth="1"/>
    <col min="7936" max="7936" width="3.59765625" style="5" customWidth="1"/>
    <col min="7937" max="7937" width="23.5" style="5" customWidth="1"/>
    <col min="7938" max="7941" width="15.09765625" style="5" customWidth="1"/>
    <col min="7942" max="7942" width="4.09765625" style="5" bestFit="1" customWidth="1"/>
    <col min="7943" max="8189" width="10" style="5"/>
    <col min="8190" max="8190" width="1.19921875" style="5" customWidth="1"/>
    <col min="8191" max="8191" width="2.09765625" style="5" customWidth="1"/>
    <col min="8192" max="8192" width="3.59765625" style="5" customWidth="1"/>
    <col min="8193" max="8193" width="23.5" style="5" customWidth="1"/>
    <col min="8194" max="8197" width="15.09765625" style="5" customWidth="1"/>
    <col min="8198" max="8198" width="4.09765625" style="5" bestFit="1" customWidth="1"/>
    <col min="8199" max="8445" width="10" style="5"/>
    <col min="8446" max="8446" width="1.19921875" style="5" customWidth="1"/>
    <col min="8447" max="8447" width="2.09765625" style="5" customWidth="1"/>
    <col min="8448" max="8448" width="3.59765625" style="5" customWidth="1"/>
    <col min="8449" max="8449" width="23.5" style="5" customWidth="1"/>
    <col min="8450" max="8453" width="15.09765625" style="5" customWidth="1"/>
    <col min="8454" max="8454" width="4.09765625" style="5" bestFit="1" customWidth="1"/>
    <col min="8455" max="8701" width="10" style="5"/>
    <col min="8702" max="8702" width="1.19921875" style="5" customWidth="1"/>
    <col min="8703" max="8703" width="2.09765625" style="5" customWidth="1"/>
    <col min="8704" max="8704" width="3.59765625" style="5" customWidth="1"/>
    <col min="8705" max="8705" width="23.5" style="5" customWidth="1"/>
    <col min="8706" max="8709" width="15.09765625" style="5" customWidth="1"/>
    <col min="8710" max="8710" width="4.09765625" style="5" bestFit="1" customWidth="1"/>
    <col min="8711" max="8957" width="10" style="5"/>
    <col min="8958" max="8958" width="1.19921875" style="5" customWidth="1"/>
    <col min="8959" max="8959" width="2.09765625" style="5" customWidth="1"/>
    <col min="8960" max="8960" width="3.59765625" style="5" customWidth="1"/>
    <col min="8961" max="8961" width="23.5" style="5" customWidth="1"/>
    <col min="8962" max="8965" width="15.09765625" style="5" customWidth="1"/>
    <col min="8966" max="8966" width="4.09765625" style="5" bestFit="1" customWidth="1"/>
    <col min="8967" max="9213" width="10" style="5"/>
    <col min="9214" max="9214" width="1.19921875" style="5" customWidth="1"/>
    <col min="9215" max="9215" width="2.09765625" style="5" customWidth="1"/>
    <col min="9216" max="9216" width="3.59765625" style="5" customWidth="1"/>
    <col min="9217" max="9217" width="23.5" style="5" customWidth="1"/>
    <col min="9218" max="9221" width="15.09765625" style="5" customWidth="1"/>
    <col min="9222" max="9222" width="4.09765625" style="5" bestFit="1" customWidth="1"/>
    <col min="9223" max="9469" width="10" style="5"/>
    <col min="9470" max="9470" width="1.19921875" style="5" customWidth="1"/>
    <col min="9471" max="9471" width="2.09765625" style="5" customWidth="1"/>
    <col min="9472" max="9472" width="3.59765625" style="5" customWidth="1"/>
    <col min="9473" max="9473" width="23.5" style="5" customWidth="1"/>
    <col min="9474" max="9477" width="15.09765625" style="5" customWidth="1"/>
    <col min="9478" max="9478" width="4.09765625" style="5" bestFit="1" customWidth="1"/>
    <col min="9479" max="9725" width="10" style="5"/>
    <col min="9726" max="9726" width="1.19921875" style="5" customWidth="1"/>
    <col min="9727" max="9727" width="2.09765625" style="5" customWidth="1"/>
    <col min="9728" max="9728" width="3.59765625" style="5" customWidth="1"/>
    <col min="9729" max="9729" width="23.5" style="5" customWidth="1"/>
    <col min="9730" max="9733" width="15.09765625" style="5" customWidth="1"/>
    <col min="9734" max="9734" width="4.09765625" style="5" bestFit="1" customWidth="1"/>
    <col min="9735" max="9981" width="10" style="5"/>
    <col min="9982" max="9982" width="1.19921875" style="5" customWidth="1"/>
    <col min="9983" max="9983" width="2.09765625" style="5" customWidth="1"/>
    <col min="9984" max="9984" width="3.59765625" style="5" customWidth="1"/>
    <col min="9985" max="9985" width="23.5" style="5" customWidth="1"/>
    <col min="9986" max="9989" width="15.09765625" style="5" customWidth="1"/>
    <col min="9990" max="9990" width="4.09765625" style="5" bestFit="1" customWidth="1"/>
    <col min="9991" max="10237" width="10" style="5"/>
    <col min="10238" max="10238" width="1.19921875" style="5" customWidth="1"/>
    <col min="10239" max="10239" width="2.09765625" style="5" customWidth="1"/>
    <col min="10240" max="10240" width="3.59765625" style="5" customWidth="1"/>
    <col min="10241" max="10241" width="23.5" style="5" customWidth="1"/>
    <col min="10242" max="10245" width="15.09765625" style="5" customWidth="1"/>
    <col min="10246" max="10246" width="4.09765625" style="5" bestFit="1" customWidth="1"/>
    <col min="10247" max="10493" width="10" style="5"/>
    <col min="10494" max="10494" width="1.19921875" style="5" customWidth="1"/>
    <col min="10495" max="10495" width="2.09765625" style="5" customWidth="1"/>
    <col min="10496" max="10496" width="3.59765625" style="5" customWidth="1"/>
    <col min="10497" max="10497" width="23.5" style="5" customWidth="1"/>
    <col min="10498" max="10501" width="15.09765625" style="5" customWidth="1"/>
    <col min="10502" max="10502" width="4.09765625" style="5" bestFit="1" customWidth="1"/>
    <col min="10503" max="10749" width="10" style="5"/>
    <col min="10750" max="10750" width="1.19921875" style="5" customWidth="1"/>
    <col min="10751" max="10751" width="2.09765625" style="5" customWidth="1"/>
    <col min="10752" max="10752" width="3.59765625" style="5" customWidth="1"/>
    <col min="10753" max="10753" width="23.5" style="5" customWidth="1"/>
    <col min="10754" max="10757" width="15.09765625" style="5" customWidth="1"/>
    <col min="10758" max="10758" width="4.09765625" style="5" bestFit="1" customWidth="1"/>
    <col min="10759" max="11005" width="10" style="5"/>
    <col min="11006" max="11006" width="1.19921875" style="5" customWidth="1"/>
    <col min="11007" max="11007" width="2.09765625" style="5" customWidth="1"/>
    <col min="11008" max="11008" width="3.59765625" style="5" customWidth="1"/>
    <col min="11009" max="11009" width="23.5" style="5" customWidth="1"/>
    <col min="11010" max="11013" width="15.09765625" style="5" customWidth="1"/>
    <col min="11014" max="11014" width="4.09765625" style="5" bestFit="1" customWidth="1"/>
    <col min="11015" max="11261" width="10" style="5"/>
    <col min="11262" max="11262" width="1.19921875" style="5" customWidth="1"/>
    <col min="11263" max="11263" width="2.09765625" style="5" customWidth="1"/>
    <col min="11264" max="11264" width="3.59765625" style="5" customWidth="1"/>
    <col min="11265" max="11265" width="23.5" style="5" customWidth="1"/>
    <col min="11266" max="11269" width="15.09765625" style="5" customWidth="1"/>
    <col min="11270" max="11270" width="4.09765625" style="5" bestFit="1" customWidth="1"/>
    <col min="11271" max="11517" width="10" style="5"/>
    <col min="11518" max="11518" width="1.19921875" style="5" customWidth="1"/>
    <col min="11519" max="11519" width="2.09765625" style="5" customWidth="1"/>
    <col min="11520" max="11520" width="3.59765625" style="5" customWidth="1"/>
    <col min="11521" max="11521" width="23.5" style="5" customWidth="1"/>
    <col min="11522" max="11525" width="15.09765625" style="5" customWidth="1"/>
    <col min="11526" max="11526" width="4.09765625" style="5" bestFit="1" customWidth="1"/>
    <col min="11527" max="11773" width="10" style="5"/>
    <col min="11774" max="11774" width="1.19921875" style="5" customWidth="1"/>
    <col min="11775" max="11775" width="2.09765625" style="5" customWidth="1"/>
    <col min="11776" max="11776" width="3.59765625" style="5" customWidth="1"/>
    <col min="11777" max="11777" width="23.5" style="5" customWidth="1"/>
    <col min="11778" max="11781" width="15.09765625" style="5" customWidth="1"/>
    <col min="11782" max="11782" width="4.09765625" style="5" bestFit="1" customWidth="1"/>
    <col min="11783" max="12029" width="10" style="5"/>
    <col min="12030" max="12030" width="1.19921875" style="5" customWidth="1"/>
    <col min="12031" max="12031" width="2.09765625" style="5" customWidth="1"/>
    <col min="12032" max="12032" width="3.59765625" style="5" customWidth="1"/>
    <col min="12033" max="12033" width="23.5" style="5" customWidth="1"/>
    <col min="12034" max="12037" width="15.09765625" style="5" customWidth="1"/>
    <col min="12038" max="12038" width="4.09765625" style="5" bestFit="1" customWidth="1"/>
    <col min="12039" max="12285" width="10" style="5"/>
    <col min="12286" max="12286" width="1.19921875" style="5" customWidth="1"/>
    <col min="12287" max="12287" width="2.09765625" style="5" customWidth="1"/>
    <col min="12288" max="12288" width="3.59765625" style="5" customWidth="1"/>
    <col min="12289" max="12289" width="23.5" style="5" customWidth="1"/>
    <col min="12290" max="12293" width="15.09765625" style="5" customWidth="1"/>
    <col min="12294" max="12294" width="4.09765625" style="5" bestFit="1" customWidth="1"/>
    <col min="12295" max="12541" width="10" style="5"/>
    <col min="12542" max="12542" width="1.19921875" style="5" customWidth="1"/>
    <col min="12543" max="12543" width="2.09765625" style="5" customWidth="1"/>
    <col min="12544" max="12544" width="3.59765625" style="5" customWidth="1"/>
    <col min="12545" max="12545" width="23.5" style="5" customWidth="1"/>
    <col min="12546" max="12549" width="15.09765625" style="5" customWidth="1"/>
    <col min="12550" max="12550" width="4.09765625" style="5" bestFit="1" customWidth="1"/>
    <col min="12551" max="12797" width="10" style="5"/>
    <col min="12798" max="12798" width="1.19921875" style="5" customWidth="1"/>
    <col min="12799" max="12799" width="2.09765625" style="5" customWidth="1"/>
    <col min="12800" max="12800" width="3.59765625" style="5" customWidth="1"/>
    <col min="12801" max="12801" width="23.5" style="5" customWidth="1"/>
    <col min="12802" max="12805" width="15.09765625" style="5" customWidth="1"/>
    <col min="12806" max="12806" width="4.09765625" style="5" bestFit="1" customWidth="1"/>
    <col min="12807" max="13053" width="10" style="5"/>
    <col min="13054" max="13054" width="1.19921875" style="5" customWidth="1"/>
    <col min="13055" max="13055" width="2.09765625" style="5" customWidth="1"/>
    <col min="13056" max="13056" width="3.59765625" style="5" customWidth="1"/>
    <col min="13057" max="13057" width="23.5" style="5" customWidth="1"/>
    <col min="13058" max="13061" width="15.09765625" style="5" customWidth="1"/>
    <col min="13062" max="13062" width="4.09765625" style="5" bestFit="1" customWidth="1"/>
    <col min="13063" max="13309" width="10" style="5"/>
    <col min="13310" max="13310" width="1.19921875" style="5" customWidth="1"/>
    <col min="13311" max="13311" width="2.09765625" style="5" customWidth="1"/>
    <col min="13312" max="13312" width="3.59765625" style="5" customWidth="1"/>
    <col min="13313" max="13313" width="23.5" style="5" customWidth="1"/>
    <col min="13314" max="13317" width="15.09765625" style="5" customWidth="1"/>
    <col min="13318" max="13318" width="4.09765625" style="5" bestFit="1" customWidth="1"/>
    <col min="13319" max="13565" width="10" style="5"/>
    <col min="13566" max="13566" width="1.19921875" style="5" customWidth="1"/>
    <col min="13567" max="13567" width="2.09765625" style="5" customWidth="1"/>
    <col min="13568" max="13568" width="3.59765625" style="5" customWidth="1"/>
    <col min="13569" max="13569" width="23.5" style="5" customWidth="1"/>
    <col min="13570" max="13573" width="15.09765625" style="5" customWidth="1"/>
    <col min="13574" max="13574" width="4.09765625" style="5" bestFit="1" customWidth="1"/>
    <col min="13575" max="13821" width="10" style="5"/>
    <col min="13822" max="13822" width="1.19921875" style="5" customWidth="1"/>
    <col min="13823" max="13823" width="2.09765625" style="5" customWidth="1"/>
    <col min="13824" max="13824" width="3.59765625" style="5" customWidth="1"/>
    <col min="13825" max="13825" width="23.5" style="5" customWidth="1"/>
    <col min="13826" max="13829" width="15.09765625" style="5" customWidth="1"/>
    <col min="13830" max="13830" width="4.09765625" style="5" bestFit="1" customWidth="1"/>
    <col min="13831" max="14077" width="10" style="5"/>
    <col min="14078" max="14078" width="1.19921875" style="5" customWidth="1"/>
    <col min="14079" max="14079" width="2.09765625" style="5" customWidth="1"/>
    <col min="14080" max="14080" width="3.59765625" style="5" customWidth="1"/>
    <col min="14081" max="14081" width="23.5" style="5" customWidth="1"/>
    <col min="14082" max="14085" width="15.09765625" style="5" customWidth="1"/>
    <col min="14086" max="14086" width="4.09765625" style="5" bestFit="1" customWidth="1"/>
    <col min="14087" max="14333" width="10" style="5"/>
    <col min="14334" max="14334" width="1.19921875" style="5" customWidth="1"/>
    <col min="14335" max="14335" width="2.09765625" style="5" customWidth="1"/>
    <col min="14336" max="14336" width="3.59765625" style="5" customWidth="1"/>
    <col min="14337" max="14337" width="23.5" style="5" customWidth="1"/>
    <col min="14338" max="14341" width="15.09765625" style="5" customWidth="1"/>
    <col min="14342" max="14342" width="4.09765625" style="5" bestFit="1" customWidth="1"/>
    <col min="14343" max="14589" width="10" style="5"/>
    <col min="14590" max="14590" width="1.19921875" style="5" customWidth="1"/>
    <col min="14591" max="14591" width="2.09765625" style="5" customWidth="1"/>
    <col min="14592" max="14592" width="3.59765625" style="5" customWidth="1"/>
    <col min="14593" max="14593" width="23.5" style="5" customWidth="1"/>
    <col min="14594" max="14597" width="15.09765625" style="5" customWidth="1"/>
    <col min="14598" max="14598" width="4.09765625" style="5" bestFit="1" customWidth="1"/>
    <col min="14599" max="14845" width="10" style="5"/>
    <col min="14846" max="14846" width="1.19921875" style="5" customWidth="1"/>
    <col min="14847" max="14847" width="2.09765625" style="5" customWidth="1"/>
    <col min="14848" max="14848" width="3.59765625" style="5" customWidth="1"/>
    <col min="14849" max="14849" width="23.5" style="5" customWidth="1"/>
    <col min="14850" max="14853" width="15.09765625" style="5" customWidth="1"/>
    <col min="14854" max="14854" width="4.09765625" style="5" bestFit="1" customWidth="1"/>
    <col min="14855" max="15101" width="10" style="5"/>
    <col min="15102" max="15102" width="1.19921875" style="5" customWidth="1"/>
    <col min="15103" max="15103" width="2.09765625" style="5" customWidth="1"/>
    <col min="15104" max="15104" width="3.59765625" style="5" customWidth="1"/>
    <col min="15105" max="15105" width="23.5" style="5" customWidth="1"/>
    <col min="15106" max="15109" width="15.09765625" style="5" customWidth="1"/>
    <col min="15110" max="15110" width="4.09765625" style="5" bestFit="1" customWidth="1"/>
    <col min="15111" max="15357" width="10" style="5"/>
    <col min="15358" max="15358" width="1.19921875" style="5" customWidth="1"/>
    <col min="15359" max="15359" width="2.09765625" style="5" customWidth="1"/>
    <col min="15360" max="15360" width="3.59765625" style="5" customWidth="1"/>
    <col min="15361" max="15361" width="23.5" style="5" customWidth="1"/>
    <col min="15362" max="15365" width="15.09765625" style="5" customWidth="1"/>
    <col min="15366" max="15366" width="4.09765625" style="5" bestFit="1" customWidth="1"/>
    <col min="15367" max="15613" width="10" style="5"/>
    <col min="15614" max="15614" width="1.19921875" style="5" customWidth="1"/>
    <col min="15615" max="15615" width="2.09765625" style="5" customWidth="1"/>
    <col min="15616" max="15616" width="3.59765625" style="5" customWidth="1"/>
    <col min="15617" max="15617" width="23.5" style="5" customWidth="1"/>
    <col min="15618" max="15621" width="15.09765625" style="5" customWidth="1"/>
    <col min="15622" max="15622" width="4.09765625" style="5" bestFit="1" customWidth="1"/>
    <col min="15623" max="15869" width="10" style="5"/>
    <col min="15870" max="15870" width="1.19921875" style="5" customWidth="1"/>
    <col min="15871" max="15871" width="2.09765625" style="5" customWidth="1"/>
    <col min="15872" max="15872" width="3.59765625" style="5" customWidth="1"/>
    <col min="15873" max="15873" width="23.5" style="5" customWidth="1"/>
    <col min="15874" max="15877" width="15.09765625" style="5" customWidth="1"/>
    <col min="15878" max="15878" width="4.09765625" style="5" bestFit="1" customWidth="1"/>
    <col min="15879" max="16125" width="10" style="5"/>
    <col min="16126" max="16126" width="1.19921875" style="5" customWidth="1"/>
    <col min="16127" max="16127" width="2.09765625" style="5" customWidth="1"/>
    <col min="16128" max="16128" width="3.59765625" style="5" customWidth="1"/>
    <col min="16129" max="16129" width="23.5" style="5" customWidth="1"/>
    <col min="16130" max="16133" width="15.09765625" style="5" customWidth="1"/>
    <col min="16134" max="16134" width="4.09765625" style="5" bestFit="1" customWidth="1"/>
    <col min="16135" max="16384" width="10" style="5"/>
  </cols>
  <sheetData>
    <row r="1" spans="2:8" ht="21.9" customHeight="1" x14ac:dyDescent="0.35">
      <c r="B1" s="136" t="s">
        <v>149</v>
      </c>
      <c r="C1" s="136"/>
      <c r="D1" s="136"/>
      <c r="E1" s="136"/>
      <c r="F1" s="136"/>
    </row>
    <row r="2" spans="2:8" ht="5.25" customHeight="1" x14ac:dyDescent="0.35"/>
    <row r="3" spans="2:8" ht="14.1" customHeight="1" x14ac:dyDescent="0.35">
      <c r="B3" s="137" t="s">
        <v>150</v>
      </c>
      <c r="C3" s="137"/>
      <c r="D3" s="137"/>
      <c r="E3" s="137"/>
      <c r="F3" s="137"/>
    </row>
    <row r="4" spans="2:8" ht="3.9" customHeight="1" x14ac:dyDescent="0.35"/>
    <row r="5" spans="2:8" ht="12.9" customHeight="1" x14ac:dyDescent="0.35">
      <c r="B5" s="6" t="s">
        <v>154</v>
      </c>
      <c r="C5" s="28"/>
      <c r="F5" s="7" t="s">
        <v>27</v>
      </c>
    </row>
    <row r="6" spans="2:8" ht="3.75" customHeight="1" thickBot="1" x14ac:dyDescent="0.4">
      <c r="F6" s="7"/>
    </row>
    <row r="7" spans="2:8" ht="14.1" customHeight="1" x14ac:dyDescent="0.35">
      <c r="B7" s="152" t="s">
        <v>28</v>
      </c>
      <c r="C7" s="153"/>
      <c r="D7" s="154"/>
      <c r="E7" s="142" t="s">
        <v>100</v>
      </c>
      <c r="F7" s="143"/>
    </row>
    <row r="8" spans="2:8" ht="14.1" customHeight="1" x14ac:dyDescent="0.35">
      <c r="B8" s="155"/>
      <c r="C8" s="156"/>
      <c r="D8" s="157"/>
      <c r="E8" s="144" t="s">
        <v>29</v>
      </c>
      <c r="F8" s="145"/>
    </row>
    <row r="9" spans="2:8" s="17" customFormat="1" ht="14.25" customHeight="1" x14ac:dyDescent="0.35">
      <c r="B9" s="29" t="s">
        <v>80</v>
      </c>
      <c r="C9" s="30"/>
      <c r="D9" s="31"/>
      <c r="E9" s="8"/>
      <c r="F9" s="72"/>
    </row>
    <row r="10" spans="2:8" s="17" customFormat="1" ht="14.25" customHeight="1" x14ac:dyDescent="0.35">
      <c r="B10" s="32" t="s">
        <v>81</v>
      </c>
      <c r="C10" s="33"/>
      <c r="D10" s="34" t="s">
        <v>82</v>
      </c>
      <c r="E10" s="8"/>
      <c r="F10" s="72">
        <f>F11+F19</f>
        <v>384450</v>
      </c>
    </row>
    <row r="11" spans="2:8" s="17" customFormat="1" ht="14.25" customHeight="1" x14ac:dyDescent="0.35">
      <c r="B11" s="32"/>
      <c r="C11" s="35" t="s">
        <v>83</v>
      </c>
      <c r="D11" s="34" t="s">
        <v>84</v>
      </c>
      <c r="E11" s="8"/>
      <c r="F11" s="72">
        <f>SUM(E12:E18)</f>
        <v>331228</v>
      </c>
    </row>
    <row r="12" spans="2:8" ht="14.25" customHeight="1" x14ac:dyDescent="0.35">
      <c r="B12" s="36"/>
      <c r="C12" s="39"/>
      <c r="D12" s="40" t="s">
        <v>101</v>
      </c>
      <c r="E12" s="11">
        <f>시산표!D2</f>
        <v>0</v>
      </c>
      <c r="F12" s="73"/>
    </row>
    <row r="13" spans="2:8" ht="14.25" customHeight="1" x14ac:dyDescent="0.35">
      <c r="B13" s="61"/>
      <c r="C13" s="37"/>
      <c r="D13" s="38" t="s">
        <v>102</v>
      </c>
      <c r="E13" s="11">
        <f>시산표!D3</f>
        <v>326000</v>
      </c>
      <c r="F13" s="73"/>
    </row>
    <row r="14" spans="2:8" ht="14.25" customHeight="1" x14ac:dyDescent="0.35">
      <c r="B14" s="36"/>
      <c r="C14" s="39"/>
      <c r="D14" s="40" t="s">
        <v>103</v>
      </c>
      <c r="E14" s="11">
        <f>시산표!D4</f>
        <v>2000</v>
      </c>
      <c r="F14" s="74"/>
      <c r="H14" s="23"/>
    </row>
    <row r="15" spans="2:8" ht="14.25" customHeight="1" x14ac:dyDescent="0.35">
      <c r="B15" s="36"/>
      <c r="C15" s="39"/>
      <c r="D15" s="40" t="s">
        <v>85</v>
      </c>
      <c r="E15" s="11">
        <f>시산표!D5</f>
        <v>0</v>
      </c>
      <c r="F15" s="74"/>
    </row>
    <row r="16" spans="2:8" ht="14.25" customHeight="1" x14ac:dyDescent="0.35">
      <c r="B16" s="36"/>
      <c r="C16" s="39"/>
      <c r="D16" s="40" t="s">
        <v>190</v>
      </c>
      <c r="E16" s="11">
        <f>시산표!D6</f>
        <v>500</v>
      </c>
      <c r="F16" s="73"/>
    </row>
    <row r="17" spans="2:6" ht="14.25" customHeight="1" x14ac:dyDescent="0.35">
      <c r="B17" s="36"/>
      <c r="C17" s="39"/>
      <c r="D17" s="40" t="s">
        <v>35</v>
      </c>
      <c r="E17" s="11">
        <f>시산표!D7</f>
        <v>0</v>
      </c>
      <c r="F17" s="73"/>
    </row>
    <row r="18" spans="2:6" ht="14.25" customHeight="1" x14ac:dyDescent="0.35">
      <c r="B18" s="36"/>
      <c r="C18" s="39"/>
      <c r="D18" s="40" t="s">
        <v>104</v>
      </c>
      <c r="E18" s="102">
        <f>시산표!D8</f>
        <v>2728</v>
      </c>
      <c r="F18" s="73"/>
    </row>
    <row r="19" spans="2:6" s="17" customFormat="1" ht="14.25" customHeight="1" x14ac:dyDescent="0.35">
      <c r="B19" s="32"/>
      <c r="C19" s="35" t="s">
        <v>86</v>
      </c>
      <c r="D19" s="71" t="s">
        <v>87</v>
      </c>
      <c r="E19" s="8"/>
      <c r="F19" s="72">
        <f>SUM(E20:E22)</f>
        <v>53222</v>
      </c>
    </row>
    <row r="20" spans="2:6" ht="14.25" customHeight="1" x14ac:dyDescent="0.35">
      <c r="B20" s="41"/>
      <c r="C20" s="42"/>
      <c r="D20" s="43" t="s">
        <v>144</v>
      </c>
      <c r="E20" s="9">
        <f>시산표!D9</f>
        <v>0</v>
      </c>
      <c r="F20" s="73"/>
    </row>
    <row r="21" spans="2:6" ht="14.25" customHeight="1" x14ac:dyDescent="0.35">
      <c r="B21" s="41"/>
      <c r="C21" s="42"/>
      <c r="D21" s="43" t="s">
        <v>145</v>
      </c>
      <c r="E21" s="9">
        <f>시산표!D10</f>
        <v>25950</v>
      </c>
      <c r="F21" s="73"/>
    </row>
    <row r="22" spans="2:6" ht="14.25" customHeight="1" x14ac:dyDescent="0.35">
      <c r="B22" s="41"/>
      <c r="C22" s="42"/>
      <c r="D22" s="43" t="s">
        <v>196</v>
      </c>
      <c r="E22" s="9">
        <f>시산표!D11</f>
        <v>27272</v>
      </c>
      <c r="F22" s="73"/>
    </row>
    <row r="23" spans="2:6" s="17" customFormat="1" ht="14.25" customHeight="1" x14ac:dyDescent="0.35">
      <c r="B23" s="32" t="s">
        <v>57</v>
      </c>
      <c r="C23" s="44"/>
      <c r="D23" s="45" t="s">
        <v>88</v>
      </c>
      <c r="E23" s="8"/>
      <c r="F23" s="72">
        <f>F24+F25+F28+F29</f>
        <v>1500000</v>
      </c>
    </row>
    <row r="24" spans="2:6" s="17" customFormat="1" ht="14.25" customHeight="1" x14ac:dyDescent="0.35">
      <c r="B24" s="32"/>
      <c r="C24" s="44" t="s">
        <v>83</v>
      </c>
      <c r="D24" s="45" t="s">
        <v>89</v>
      </c>
      <c r="E24" s="8"/>
      <c r="F24" s="72">
        <v>0</v>
      </c>
    </row>
    <row r="25" spans="2:6" s="17" customFormat="1" ht="14.25" customHeight="1" x14ac:dyDescent="0.35">
      <c r="B25" s="32"/>
      <c r="C25" s="44" t="s">
        <v>86</v>
      </c>
      <c r="D25" s="45" t="s">
        <v>90</v>
      </c>
      <c r="E25" s="8"/>
      <c r="F25" s="72">
        <f>SUM(E26:E27)</f>
        <v>1500000</v>
      </c>
    </row>
    <row r="26" spans="2:6" ht="14.25" customHeight="1" x14ac:dyDescent="0.35">
      <c r="B26" s="41"/>
      <c r="C26" s="42"/>
      <c r="D26" s="43" t="s">
        <v>146</v>
      </c>
      <c r="E26" s="9">
        <f>시산표!D13</f>
        <v>1500000</v>
      </c>
      <c r="F26" s="73"/>
    </row>
    <row r="27" spans="2:6" ht="14.25" customHeight="1" x14ac:dyDescent="0.35">
      <c r="B27" s="41"/>
      <c r="C27" s="42"/>
      <c r="D27" s="43" t="s">
        <v>91</v>
      </c>
      <c r="E27" s="9">
        <f>시산표!D14</f>
        <v>0</v>
      </c>
      <c r="F27" s="73"/>
    </row>
    <row r="28" spans="2:6" s="17" customFormat="1" ht="14.25" customHeight="1" x14ac:dyDescent="0.35">
      <c r="B28" s="32"/>
      <c r="C28" s="44" t="s">
        <v>92</v>
      </c>
      <c r="D28" s="45" t="s">
        <v>93</v>
      </c>
      <c r="E28" s="8"/>
      <c r="F28" s="72">
        <v>0</v>
      </c>
    </row>
    <row r="29" spans="2:6" s="17" customFormat="1" ht="14.25" customHeight="1" x14ac:dyDescent="0.35">
      <c r="B29" s="36"/>
      <c r="C29" s="39" t="s">
        <v>94</v>
      </c>
      <c r="D29" s="71" t="s">
        <v>95</v>
      </c>
      <c r="E29" s="13"/>
      <c r="F29" s="76">
        <f>SUM(E30:E30)</f>
        <v>0</v>
      </c>
    </row>
    <row r="30" spans="2:6" ht="14.25" customHeight="1" x14ac:dyDescent="0.35">
      <c r="B30" s="41"/>
      <c r="C30" s="42"/>
      <c r="D30" s="43" t="s">
        <v>1</v>
      </c>
      <c r="E30" s="9">
        <f>시산표!D12</f>
        <v>0</v>
      </c>
      <c r="F30" s="73"/>
    </row>
    <row r="31" spans="2:6" s="17" customFormat="1" ht="14.25" customHeight="1" x14ac:dyDescent="0.35">
      <c r="B31" s="146" t="s">
        <v>30</v>
      </c>
      <c r="C31" s="147"/>
      <c r="D31" s="148"/>
      <c r="E31" s="8"/>
      <c r="F31" s="72">
        <f>F10+F23</f>
        <v>1884450</v>
      </c>
    </row>
    <row r="32" spans="2:6" s="17" customFormat="1" ht="14.25" customHeight="1" x14ac:dyDescent="0.35">
      <c r="B32" s="46" t="s">
        <v>96</v>
      </c>
      <c r="C32" s="35"/>
      <c r="D32" s="47"/>
      <c r="E32" s="8"/>
      <c r="F32" s="72"/>
    </row>
    <row r="33" spans="2:6" s="17" customFormat="1" ht="14.25" customHeight="1" x14ac:dyDescent="0.35">
      <c r="B33" s="32" t="s">
        <v>81</v>
      </c>
      <c r="C33" s="48"/>
      <c r="D33" s="49" t="s">
        <v>97</v>
      </c>
      <c r="E33" s="8"/>
      <c r="F33" s="72">
        <f>SUM(E34:E39)</f>
        <v>356404</v>
      </c>
    </row>
    <row r="34" spans="2:6" ht="14.25" customHeight="1" x14ac:dyDescent="0.35">
      <c r="B34" s="36"/>
      <c r="C34" s="39"/>
      <c r="D34" s="40" t="s">
        <v>4</v>
      </c>
      <c r="E34" s="9">
        <f>시산표!D15</f>
        <v>25950</v>
      </c>
      <c r="F34" s="73"/>
    </row>
    <row r="35" spans="2:6" ht="14.25" customHeight="1" x14ac:dyDescent="0.35">
      <c r="B35" s="41"/>
      <c r="C35" s="42"/>
      <c r="D35" s="43" t="s">
        <v>197</v>
      </c>
      <c r="E35" s="9">
        <f>시산표!D16</f>
        <v>330000</v>
      </c>
      <c r="F35" s="73"/>
    </row>
    <row r="36" spans="2:6" ht="14.25" customHeight="1" x14ac:dyDescent="0.35">
      <c r="B36" s="41"/>
      <c r="C36" s="42"/>
      <c r="D36" s="43" t="s">
        <v>211</v>
      </c>
      <c r="E36" s="9">
        <f>시산표!D17</f>
        <v>0</v>
      </c>
      <c r="F36" s="73"/>
    </row>
    <row r="37" spans="2:6" ht="14.25" customHeight="1" x14ac:dyDescent="0.35">
      <c r="B37" s="41"/>
      <c r="C37" s="42"/>
      <c r="D37" s="43" t="s">
        <v>205</v>
      </c>
      <c r="E37" s="9">
        <f>시산표!D18</f>
        <v>0</v>
      </c>
      <c r="F37" s="73"/>
    </row>
    <row r="38" spans="2:6" ht="14.25" customHeight="1" x14ac:dyDescent="0.35">
      <c r="B38" s="41"/>
      <c r="C38" s="42"/>
      <c r="D38" s="43" t="s">
        <v>7</v>
      </c>
      <c r="E38" s="9">
        <f>시산표!D19</f>
        <v>454</v>
      </c>
      <c r="F38" s="73"/>
    </row>
    <row r="39" spans="2:6" ht="14.25" customHeight="1" x14ac:dyDescent="0.35">
      <c r="B39" s="41"/>
      <c r="C39" s="42"/>
      <c r="D39" s="43" t="s">
        <v>147</v>
      </c>
      <c r="E39" s="9">
        <f>시산표!D20</f>
        <v>0</v>
      </c>
      <c r="F39" s="73"/>
    </row>
    <row r="40" spans="2:6" s="17" customFormat="1" ht="14.25" customHeight="1" x14ac:dyDescent="0.35">
      <c r="B40" s="32" t="s">
        <v>57</v>
      </c>
      <c r="C40" s="50"/>
      <c r="D40" s="71" t="s">
        <v>98</v>
      </c>
      <c r="E40" s="51"/>
      <c r="F40" s="78">
        <f>SUM(E41:E41)</f>
        <v>0</v>
      </c>
    </row>
    <row r="41" spans="2:6" ht="14.25" customHeight="1" x14ac:dyDescent="0.35">
      <c r="B41" s="41"/>
      <c r="C41" s="52"/>
      <c r="D41" s="40" t="s">
        <v>105</v>
      </c>
      <c r="E41" s="53">
        <f>시산표!D21</f>
        <v>0</v>
      </c>
      <c r="F41" s="79"/>
    </row>
    <row r="42" spans="2:6" s="17" customFormat="1" ht="14.25" customHeight="1" x14ac:dyDescent="0.35">
      <c r="B42" s="146" t="s">
        <v>31</v>
      </c>
      <c r="C42" s="147"/>
      <c r="D42" s="148"/>
      <c r="E42" s="51"/>
      <c r="F42" s="78">
        <f>F33+F40</f>
        <v>356404</v>
      </c>
    </row>
    <row r="43" spans="2:6" s="17" customFormat="1" ht="14.25" customHeight="1" x14ac:dyDescent="0.35">
      <c r="B43" s="46" t="s">
        <v>99</v>
      </c>
      <c r="C43" s="35"/>
      <c r="D43" s="47"/>
      <c r="E43" s="51"/>
      <c r="F43" s="78"/>
    </row>
    <row r="44" spans="2:6" s="17" customFormat="1" ht="14.25" customHeight="1" x14ac:dyDescent="0.35">
      <c r="B44" s="32" t="s">
        <v>81</v>
      </c>
      <c r="C44" s="50"/>
      <c r="D44" s="71" t="s">
        <v>0</v>
      </c>
      <c r="E44" s="51"/>
      <c r="F44" s="78">
        <f>SUM(E45)</f>
        <v>0</v>
      </c>
    </row>
    <row r="45" spans="2:6" ht="14.25" customHeight="1" x14ac:dyDescent="0.35">
      <c r="B45" s="41"/>
      <c r="C45" s="52"/>
      <c r="D45" s="40" t="s">
        <v>148</v>
      </c>
      <c r="E45" s="53">
        <f>시산표!D22</f>
        <v>0</v>
      </c>
      <c r="F45" s="79"/>
    </row>
    <row r="46" spans="2:6" s="17" customFormat="1" ht="14.25" customHeight="1" x14ac:dyDescent="0.35">
      <c r="B46" s="32" t="s">
        <v>78</v>
      </c>
      <c r="C46" s="50"/>
      <c r="D46" s="71" t="s">
        <v>15</v>
      </c>
      <c r="E46" s="51"/>
      <c r="F46" s="78">
        <f>SUM(E47:E47)</f>
        <v>1528046</v>
      </c>
    </row>
    <row r="47" spans="2:6" ht="14.25" customHeight="1" x14ac:dyDescent="0.35">
      <c r="B47" s="54"/>
      <c r="C47" s="55"/>
      <c r="D47" s="56" t="s">
        <v>79</v>
      </c>
      <c r="E47" s="57">
        <f>손익계산서!E40</f>
        <v>1528046</v>
      </c>
      <c r="F47" s="80"/>
    </row>
    <row r="48" spans="2:6" s="17" customFormat="1" ht="14.25" customHeight="1" x14ac:dyDescent="0.35">
      <c r="B48" s="146" t="s">
        <v>32</v>
      </c>
      <c r="C48" s="147"/>
      <c r="D48" s="148"/>
      <c r="E48" s="51"/>
      <c r="F48" s="78">
        <f>F44+F46</f>
        <v>1528046</v>
      </c>
    </row>
    <row r="49" spans="2:6" s="17" customFormat="1" ht="14.25" customHeight="1" thickBot="1" x14ac:dyDescent="0.4">
      <c r="B49" s="149" t="s">
        <v>33</v>
      </c>
      <c r="C49" s="150"/>
      <c r="D49" s="151"/>
      <c r="E49" s="58"/>
      <c r="F49" s="81">
        <f>F42+F48</f>
        <v>1884450</v>
      </c>
    </row>
    <row r="50" spans="2:6" ht="4.5" customHeight="1" x14ac:dyDescent="0.35"/>
    <row r="51" spans="2:6" x14ac:dyDescent="0.35">
      <c r="F51" s="59" t="str">
        <f>IF(F31=F49,"OK","ERROR")</f>
        <v>OK</v>
      </c>
    </row>
    <row r="52" spans="2:6" x14ac:dyDescent="0.35">
      <c r="E52" s="60"/>
    </row>
    <row r="53" spans="2:6" x14ac:dyDescent="0.35">
      <c r="F53" s="23"/>
    </row>
  </sheetData>
  <mergeCells count="9">
    <mergeCell ref="B31:D31"/>
    <mergeCell ref="B42:D42"/>
    <mergeCell ref="B48:D48"/>
    <mergeCell ref="B49:D49"/>
    <mergeCell ref="B1:F1"/>
    <mergeCell ref="B3:F3"/>
    <mergeCell ref="B7:D8"/>
    <mergeCell ref="E7:F7"/>
    <mergeCell ref="E8:F8"/>
  </mergeCells>
  <phoneticPr fontId="2" type="noConversion"/>
  <printOptions horizontalCentered="1"/>
  <pageMargins left="1" right="1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8"/>
  <sheetViews>
    <sheetView showGridLines="0" topLeftCell="A7" zoomScaleNormal="100" workbookViewId="0">
      <selection activeCell="L15" sqref="L15"/>
    </sheetView>
  </sheetViews>
  <sheetFormatPr defaultColWidth="10" defaultRowHeight="15.6" x14ac:dyDescent="0.35"/>
  <cols>
    <col min="1" max="1" width="1.19921875" style="5" customWidth="1"/>
    <col min="2" max="2" width="2.09765625" style="26" customWidth="1"/>
    <col min="3" max="3" width="3.59765625" style="26" customWidth="1"/>
    <col min="4" max="4" width="23.5" style="27" customWidth="1"/>
    <col min="5" max="6" width="15.09765625" style="5" customWidth="1"/>
    <col min="7" max="7" width="10" style="5"/>
    <col min="8" max="8" width="4.5" style="5" customWidth="1"/>
    <col min="9" max="9" width="15" style="5" customWidth="1"/>
    <col min="10" max="11" width="12.8984375" style="5" customWidth="1"/>
    <col min="12" max="253" width="10" style="5"/>
    <col min="254" max="254" width="1.19921875" style="5" customWidth="1"/>
    <col min="255" max="255" width="2.09765625" style="5" customWidth="1"/>
    <col min="256" max="256" width="3.59765625" style="5" customWidth="1"/>
    <col min="257" max="257" width="23.5" style="5" customWidth="1"/>
    <col min="258" max="261" width="15.09765625" style="5" customWidth="1"/>
    <col min="262" max="262" width="4.09765625" style="5" bestFit="1" customWidth="1"/>
    <col min="263" max="509" width="10" style="5"/>
    <col min="510" max="510" width="1.19921875" style="5" customWidth="1"/>
    <col min="511" max="511" width="2.09765625" style="5" customWidth="1"/>
    <col min="512" max="512" width="3.59765625" style="5" customWidth="1"/>
    <col min="513" max="513" width="23.5" style="5" customWidth="1"/>
    <col min="514" max="517" width="15.09765625" style="5" customWidth="1"/>
    <col min="518" max="518" width="4.09765625" style="5" bestFit="1" customWidth="1"/>
    <col min="519" max="765" width="10" style="5"/>
    <col min="766" max="766" width="1.19921875" style="5" customWidth="1"/>
    <col min="767" max="767" width="2.09765625" style="5" customWidth="1"/>
    <col min="768" max="768" width="3.59765625" style="5" customWidth="1"/>
    <col min="769" max="769" width="23.5" style="5" customWidth="1"/>
    <col min="770" max="773" width="15.09765625" style="5" customWidth="1"/>
    <col min="774" max="774" width="4.09765625" style="5" bestFit="1" customWidth="1"/>
    <col min="775" max="1021" width="10" style="5"/>
    <col min="1022" max="1022" width="1.19921875" style="5" customWidth="1"/>
    <col min="1023" max="1023" width="2.09765625" style="5" customWidth="1"/>
    <col min="1024" max="1024" width="3.59765625" style="5" customWidth="1"/>
    <col min="1025" max="1025" width="23.5" style="5" customWidth="1"/>
    <col min="1026" max="1029" width="15.09765625" style="5" customWidth="1"/>
    <col min="1030" max="1030" width="4.09765625" style="5" bestFit="1" customWidth="1"/>
    <col min="1031" max="1277" width="10" style="5"/>
    <col min="1278" max="1278" width="1.19921875" style="5" customWidth="1"/>
    <col min="1279" max="1279" width="2.09765625" style="5" customWidth="1"/>
    <col min="1280" max="1280" width="3.59765625" style="5" customWidth="1"/>
    <col min="1281" max="1281" width="23.5" style="5" customWidth="1"/>
    <col min="1282" max="1285" width="15.09765625" style="5" customWidth="1"/>
    <col min="1286" max="1286" width="4.09765625" style="5" bestFit="1" customWidth="1"/>
    <col min="1287" max="1533" width="10" style="5"/>
    <col min="1534" max="1534" width="1.19921875" style="5" customWidth="1"/>
    <col min="1535" max="1535" width="2.09765625" style="5" customWidth="1"/>
    <col min="1536" max="1536" width="3.59765625" style="5" customWidth="1"/>
    <col min="1537" max="1537" width="23.5" style="5" customWidth="1"/>
    <col min="1538" max="1541" width="15.09765625" style="5" customWidth="1"/>
    <col min="1542" max="1542" width="4.09765625" style="5" bestFit="1" customWidth="1"/>
    <col min="1543" max="1789" width="10" style="5"/>
    <col min="1790" max="1790" width="1.19921875" style="5" customWidth="1"/>
    <col min="1791" max="1791" width="2.09765625" style="5" customWidth="1"/>
    <col min="1792" max="1792" width="3.59765625" style="5" customWidth="1"/>
    <col min="1793" max="1793" width="23.5" style="5" customWidth="1"/>
    <col min="1794" max="1797" width="15.09765625" style="5" customWidth="1"/>
    <col min="1798" max="1798" width="4.09765625" style="5" bestFit="1" customWidth="1"/>
    <col min="1799" max="2045" width="10" style="5"/>
    <col min="2046" max="2046" width="1.19921875" style="5" customWidth="1"/>
    <col min="2047" max="2047" width="2.09765625" style="5" customWidth="1"/>
    <col min="2048" max="2048" width="3.59765625" style="5" customWidth="1"/>
    <col min="2049" max="2049" width="23.5" style="5" customWidth="1"/>
    <col min="2050" max="2053" width="15.09765625" style="5" customWidth="1"/>
    <col min="2054" max="2054" width="4.09765625" style="5" bestFit="1" customWidth="1"/>
    <col min="2055" max="2301" width="10" style="5"/>
    <col min="2302" max="2302" width="1.19921875" style="5" customWidth="1"/>
    <col min="2303" max="2303" width="2.09765625" style="5" customWidth="1"/>
    <col min="2304" max="2304" width="3.59765625" style="5" customWidth="1"/>
    <col min="2305" max="2305" width="23.5" style="5" customWidth="1"/>
    <col min="2306" max="2309" width="15.09765625" style="5" customWidth="1"/>
    <col min="2310" max="2310" width="4.09765625" style="5" bestFit="1" customWidth="1"/>
    <col min="2311" max="2557" width="10" style="5"/>
    <col min="2558" max="2558" width="1.19921875" style="5" customWidth="1"/>
    <col min="2559" max="2559" width="2.09765625" style="5" customWidth="1"/>
    <col min="2560" max="2560" width="3.59765625" style="5" customWidth="1"/>
    <col min="2561" max="2561" width="23.5" style="5" customWidth="1"/>
    <col min="2562" max="2565" width="15.09765625" style="5" customWidth="1"/>
    <col min="2566" max="2566" width="4.09765625" style="5" bestFit="1" customWidth="1"/>
    <col min="2567" max="2813" width="10" style="5"/>
    <col min="2814" max="2814" width="1.19921875" style="5" customWidth="1"/>
    <col min="2815" max="2815" width="2.09765625" style="5" customWidth="1"/>
    <col min="2816" max="2816" width="3.59765625" style="5" customWidth="1"/>
    <col min="2817" max="2817" width="23.5" style="5" customWidth="1"/>
    <col min="2818" max="2821" width="15.09765625" style="5" customWidth="1"/>
    <col min="2822" max="2822" width="4.09765625" style="5" bestFit="1" customWidth="1"/>
    <col min="2823" max="3069" width="10" style="5"/>
    <col min="3070" max="3070" width="1.19921875" style="5" customWidth="1"/>
    <col min="3071" max="3071" width="2.09765625" style="5" customWidth="1"/>
    <col min="3072" max="3072" width="3.59765625" style="5" customWidth="1"/>
    <col min="3073" max="3073" width="23.5" style="5" customWidth="1"/>
    <col min="3074" max="3077" width="15.09765625" style="5" customWidth="1"/>
    <col min="3078" max="3078" width="4.09765625" style="5" bestFit="1" customWidth="1"/>
    <col min="3079" max="3325" width="10" style="5"/>
    <col min="3326" max="3326" width="1.19921875" style="5" customWidth="1"/>
    <col min="3327" max="3327" width="2.09765625" style="5" customWidth="1"/>
    <col min="3328" max="3328" width="3.59765625" style="5" customWidth="1"/>
    <col min="3329" max="3329" width="23.5" style="5" customWidth="1"/>
    <col min="3330" max="3333" width="15.09765625" style="5" customWidth="1"/>
    <col min="3334" max="3334" width="4.09765625" style="5" bestFit="1" customWidth="1"/>
    <col min="3335" max="3581" width="10" style="5"/>
    <col min="3582" max="3582" width="1.19921875" style="5" customWidth="1"/>
    <col min="3583" max="3583" width="2.09765625" style="5" customWidth="1"/>
    <col min="3584" max="3584" width="3.59765625" style="5" customWidth="1"/>
    <col min="3585" max="3585" width="23.5" style="5" customWidth="1"/>
    <col min="3586" max="3589" width="15.09765625" style="5" customWidth="1"/>
    <col min="3590" max="3590" width="4.09765625" style="5" bestFit="1" customWidth="1"/>
    <col min="3591" max="3837" width="10" style="5"/>
    <col min="3838" max="3838" width="1.19921875" style="5" customWidth="1"/>
    <col min="3839" max="3839" width="2.09765625" style="5" customWidth="1"/>
    <col min="3840" max="3840" width="3.59765625" style="5" customWidth="1"/>
    <col min="3841" max="3841" width="23.5" style="5" customWidth="1"/>
    <col min="3842" max="3845" width="15.09765625" style="5" customWidth="1"/>
    <col min="3846" max="3846" width="4.09765625" style="5" bestFit="1" customWidth="1"/>
    <col min="3847" max="4093" width="10" style="5"/>
    <col min="4094" max="4094" width="1.19921875" style="5" customWidth="1"/>
    <col min="4095" max="4095" width="2.09765625" style="5" customWidth="1"/>
    <col min="4096" max="4096" width="3.59765625" style="5" customWidth="1"/>
    <col min="4097" max="4097" width="23.5" style="5" customWidth="1"/>
    <col min="4098" max="4101" width="15.09765625" style="5" customWidth="1"/>
    <col min="4102" max="4102" width="4.09765625" style="5" bestFit="1" customWidth="1"/>
    <col min="4103" max="4349" width="10" style="5"/>
    <col min="4350" max="4350" width="1.19921875" style="5" customWidth="1"/>
    <col min="4351" max="4351" width="2.09765625" style="5" customWidth="1"/>
    <col min="4352" max="4352" width="3.59765625" style="5" customWidth="1"/>
    <col min="4353" max="4353" width="23.5" style="5" customWidth="1"/>
    <col min="4354" max="4357" width="15.09765625" style="5" customWidth="1"/>
    <col min="4358" max="4358" width="4.09765625" style="5" bestFit="1" customWidth="1"/>
    <col min="4359" max="4605" width="10" style="5"/>
    <col min="4606" max="4606" width="1.19921875" style="5" customWidth="1"/>
    <col min="4607" max="4607" width="2.09765625" style="5" customWidth="1"/>
    <col min="4608" max="4608" width="3.59765625" style="5" customWidth="1"/>
    <col min="4609" max="4609" width="23.5" style="5" customWidth="1"/>
    <col min="4610" max="4613" width="15.09765625" style="5" customWidth="1"/>
    <col min="4614" max="4614" width="4.09765625" style="5" bestFit="1" customWidth="1"/>
    <col min="4615" max="4861" width="10" style="5"/>
    <col min="4862" max="4862" width="1.19921875" style="5" customWidth="1"/>
    <col min="4863" max="4863" width="2.09765625" style="5" customWidth="1"/>
    <col min="4864" max="4864" width="3.59765625" style="5" customWidth="1"/>
    <col min="4865" max="4865" width="23.5" style="5" customWidth="1"/>
    <col min="4866" max="4869" width="15.09765625" style="5" customWidth="1"/>
    <col min="4870" max="4870" width="4.09765625" style="5" bestFit="1" customWidth="1"/>
    <col min="4871" max="5117" width="10" style="5"/>
    <col min="5118" max="5118" width="1.19921875" style="5" customWidth="1"/>
    <col min="5119" max="5119" width="2.09765625" style="5" customWidth="1"/>
    <col min="5120" max="5120" width="3.59765625" style="5" customWidth="1"/>
    <col min="5121" max="5121" width="23.5" style="5" customWidth="1"/>
    <col min="5122" max="5125" width="15.09765625" style="5" customWidth="1"/>
    <col min="5126" max="5126" width="4.09765625" style="5" bestFit="1" customWidth="1"/>
    <col min="5127" max="5373" width="10" style="5"/>
    <col min="5374" max="5374" width="1.19921875" style="5" customWidth="1"/>
    <col min="5375" max="5375" width="2.09765625" style="5" customWidth="1"/>
    <col min="5376" max="5376" width="3.59765625" style="5" customWidth="1"/>
    <col min="5377" max="5377" width="23.5" style="5" customWidth="1"/>
    <col min="5378" max="5381" width="15.09765625" style="5" customWidth="1"/>
    <col min="5382" max="5382" width="4.09765625" style="5" bestFit="1" customWidth="1"/>
    <col min="5383" max="5629" width="10" style="5"/>
    <col min="5630" max="5630" width="1.19921875" style="5" customWidth="1"/>
    <col min="5631" max="5631" width="2.09765625" style="5" customWidth="1"/>
    <col min="5632" max="5632" width="3.59765625" style="5" customWidth="1"/>
    <col min="5633" max="5633" width="23.5" style="5" customWidth="1"/>
    <col min="5634" max="5637" width="15.09765625" style="5" customWidth="1"/>
    <col min="5638" max="5638" width="4.09765625" style="5" bestFit="1" customWidth="1"/>
    <col min="5639" max="5885" width="10" style="5"/>
    <col min="5886" max="5886" width="1.19921875" style="5" customWidth="1"/>
    <col min="5887" max="5887" width="2.09765625" style="5" customWidth="1"/>
    <col min="5888" max="5888" width="3.59765625" style="5" customWidth="1"/>
    <col min="5889" max="5889" width="23.5" style="5" customWidth="1"/>
    <col min="5890" max="5893" width="15.09765625" style="5" customWidth="1"/>
    <col min="5894" max="5894" width="4.09765625" style="5" bestFit="1" customWidth="1"/>
    <col min="5895" max="6141" width="10" style="5"/>
    <col min="6142" max="6142" width="1.19921875" style="5" customWidth="1"/>
    <col min="6143" max="6143" width="2.09765625" style="5" customWidth="1"/>
    <col min="6144" max="6144" width="3.59765625" style="5" customWidth="1"/>
    <col min="6145" max="6145" width="23.5" style="5" customWidth="1"/>
    <col min="6146" max="6149" width="15.09765625" style="5" customWidth="1"/>
    <col min="6150" max="6150" width="4.09765625" style="5" bestFit="1" customWidth="1"/>
    <col min="6151" max="6397" width="10" style="5"/>
    <col min="6398" max="6398" width="1.19921875" style="5" customWidth="1"/>
    <col min="6399" max="6399" width="2.09765625" style="5" customWidth="1"/>
    <col min="6400" max="6400" width="3.59765625" style="5" customWidth="1"/>
    <col min="6401" max="6401" width="23.5" style="5" customWidth="1"/>
    <col min="6402" max="6405" width="15.09765625" style="5" customWidth="1"/>
    <col min="6406" max="6406" width="4.09765625" style="5" bestFit="1" customWidth="1"/>
    <col min="6407" max="6653" width="10" style="5"/>
    <col min="6654" max="6654" width="1.19921875" style="5" customWidth="1"/>
    <col min="6655" max="6655" width="2.09765625" style="5" customWidth="1"/>
    <col min="6656" max="6656" width="3.59765625" style="5" customWidth="1"/>
    <col min="6657" max="6657" width="23.5" style="5" customWidth="1"/>
    <col min="6658" max="6661" width="15.09765625" style="5" customWidth="1"/>
    <col min="6662" max="6662" width="4.09765625" style="5" bestFit="1" customWidth="1"/>
    <col min="6663" max="6909" width="10" style="5"/>
    <col min="6910" max="6910" width="1.19921875" style="5" customWidth="1"/>
    <col min="6911" max="6911" width="2.09765625" style="5" customWidth="1"/>
    <col min="6912" max="6912" width="3.59765625" style="5" customWidth="1"/>
    <col min="6913" max="6913" width="23.5" style="5" customWidth="1"/>
    <col min="6914" max="6917" width="15.09765625" style="5" customWidth="1"/>
    <col min="6918" max="6918" width="4.09765625" style="5" bestFit="1" customWidth="1"/>
    <col min="6919" max="7165" width="10" style="5"/>
    <col min="7166" max="7166" width="1.19921875" style="5" customWidth="1"/>
    <col min="7167" max="7167" width="2.09765625" style="5" customWidth="1"/>
    <col min="7168" max="7168" width="3.59765625" style="5" customWidth="1"/>
    <col min="7169" max="7169" width="23.5" style="5" customWidth="1"/>
    <col min="7170" max="7173" width="15.09765625" style="5" customWidth="1"/>
    <col min="7174" max="7174" width="4.09765625" style="5" bestFit="1" customWidth="1"/>
    <col min="7175" max="7421" width="10" style="5"/>
    <col min="7422" max="7422" width="1.19921875" style="5" customWidth="1"/>
    <col min="7423" max="7423" width="2.09765625" style="5" customWidth="1"/>
    <col min="7424" max="7424" width="3.59765625" style="5" customWidth="1"/>
    <col min="7425" max="7425" width="23.5" style="5" customWidth="1"/>
    <col min="7426" max="7429" width="15.09765625" style="5" customWidth="1"/>
    <col min="7430" max="7430" width="4.09765625" style="5" bestFit="1" customWidth="1"/>
    <col min="7431" max="7677" width="10" style="5"/>
    <col min="7678" max="7678" width="1.19921875" style="5" customWidth="1"/>
    <col min="7679" max="7679" width="2.09765625" style="5" customWidth="1"/>
    <col min="7680" max="7680" width="3.59765625" style="5" customWidth="1"/>
    <col min="7681" max="7681" width="23.5" style="5" customWidth="1"/>
    <col min="7682" max="7685" width="15.09765625" style="5" customWidth="1"/>
    <col min="7686" max="7686" width="4.09765625" style="5" bestFit="1" customWidth="1"/>
    <col min="7687" max="7933" width="10" style="5"/>
    <col min="7934" max="7934" width="1.19921875" style="5" customWidth="1"/>
    <col min="7935" max="7935" width="2.09765625" style="5" customWidth="1"/>
    <col min="7936" max="7936" width="3.59765625" style="5" customWidth="1"/>
    <col min="7937" max="7937" width="23.5" style="5" customWidth="1"/>
    <col min="7938" max="7941" width="15.09765625" style="5" customWidth="1"/>
    <col min="7942" max="7942" width="4.09765625" style="5" bestFit="1" customWidth="1"/>
    <col min="7943" max="8189" width="10" style="5"/>
    <col min="8190" max="8190" width="1.19921875" style="5" customWidth="1"/>
    <col min="8191" max="8191" width="2.09765625" style="5" customWidth="1"/>
    <col min="8192" max="8192" width="3.59765625" style="5" customWidth="1"/>
    <col min="8193" max="8193" width="23.5" style="5" customWidth="1"/>
    <col min="8194" max="8197" width="15.09765625" style="5" customWidth="1"/>
    <col min="8198" max="8198" width="4.09765625" style="5" bestFit="1" customWidth="1"/>
    <col min="8199" max="8445" width="10" style="5"/>
    <col min="8446" max="8446" width="1.19921875" style="5" customWidth="1"/>
    <col min="8447" max="8447" width="2.09765625" style="5" customWidth="1"/>
    <col min="8448" max="8448" width="3.59765625" style="5" customWidth="1"/>
    <col min="8449" max="8449" width="23.5" style="5" customWidth="1"/>
    <col min="8450" max="8453" width="15.09765625" style="5" customWidth="1"/>
    <col min="8454" max="8454" width="4.09765625" style="5" bestFit="1" customWidth="1"/>
    <col min="8455" max="8701" width="10" style="5"/>
    <col min="8702" max="8702" width="1.19921875" style="5" customWidth="1"/>
    <col min="8703" max="8703" width="2.09765625" style="5" customWidth="1"/>
    <col min="8704" max="8704" width="3.59765625" style="5" customWidth="1"/>
    <col min="8705" max="8705" width="23.5" style="5" customWidth="1"/>
    <col min="8706" max="8709" width="15.09765625" style="5" customWidth="1"/>
    <col min="8710" max="8710" width="4.09765625" style="5" bestFit="1" customWidth="1"/>
    <col min="8711" max="8957" width="10" style="5"/>
    <col min="8958" max="8958" width="1.19921875" style="5" customWidth="1"/>
    <col min="8959" max="8959" width="2.09765625" style="5" customWidth="1"/>
    <col min="8960" max="8960" width="3.59765625" style="5" customWidth="1"/>
    <col min="8961" max="8961" width="23.5" style="5" customWidth="1"/>
    <col min="8962" max="8965" width="15.09765625" style="5" customWidth="1"/>
    <col min="8966" max="8966" width="4.09765625" style="5" bestFit="1" customWidth="1"/>
    <col min="8967" max="9213" width="10" style="5"/>
    <col min="9214" max="9214" width="1.19921875" style="5" customWidth="1"/>
    <col min="9215" max="9215" width="2.09765625" style="5" customWidth="1"/>
    <col min="9216" max="9216" width="3.59765625" style="5" customWidth="1"/>
    <col min="9217" max="9217" width="23.5" style="5" customWidth="1"/>
    <col min="9218" max="9221" width="15.09765625" style="5" customWidth="1"/>
    <col min="9222" max="9222" width="4.09765625" style="5" bestFit="1" customWidth="1"/>
    <col min="9223" max="9469" width="10" style="5"/>
    <col min="9470" max="9470" width="1.19921875" style="5" customWidth="1"/>
    <col min="9471" max="9471" width="2.09765625" style="5" customWidth="1"/>
    <col min="9472" max="9472" width="3.59765625" style="5" customWidth="1"/>
    <col min="9473" max="9473" width="23.5" style="5" customWidth="1"/>
    <col min="9474" max="9477" width="15.09765625" style="5" customWidth="1"/>
    <col min="9478" max="9478" width="4.09765625" style="5" bestFit="1" customWidth="1"/>
    <col min="9479" max="9725" width="10" style="5"/>
    <col min="9726" max="9726" width="1.19921875" style="5" customWidth="1"/>
    <col min="9727" max="9727" width="2.09765625" style="5" customWidth="1"/>
    <col min="9728" max="9728" width="3.59765625" style="5" customWidth="1"/>
    <col min="9729" max="9729" width="23.5" style="5" customWidth="1"/>
    <col min="9730" max="9733" width="15.09765625" style="5" customWidth="1"/>
    <col min="9734" max="9734" width="4.09765625" style="5" bestFit="1" customWidth="1"/>
    <col min="9735" max="9981" width="10" style="5"/>
    <col min="9982" max="9982" width="1.19921875" style="5" customWidth="1"/>
    <col min="9983" max="9983" width="2.09765625" style="5" customWidth="1"/>
    <col min="9984" max="9984" width="3.59765625" style="5" customWidth="1"/>
    <col min="9985" max="9985" width="23.5" style="5" customWidth="1"/>
    <col min="9986" max="9989" width="15.09765625" style="5" customWidth="1"/>
    <col min="9990" max="9990" width="4.09765625" style="5" bestFit="1" customWidth="1"/>
    <col min="9991" max="10237" width="10" style="5"/>
    <col min="10238" max="10238" width="1.19921875" style="5" customWidth="1"/>
    <col min="10239" max="10239" width="2.09765625" style="5" customWidth="1"/>
    <col min="10240" max="10240" width="3.59765625" style="5" customWidth="1"/>
    <col min="10241" max="10241" width="23.5" style="5" customWidth="1"/>
    <col min="10242" max="10245" width="15.09765625" style="5" customWidth="1"/>
    <col min="10246" max="10246" width="4.09765625" style="5" bestFit="1" customWidth="1"/>
    <col min="10247" max="10493" width="10" style="5"/>
    <col min="10494" max="10494" width="1.19921875" style="5" customWidth="1"/>
    <col min="10495" max="10495" width="2.09765625" style="5" customWidth="1"/>
    <col min="10496" max="10496" width="3.59765625" style="5" customWidth="1"/>
    <col min="10497" max="10497" width="23.5" style="5" customWidth="1"/>
    <col min="10498" max="10501" width="15.09765625" style="5" customWidth="1"/>
    <col min="10502" max="10502" width="4.09765625" style="5" bestFit="1" customWidth="1"/>
    <col min="10503" max="10749" width="10" style="5"/>
    <col min="10750" max="10750" width="1.19921875" style="5" customWidth="1"/>
    <col min="10751" max="10751" width="2.09765625" style="5" customWidth="1"/>
    <col min="10752" max="10752" width="3.59765625" style="5" customWidth="1"/>
    <col min="10753" max="10753" width="23.5" style="5" customWidth="1"/>
    <col min="10754" max="10757" width="15.09765625" style="5" customWidth="1"/>
    <col min="10758" max="10758" width="4.09765625" style="5" bestFit="1" customWidth="1"/>
    <col min="10759" max="11005" width="10" style="5"/>
    <col min="11006" max="11006" width="1.19921875" style="5" customWidth="1"/>
    <col min="11007" max="11007" width="2.09765625" style="5" customWidth="1"/>
    <col min="11008" max="11008" width="3.59765625" style="5" customWidth="1"/>
    <col min="11009" max="11009" width="23.5" style="5" customWidth="1"/>
    <col min="11010" max="11013" width="15.09765625" style="5" customWidth="1"/>
    <col min="11014" max="11014" width="4.09765625" style="5" bestFit="1" customWidth="1"/>
    <col min="11015" max="11261" width="10" style="5"/>
    <col min="11262" max="11262" width="1.19921875" style="5" customWidth="1"/>
    <col min="11263" max="11263" width="2.09765625" style="5" customWidth="1"/>
    <col min="11264" max="11264" width="3.59765625" style="5" customWidth="1"/>
    <col min="11265" max="11265" width="23.5" style="5" customWidth="1"/>
    <col min="11266" max="11269" width="15.09765625" style="5" customWidth="1"/>
    <col min="11270" max="11270" width="4.09765625" style="5" bestFit="1" customWidth="1"/>
    <col min="11271" max="11517" width="10" style="5"/>
    <col min="11518" max="11518" width="1.19921875" style="5" customWidth="1"/>
    <col min="11519" max="11519" width="2.09765625" style="5" customWidth="1"/>
    <col min="11520" max="11520" width="3.59765625" style="5" customWidth="1"/>
    <col min="11521" max="11521" width="23.5" style="5" customWidth="1"/>
    <col min="11522" max="11525" width="15.09765625" style="5" customWidth="1"/>
    <col min="11526" max="11526" width="4.09765625" style="5" bestFit="1" customWidth="1"/>
    <col min="11527" max="11773" width="10" style="5"/>
    <col min="11774" max="11774" width="1.19921875" style="5" customWidth="1"/>
    <col min="11775" max="11775" width="2.09765625" style="5" customWidth="1"/>
    <col min="11776" max="11776" width="3.59765625" style="5" customWidth="1"/>
    <col min="11777" max="11777" width="23.5" style="5" customWidth="1"/>
    <col min="11778" max="11781" width="15.09765625" style="5" customWidth="1"/>
    <col min="11782" max="11782" width="4.09765625" style="5" bestFit="1" customWidth="1"/>
    <col min="11783" max="12029" width="10" style="5"/>
    <col min="12030" max="12030" width="1.19921875" style="5" customWidth="1"/>
    <col min="12031" max="12031" width="2.09765625" style="5" customWidth="1"/>
    <col min="12032" max="12032" width="3.59765625" style="5" customWidth="1"/>
    <col min="12033" max="12033" width="23.5" style="5" customWidth="1"/>
    <col min="12034" max="12037" width="15.09765625" style="5" customWidth="1"/>
    <col min="12038" max="12038" width="4.09765625" style="5" bestFit="1" customWidth="1"/>
    <col min="12039" max="12285" width="10" style="5"/>
    <col min="12286" max="12286" width="1.19921875" style="5" customWidth="1"/>
    <col min="12287" max="12287" width="2.09765625" style="5" customWidth="1"/>
    <col min="12288" max="12288" width="3.59765625" style="5" customWidth="1"/>
    <col min="12289" max="12289" width="23.5" style="5" customWidth="1"/>
    <col min="12290" max="12293" width="15.09765625" style="5" customWidth="1"/>
    <col min="12294" max="12294" width="4.09765625" style="5" bestFit="1" customWidth="1"/>
    <col min="12295" max="12541" width="10" style="5"/>
    <col min="12542" max="12542" width="1.19921875" style="5" customWidth="1"/>
    <col min="12543" max="12543" width="2.09765625" style="5" customWidth="1"/>
    <col min="12544" max="12544" width="3.59765625" style="5" customWidth="1"/>
    <col min="12545" max="12545" width="23.5" style="5" customWidth="1"/>
    <col min="12546" max="12549" width="15.09765625" style="5" customWidth="1"/>
    <col min="12550" max="12550" width="4.09765625" style="5" bestFit="1" customWidth="1"/>
    <col min="12551" max="12797" width="10" style="5"/>
    <col min="12798" max="12798" width="1.19921875" style="5" customWidth="1"/>
    <col min="12799" max="12799" width="2.09765625" style="5" customWidth="1"/>
    <col min="12800" max="12800" width="3.59765625" style="5" customWidth="1"/>
    <col min="12801" max="12801" width="23.5" style="5" customWidth="1"/>
    <col min="12802" max="12805" width="15.09765625" style="5" customWidth="1"/>
    <col min="12806" max="12806" width="4.09765625" style="5" bestFit="1" customWidth="1"/>
    <col min="12807" max="13053" width="10" style="5"/>
    <col min="13054" max="13054" width="1.19921875" style="5" customWidth="1"/>
    <col min="13055" max="13055" width="2.09765625" style="5" customWidth="1"/>
    <col min="13056" max="13056" width="3.59765625" style="5" customWidth="1"/>
    <col min="13057" max="13057" width="23.5" style="5" customWidth="1"/>
    <col min="13058" max="13061" width="15.09765625" style="5" customWidth="1"/>
    <col min="13062" max="13062" width="4.09765625" style="5" bestFit="1" customWidth="1"/>
    <col min="13063" max="13309" width="10" style="5"/>
    <col min="13310" max="13310" width="1.19921875" style="5" customWidth="1"/>
    <col min="13311" max="13311" width="2.09765625" style="5" customWidth="1"/>
    <col min="13312" max="13312" width="3.59765625" style="5" customWidth="1"/>
    <col min="13313" max="13313" width="23.5" style="5" customWidth="1"/>
    <col min="13314" max="13317" width="15.09765625" style="5" customWidth="1"/>
    <col min="13318" max="13318" width="4.09765625" style="5" bestFit="1" customWidth="1"/>
    <col min="13319" max="13565" width="10" style="5"/>
    <col min="13566" max="13566" width="1.19921875" style="5" customWidth="1"/>
    <col min="13567" max="13567" width="2.09765625" style="5" customWidth="1"/>
    <col min="13568" max="13568" width="3.59765625" style="5" customWidth="1"/>
    <col min="13569" max="13569" width="23.5" style="5" customWidth="1"/>
    <col min="13570" max="13573" width="15.09765625" style="5" customWidth="1"/>
    <col min="13574" max="13574" width="4.09765625" style="5" bestFit="1" customWidth="1"/>
    <col min="13575" max="13821" width="10" style="5"/>
    <col min="13822" max="13822" width="1.19921875" style="5" customWidth="1"/>
    <col min="13823" max="13823" width="2.09765625" style="5" customWidth="1"/>
    <col min="13824" max="13824" width="3.59765625" style="5" customWidth="1"/>
    <col min="13825" max="13825" width="23.5" style="5" customWidth="1"/>
    <col min="13826" max="13829" width="15.09765625" style="5" customWidth="1"/>
    <col min="13830" max="13830" width="4.09765625" style="5" bestFit="1" customWidth="1"/>
    <col min="13831" max="14077" width="10" style="5"/>
    <col min="14078" max="14078" width="1.19921875" style="5" customWidth="1"/>
    <col min="14079" max="14079" width="2.09765625" style="5" customWidth="1"/>
    <col min="14080" max="14080" width="3.59765625" style="5" customWidth="1"/>
    <col min="14081" max="14081" width="23.5" style="5" customWidth="1"/>
    <col min="14082" max="14085" width="15.09765625" style="5" customWidth="1"/>
    <col min="14086" max="14086" width="4.09765625" style="5" bestFit="1" customWidth="1"/>
    <col min="14087" max="14333" width="10" style="5"/>
    <col min="14334" max="14334" width="1.19921875" style="5" customWidth="1"/>
    <col min="14335" max="14335" width="2.09765625" style="5" customWidth="1"/>
    <col min="14336" max="14336" width="3.59765625" style="5" customWidth="1"/>
    <col min="14337" max="14337" width="23.5" style="5" customWidth="1"/>
    <col min="14338" max="14341" width="15.09765625" style="5" customWidth="1"/>
    <col min="14342" max="14342" width="4.09765625" style="5" bestFit="1" customWidth="1"/>
    <col min="14343" max="14589" width="10" style="5"/>
    <col min="14590" max="14590" width="1.19921875" style="5" customWidth="1"/>
    <col min="14591" max="14591" width="2.09765625" style="5" customWidth="1"/>
    <col min="14592" max="14592" width="3.59765625" style="5" customWidth="1"/>
    <col min="14593" max="14593" width="23.5" style="5" customWidth="1"/>
    <col min="14594" max="14597" width="15.09765625" style="5" customWidth="1"/>
    <col min="14598" max="14598" width="4.09765625" style="5" bestFit="1" customWidth="1"/>
    <col min="14599" max="14845" width="10" style="5"/>
    <col min="14846" max="14846" width="1.19921875" style="5" customWidth="1"/>
    <col min="14847" max="14847" width="2.09765625" style="5" customWidth="1"/>
    <col min="14848" max="14848" width="3.59765625" style="5" customWidth="1"/>
    <col min="14849" max="14849" width="23.5" style="5" customWidth="1"/>
    <col min="14850" max="14853" width="15.09765625" style="5" customWidth="1"/>
    <col min="14854" max="14854" width="4.09765625" style="5" bestFit="1" customWidth="1"/>
    <col min="14855" max="15101" width="10" style="5"/>
    <col min="15102" max="15102" width="1.19921875" style="5" customWidth="1"/>
    <col min="15103" max="15103" width="2.09765625" style="5" customWidth="1"/>
    <col min="15104" max="15104" width="3.59765625" style="5" customWidth="1"/>
    <col min="15105" max="15105" width="23.5" style="5" customWidth="1"/>
    <col min="15106" max="15109" width="15.09765625" style="5" customWidth="1"/>
    <col min="15110" max="15110" width="4.09765625" style="5" bestFit="1" customWidth="1"/>
    <col min="15111" max="15357" width="10" style="5"/>
    <col min="15358" max="15358" width="1.19921875" style="5" customWidth="1"/>
    <col min="15359" max="15359" width="2.09765625" style="5" customWidth="1"/>
    <col min="15360" max="15360" width="3.59765625" style="5" customWidth="1"/>
    <col min="15361" max="15361" width="23.5" style="5" customWidth="1"/>
    <col min="15362" max="15365" width="15.09765625" style="5" customWidth="1"/>
    <col min="15366" max="15366" width="4.09765625" style="5" bestFit="1" customWidth="1"/>
    <col min="15367" max="15613" width="10" style="5"/>
    <col min="15614" max="15614" width="1.19921875" style="5" customWidth="1"/>
    <col min="15615" max="15615" width="2.09765625" style="5" customWidth="1"/>
    <col min="15616" max="15616" width="3.59765625" style="5" customWidth="1"/>
    <col min="15617" max="15617" width="23.5" style="5" customWidth="1"/>
    <col min="15618" max="15621" width="15.09765625" style="5" customWidth="1"/>
    <col min="15622" max="15622" width="4.09765625" style="5" bestFit="1" customWidth="1"/>
    <col min="15623" max="15869" width="10" style="5"/>
    <col min="15870" max="15870" width="1.19921875" style="5" customWidth="1"/>
    <col min="15871" max="15871" width="2.09765625" style="5" customWidth="1"/>
    <col min="15872" max="15872" width="3.59765625" style="5" customWidth="1"/>
    <col min="15873" max="15873" width="23.5" style="5" customWidth="1"/>
    <col min="15874" max="15877" width="15.09765625" style="5" customWidth="1"/>
    <col min="15878" max="15878" width="4.09765625" style="5" bestFit="1" customWidth="1"/>
    <col min="15879" max="16125" width="10" style="5"/>
    <col min="16126" max="16126" width="1.19921875" style="5" customWidth="1"/>
    <col min="16127" max="16127" width="2.09765625" style="5" customWidth="1"/>
    <col min="16128" max="16128" width="3.59765625" style="5" customWidth="1"/>
    <col min="16129" max="16129" width="23.5" style="5" customWidth="1"/>
    <col min="16130" max="16133" width="15.09765625" style="5" customWidth="1"/>
    <col min="16134" max="16134" width="4.09765625" style="5" bestFit="1" customWidth="1"/>
    <col min="16135" max="16384" width="10" style="5"/>
  </cols>
  <sheetData>
    <row r="1" spans="2:11" ht="21.9" customHeight="1" x14ac:dyDescent="0.35">
      <c r="B1" s="136" t="s">
        <v>149</v>
      </c>
      <c r="C1" s="136"/>
      <c r="D1" s="136"/>
      <c r="E1" s="136"/>
      <c r="F1" s="136"/>
      <c r="H1" s="136" t="s">
        <v>34</v>
      </c>
      <c r="I1" s="136"/>
      <c r="J1" s="136"/>
      <c r="K1" s="136"/>
    </row>
    <row r="2" spans="2:11" ht="5.25" customHeight="1" x14ac:dyDescent="0.35"/>
    <row r="3" spans="2:11" ht="14.1" customHeight="1" x14ac:dyDescent="0.35">
      <c r="B3" s="137" t="s">
        <v>216</v>
      </c>
      <c r="C3" s="137"/>
      <c r="D3" s="137"/>
      <c r="E3" s="137"/>
      <c r="F3" s="137"/>
      <c r="H3" s="137" t="s">
        <v>217</v>
      </c>
      <c r="I3" s="137"/>
      <c r="J3" s="137"/>
      <c r="K3" s="137"/>
    </row>
    <row r="4" spans="2:11" ht="3.9" customHeight="1" x14ac:dyDescent="0.35"/>
    <row r="5" spans="2:11" ht="12.9" customHeight="1" x14ac:dyDescent="0.35">
      <c r="B5" s="6"/>
      <c r="C5" s="28"/>
      <c r="F5" s="7" t="s">
        <v>27</v>
      </c>
      <c r="H5" s="6" t="s">
        <v>153</v>
      </c>
      <c r="K5" s="7" t="s">
        <v>27</v>
      </c>
    </row>
    <row r="6" spans="2:11" ht="3.75" customHeight="1" thickBot="1" x14ac:dyDescent="0.4">
      <c r="F6" s="7"/>
      <c r="K6" s="7"/>
    </row>
    <row r="7" spans="2:11" ht="14.1" customHeight="1" x14ac:dyDescent="0.35">
      <c r="B7" s="152" t="s">
        <v>28</v>
      </c>
      <c r="C7" s="153"/>
      <c r="D7" s="154"/>
      <c r="E7" s="142" t="s">
        <v>100</v>
      </c>
      <c r="F7" s="143"/>
      <c r="H7" s="138" t="s">
        <v>28</v>
      </c>
      <c r="I7" s="139"/>
      <c r="J7" s="142" t="s">
        <v>100</v>
      </c>
      <c r="K7" s="143"/>
    </row>
    <row r="8" spans="2:11" ht="14.1" customHeight="1" x14ac:dyDescent="0.35">
      <c r="B8" s="155"/>
      <c r="C8" s="156"/>
      <c r="D8" s="157"/>
      <c r="E8" s="144" t="s">
        <v>29</v>
      </c>
      <c r="F8" s="145"/>
      <c r="H8" s="140"/>
      <c r="I8" s="141"/>
      <c r="J8" s="144" t="s">
        <v>29</v>
      </c>
      <c r="K8" s="145"/>
    </row>
    <row r="9" spans="2:11" s="17" customFormat="1" ht="14.25" customHeight="1" x14ac:dyDescent="0.35">
      <c r="B9" s="29" t="s">
        <v>80</v>
      </c>
      <c r="C9" s="30"/>
      <c r="D9" s="31"/>
      <c r="E9" s="8"/>
      <c r="F9" s="72"/>
      <c r="H9" s="15" t="s">
        <v>58</v>
      </c>
      <c r="I9" s="16" t="s">
        <v>59</v>
      </c>
      <c r="J9" s="8"/>
      <c r="K9" s="72">
        <f>SUM(J10:J12)</f>
        <v>57500000</v>
      </c>
    </row>
    <row r="10" spans="2:11" s="17" customFormat="1" ht="14.25" customHeight="1" x14ac:dyDescent="0.35">
      <c r="B10" s="32" t="s">
        <v>81</v>
      </c>
      <c r="C10" s="33"/>
      <c r="D10" s="34" t="s">
        <v>82</v>
      </c>
      <c r="E10" s="8"/>
      <c r="F10" s="72">
        <f>F11+F18</f>
        <v>5500000</v>
      </c>
      <c r="H10" s="18"/>
      <c r="I10" s="19" t="s">
        <v>172</v>
      </c>
      <c r="J10" s="9">
        <v>20000000</v>
      </c>
      <c r="K10" s="73"/>
    </row>
    <row r="11" spans="2:11" s="17" customFormat="1" ht="14.25" customHeight="1" x14ac:dyDescent="0.35">
      <c r="B11" s="32"/>
      <c r="C11" s="35" t="s">
        <v>83</v>
      </c>
      <c r="D11" s="34" t="s">
        <v>84</v>
      </c>
      <c r="E11" s="8"/>
      <c r="F11" s="72">
        <f>SUM(E12:E17)</f>
        <v>5500000</v>
      </c>
      <c r="H11" s="18"/>
      <c r="I11" s="19" t="s">
        <v>173</v>
      </c>
      <c r="J11" s="130">
        <v>22500000</v>
      </c>
      <c r="K11" s="74"/>
    </row>
    <row r="12" spans="2:11" ht="14.25" customHeight="1" x14ac:dyDescent="0.35">
      <c r="B12" s="36"/>
      <c r="C12" s="39"/>
      <c r="D12" s="40" t="s">
        <v>38</v>
      </c>
      <c r="E12" s="11"/>
      <c r="F12" s="73"/>
      <c r="H12" s="18"/>
      <c r="I12" s="19" t="s">
        <v>174</v>
      </c>
      <c r="J12" s="130">
        <v>15000000</v>
      </c>
      <c r="K12" s="74"/>
    </row>
    <row r="13" spans="2:11" ht="14.25" customHeight="1" x14ac:dyDescent="0.35">
      <c r="B13" s="61"/>
      <c r="C13" s="37"/>
      <c r="D13" s="38" t="s">
        <v>39</v>
      </c>
      <c r="E13" s="11">
        <v>5500000</v>
      </c>
      <c r="F13" s="73"/>
      <c r="H13" s="128" t="s">
        <v>60</v>
      </c>
      <c r="I13" s="16" t="s">
        <v>61</v>
      </c>
      <c r="J13" s="129"/>
      <c r="K13" s="72">
        <f>시산표!J27</f>
        <v>0</v>
      </c>
    </row>
    <row r="14" spans="2:11" ht="14.25" customHeight="1" x14ac:dyDescent="0.35">
      <c r="B14" s="36"/>
      <c r="C14" s="39"/>
      <c r="D14" s="40" t="s">
        <v>40</v>
      </c>
      <c r="E14" s="11"/>
      <c r="F14" s="74"/>
      <c r="H14" s="10" t="s">
        <v>62</v>
      </c>
      <c r="I14" s="21" t="s">
        <v>63</v>
      </c>
      <c r="J14" s="12"/>
      <c r="K14" s="75">
        <f>K9-K13</f>
        <v>57500000</v>
      </c>
    </row>
    <row r="15" spans="2:11" ht="14.25" customHeight="1" x14ac:dyDescent="0.35">
      <c r="B15" s="36"/>
      <c r="C15" s="39"/>
      <c r="D15" s="40" t="s">
        <v>85</v>
      </c>
      <c r="E15" s="11"/>
      <c r="F15" s="74"/>
      <c r="H15" s="10" t="s">
        <v>64</v>
      </c>
      <c r="I15" s="21" t="s">
        <v>65</v>
      </c>
      <c r="J15" s="8"/>
      <c r="K15" s="72">
        <f>SUM(J16:J27)</f>
        <v>52500000</v>
      </c>
    </row>
    <row r="16" spans="2:11" ht="14.25" customHeight="1" x14ac:dyDescent="0.35">
      <c r="B16" s="36"/>
      <c r="C16" s="39"/>
      <c r="D16" s="40" t="s">
        <v>35</v>
      </c>
      <c r="E16" s="11"/>
      <c r="F16" s="73"/>
      <c r="H16" s="18"/>
      <c r="I16" s="22" t="s">
        <v>8</v>
      </c>
      <c r="J16" s="9">
        <v>20000000</v>
      </c>
      <c r="K16" s="73"/>
    </row>
    <row r="17" spans="2:11" ht="14.25" customHeight="1" x14ac:dyDescent="0.35">
      <c r="B17" s="36"/>
      <c r="C17" s="39"/>
      <c r="D17" s="40" t="s">
        <v>41</v>
      </c>
      <c r="E17" s="102"/>
      <c r="F17" s="73"/>
      <c r="H17" s="18"/>
      <c r="I17" s="22" t="s">
        <v>155</v>
      </c>
      <c r="J17" s="9">
        <f>시산표!J29</f>
        <v>0</v>
      </c>
      <c r="K17" s="73"/>
    </row>
    <row r="18" spans="2:11" s="17" customFormat="1" ht="14.25" customHeight="1" x14ac:dyDescent="0.35">
      <c r="B18" s="32"/>
      <c r="C18" s="35" t="s">
        <v>86</v>
      </c>
      <c r="D18" s="122" t="s">
        <v>87</v>
      </c>
      <c r="E18" s="8"/>
      <c r="F18" s="72">
        <f>SUM(E19:E20)</f>
        <v>0</v>
      </c>
      <c r="H18" s="18"/>
      <c r="I18" s="22" t="s">
        <v>118</v>
      </c>
      <c r="J18" s="9">
        <v>10000000</v>
      </c>
      <c r="K18" s="73"/>
    </row>
    <row r="19" spans="2:11" ht="14.25" customHeight="1" x14ac:dyDescent="0.35">
      <c r="B19" s="41"/>
      <c r="C19" s="42"/>
      <c r="D19" s="43" t="s">
        <v>144</v>
      </c>
      <c r="E19" s="9"/>
      <c r="F19" s="73"/>
      <c r="H19" s="18"/>
      <c r="I19" s="22" t="s">
        <v>9</v>
      </c>
      <c r="J19" s="9">
        <f>시산표!J31</f>
        <v>0</v>
      </c>
      <c r="K19" s="73"/>
    </row>
    <row r="20" spans="2:11" ht="14.25" customHeight="1" x14ac:dyDescent="0.35">
      <c r="B20" s="41"/>
      <c r="C20" s="42"/>
      <c r="D20" s="43" t="s">
        <v>145</v>
      </c>
      <c r="E20" s="9"/>
      <c r="F20" s="73"/>
      <c r="H20" s="18"/>
      <c r="I20" s="22" t="s">
        <v>120</v>
      </c>
      <c r="J20" s="9">
        <v>5000000</v>
      </c>
      <c r="K20" s="73"/>
    </row>
    <row r="21" spans="2:11" s="17" customFormat="1" ht="14.25" customHeight="1" x14ac:dyDescent="0.35">
      <c r="B21" s="32" t="s">
        <v>57</v>
      </c>
      <c r="C21" s="44"/>
      <c r="D21" s="45" t="s">
        <v>88</v>
      </c>
      <c r="E21" s="8"/>
      <c r="F21" s="72">
        <f>F22+F23+F26+F27</f>
        <v>0</v>
      </c>
      <c r="H21" s="18"/>
      <c r="I21" s="22" t="s">
        <v>10</v>
      </c>
      <c r="J21" s="9">
        <v>12000000</v>
      </c>
      <c r="K21" s="73"/>
    </row>
    <row r="22" spans="2:11" s="17" customFormat="1" ht="14.25" customHeight="1" x14ac:dyDescent="0.35">
      <c r="B22" s="32"/>
      <c r="C22" s="44" t="s">
        <v>83</v>
      </c>
      <c r="D22" s="45" t="s">
        <v>89</v>
      </c>
      <c r="E22" s="8"/>
      <c r="F22" s="72">
        <v>0</v>
      </c>
      <c r="H22" s="18"/>
      <c r="I22" s="22" t="s">
        <v>11</v>
      </c>
      <c r="J22" s="9">
        <v>2000000</v>
      </c>
      <c r="K22" s="73"/>
    </row>
    <row r="23" spans="2:11" s="17" customFormat="1" ht="14.25" customHeight="1" x14ac:dyDescent="0.35">
      <c r="B23" s="32"/>
      <c r="C23" s="44" t="s">
        <v>86</v>
      </c>
      <c r="D23" s="45" t="s">
        <v>90</v>
      </c>
      <c r="E23" s="8"/>
      <c r="F23" s="72">
        <f>SUM(E24:E25)</f>
        <v>0</v>
      </c>
      <c r="H23" s="18"/>
      <c r="I23" s="22" t="s">
        <v>136</v>
      </c>
      <c r="J23" s="9">
        <v>3500000</v>
      </c>
      <c r="K23" s="73"/>
    </row>
    <row r="24" spans="2:11" ht="14.25" customHeight="1" x14ac:dyDescent="0.35">
      <c r="B24" s="41"/>
      <c r="C24" s="42"/>
      <c r="D24" s="43" t="s">
        <v>146</v>
      </c>
      <c r="E24" s="9"/>
      <c r="F24" s="73"/>
      <c r="H24" s="18"/>
      <c r="I24" s="22" t="s">
        <v>164</v>
      </c>
      <c r="J24" s="9">
        <f>시산표!J36</f>
        <v>0</v>
      </c>
      <c r="K24" s="73"/>
    </row>
    <row r="25" spans="2:11" ht="14.25" customHeight="1" x14ac:dyDescent="0.35">
      <c r="B25" s="41"/>
      <c r="C25" s="42"/>
      <c r="D25" s="43" t="s">
        <v>91</v>
      </c>
      <c r="E25" s="9"/>
      <c r="F25" s="73"/>
      <c r="H25" s="18"/>
      <c r="I25" s="22" t="s">
        <v>167</v>
      </c>
      <c r="J25" s="9">
        <f>시산표!J37</f>
        <v>0</v>
      </c>
      <c r="K25" s="73"/>
    </row>
    <row r="26" spans="2:11" s="17" customFormat="1" ht="14.25" customHeight="1" x14ac:dyDescent="0.35">
      <c r="B26" s="32"/>
      <c r="C26" s="44" t="s">
        <v>92</v>
      </c>
      <c r="D26" s="45" t="s">
        <v>93</v>
      </c>
      <c r="E26" s="8"/>
      <c r="F26" s="72">
        <v>0</v>
      </c>
      <c r="H26" s="18"/>
      <c r="I26" s="22" t="s">
        <v>122</v>
      </c>
      <c r="J26" s="9">
        <f>시산표!J38</f>
        <v>0</v>
      </c>
      <c r="K26" s="73"/>
    </row>
    <row r="27" spans="2:11" s="17" customFormat="1" ht="14.25" customHeight="1" x14ac:dyDescent="0.35">
      <c r="B27" s="36"/>
      <c r="C27" s="39" t="s">
        <v>94</v>
      </c>
      <c r="D27" s="122" t="s">
        <v>95</v>
      </c>
      <c r="E27" s="13"/>
      <c r="F27" s="76">
        <f>SUM(E28:E28)</f>
        <v>0</v>
      </c>
      <c r="H27" s="18"/>
      <c r="I27" s="22" t="s">
        <v>133</v>
      </c>
      <c r="J27" s="9">
        <f>시산표!J39</f>
        <v>0</v>
      </c>
      <c r="K27" s="73"/>
    </row>
    <row r="28" spans="2:11" ht="14.25" customHeight="1" x14ac:dyDescent="0.35">
      <c r="B28" s="41"/>
      <c r="C28" s="42"/>
      <c r="D28" s="43" t="s">
        <v>1</v>
      </c>
      <c r="E28" s="9"/>
      <c r="F28" s="73"/>
      <c r="H28" s="10" t="s">
        <v>66</v>
      </c>
      <c r="I28" s="21" t="s">
        <v>67</v>
      </c>
      <c r="J28" s="13"/>
      <c r="K28" s="76">
        <f>K14-K15</f>
        <v>5000000</v>
      </c>
    </row>
    <row r="29" spans="2:11" s="17" customFormat="1" ht="14.25" customHeight="1" x14ac:dyDescent="0.35">
      <c r="B29" s="146" t="s">
        <v>30</v>
      </c>
      <c r="C29" s="147"/>
      <c r="D29" s="148"/>
      <c r="E29" s="8"/>
      <c r="F29" s="72">
        <f>F10+F21</f>
        <v>5500000</v>
      </c>
      <c r="H29" s="10" t="s">
        <v>68</v>
      </c>
      <c r="I29" s="21" t="s">
        <v>69</v>
      </c>
      <c r="J29" s="13"/>
      <c r="K29" s="76">
        <f>SUM(J32:J33)</f>
        <v>0</v>
      </c>
    </row>
    <row r="30" spans="2:11" s="17" customFormat="1" ht="14.25" customHeight="1" x14ac:dyDescent="0.35">
      <c r="B30" s="46" t="s">
        <v>96</v>
      </c>
      <c r="C30" s="35"/>
      <c r="D30" s="47"/>
      <c r="E30" s="8"/>
      <c r="F30" s="72"/>
      <c r="H30" s="10"/>
      <c r="I30" s="19" t="s">
        <v>125</v>
      </c>
      <c r="J30" s="9">
        <f>시산표!J40</f>
        <v>0</v>
      </c>
      <c r="K30" s="72"/>
    </row>
    <row r="31" spans="2:11" s="17" customFormat="1" ht="14.25" customHeight="1" x14ac:dyDescent="0.35">
      <c r="B31" s="32" t="s">
        <v>81</v>
      </c>
      <c r="C31" s="48"/>
      <c r="D31" s="49" t="s">
        <v>97</v>
      </c>
      <c r="E31" s="8"/>
      <c r="F31" s="72">
        <f>SUM(E32:E33)</f>
        <v>0</v>
      </c>
      <c r="H31" s="10"/>
      <c r="I31" s="19" t="s">
        <v>131</v>
      </c>
      <c r="J31" s="9">
        <f>시산표!J41</f>
        <v>0</v>
      </c>
      <c r="K31" s="72"/>
    </row>
    <row r="32" spans="2:11" ht="14.25" customHeight="1" x14ac:dyDescent="0.35">
      <c r="B32" s="36"/>
      <c r="C32" s="39"/>
      <c r="D32" s="40" t="s">
        <v>4</v>
      </c>
      <c r="E32" s="9"/>
      <c r="F32" s="73"/>
      <c r="H32" s="10"/>
      <c r="I32" s="19" t="s">
        <v>162</v>
      </c>
      <c r="J32" s="9">
        <f>시산표!J42</f>
        <v>0</v>
      </c>
      <c r="K32" s="72"/>
    </row>
    <row r="33" spans="2:11" ht="14.25" customHeight="1" x14ac:dyDescent="0.35">
      <c r="B33" s="41"/>
      <c r="C33" s="42"/>
      <c r="D33" s="43" t="s">
        <v>7</v>
      </c>
      <c r="E33" s="9"/>
      <c r="F33" s="73"/>
      <c r="H33" s="10"/>
      <c r="I33" s="19" t="s">
        <v>158</v>
      </c>
      <c r="J33" s="9">
        <f>시산표!J43</f>
        <v>0</v>
      </c>
      <c r="K33" s="72"/>
    </row>
    <row r="34" spans="2:11" ht="14.25" customHeight="1" x14ac:dyDescent="0.35">
      <c r="B34" s="41"/>
      <c r="C34" s="42"/>
      <c r="D34" s="43" t="s">
        <v>117</v>
      </c>
      <c r="E34" s="9"/>
      <c r="F34" s="73"/>
      <c r="H34" s="10" t="s">
        <v>70</v>
      </c>
      <c r="I34" s="21" t="s">
        <v>71</v>
      </c>
      <c r="J34" s="8"/>
      <c r="K34" s="72">
        <f>SUM(J35:J37)</f>
        <v>5000000</v>
      </c>
    </row>
    <row r="35" spans="2:11" s="17" customFormat="1" ht="14.25" customHeight="1" x14ac:dyDescent="0.35">
      <c r="B35" s="32" t="s">
        <v>57</v>
      </c>
      <c r="C35" s="50"/>
      <c r="D35" s="122" t="s">
        <v>98</v>
      </c>
      <c r="E35" s="51"/>
      <c r="F35" s="78">
        <f>SUM(E36:E36)</f>
        <v>3000000</v>
      </c>
      <c r="H35" s="10"/>
      <c r="I35" s="19" t="s">
        <v>12</v>
      </c>
      <c r="J35" s="9">
        <f>시산표!J44</f>
        <v>0</v>
      </c>
      <c r="K35" s="72"/>
    </row>
    <row r="36" spans="2:11" ht="14.25" customHeight="1" x14ac:dyDescent="0.35">
      <c r="B36" s="41"/>
      <c r="C36" s="52"/>
      <c r="D36" s="40" t="s">
        <v>105</v>
      </c>
      <c r="E36" s="53">
        <v>3000000</v>
      </c>
      <c r="F36" s="79"/>
      <c r="H36" s="20"/>
      <c r="I36" s="19" t="s">
        <v>129</v>
      </c>
      <c r="J36" s="9">
        <v>5000000</v>
      </c>
      <c r="K36" s="73"/>
    </row>
    <row r="37" spans="2:11" s="17" customFormat="1" ht="14.25" customHeight="1" x14ac:dyDescent="0.35">
      <c r="B37" s="146" t="s">
        <v>31</v>
      </c>
      <c r="C37" s="147"/>
      <c r="D37" s="148"/>
      <c r="E37" s="51"/>
      <c r="F37" s="78">
        <f>F31+F35</f>
        <v>3000000</v>
      </c>
      <c r="H37" s="20"/>
      <c r="I37" s="19" t="s">
        <v>160</v>
      </c>
      <c r="J37" s="9">
        <f>시산표!J46</f>
        <v>0</v>
      </c>
      <c r="K37" s="73"/>
    </row>
    <row r="38" spans="2:11" s="17" customFormat="1" ht="14.25" customHeight="1" x14ac:dyDescent="0.35">
      <c r="B38" s="46" t="s">
        <v>99</v>
      </c>
      <c r="C38" s="35"/>
      <c r="D38" s="47"/>
      <c r="E38" s="51"/>
      <c r="F38" s="78"/>
      <c r="H38" s="10" t="s">
        <v>72</v>
      </c>
      <c r="I38" s="21" t="s">
        <v>73</v>
      </c>
      <c r="J38" s="8"/>
      <c r="K38" s="72">
        <f>K28+K29-K34</f>
        <v>0</v>
      </c>
    </row>
    <row r="39" spans="2:11" s="17" customFormat="1" ht="14.25" customHeight="1" x14ac:dyDescent="0.35">
      <c r="B39" s="32" t="s">
        <v>81</v>
      </c>
      <c r="C39" s="50"/>
      <c r="D39" s="122" t="s">
        <v>0</v>
      </c>
      <c r="E39" s="51"/>
      <c r="F39" s="78">
        <f>SUM(E40)</f>
        <v>0</v>
      </c>
      <c r="H39" s="10" t="s">
        <v>74</v>
      </c>
      <c r="I39" s="21" t="s">
        <v>75</v>
      </c>
      <c r="J39" s="8"/>
      <c r="K39" s="72"/>
    </row>
    <row r="40" spans="2:11" ht="14.25" customHeight="1" thickBot="1" x14ac:dyDescent="0.4">
      <c r="B40" s="41"/>
      <c r="C40" s="52"/>
      <c r="D40" s="40" t="s">
        <v>47</v>
      </c>
      <c r="E40" s="53">
        <v>0</v>
      </c>
      <c r="F40" s="79"/>
      <c r="H40" s="14" t="s">
        <v>76</v>
      </c>
      <c r="I40" s="24" t="s">
        <v>77</v>
      </c>
      <c r="J40" s="25"/>
      <c r="K40" s="77">
        <f>K38-K39</f>
        <v>0</v>
      </c>
    </row>
    <row r="41" spans="2:11" s="17" customFormat="1" ht="14.25" customHeight="1" x14ac:dyDescent="0.35">
      <c r="B41" s="32" t="s">
        <v>57</v>
      </c>
      <c r="C41" s="50"/>
      <c r="D41" s="122" t="s">
        <v>15</v>
      </c>
      <c r="E41" s="51"/>
      <c r="F41" s="78">
        <f>SUM(E42:E42)</f>
        <v>2500000</v>
      </c>
    </row>
    <row r="42" spans="2:11" ht="14.25" customHeight="1" x14ac:dyDescent="0.35">
      <c r="B42" s="54"/>
      <c r="C42" s="55"/>
      <c r="D42" s="56" t="s">
        <v>79</v>
      </c>
      <c r="E42" s="57">
        <v>2500000</v>
      </c>
      <c r="F42" s="80"/>
    </row>
    <row r="43" spans="2:11" s="17" customFormat="1" ht="14.25" customHeight="1" x14ac:dyDescent="0.35">
      <c r="B43" s="146" t="s">
        <v>32</v>
      </c>
      <c r="C43" s="147"/>
      <c r="D43" s="148"/>
      <c r="E43" s="51"/>
      <c r="F43" s="78">
        <f>F39+F41</f>
        <v>2500000</v>
      </c>
    </row>
    <row r="44" spans="2:11" s="17" customFormat="1" ht="14.25" customHeight="1" thickBot="1" x14ac:dyDescent="0.4">
      <c r="B44" s="149" t="s">
        <v>33</v>
      </c>
      <c r="C44" s="150"/>
      <c r="D44" s="151"/>
      <c r="E44" s="58"/>
      <c r="F44" s="81">
        <f>F37+F43</f>
        <v>5500000</v>
      </c>
    </row>
    <row r="45" spans="2:11" ht="4.5" customHeight="1" x14ac:dyDescent="0.35"/>
    <row r="46" spans="2:11" x14ac:dyDescent="0.35">
      <c r="F46" s="59" t="str">
        <f>IF(F29=F44,"OK","ERROR")</f>
        <v>OK</v>
      </c>
    </row>
    <row r="47" spans="2:11" x14ac:dyDescent="0.35">
      <c r="E47" s="60"/>
    </row>
    <row r="48" spans="2:11" x14ac:dyDescent="0.35">
      <c r="F48" s="23"/>
    </row>
  </sheetData>
  <mergeCells count="14">
    <mergeCell ref="H1:K1"/>
    <mergeCell ref="H3:K3"/>
    <mergeCell ref="H7:I8"/>
    <mergeCell ref="J7:K7"/>
    <mergeCell ref="J8:K8"/>
    <mergeCell ref="B37:D37"/>
    <mergeCell ref="B43:D43"/>
    <mergeCell ref="B44:D44"/>
    <mergeCell ref="B1:F1"/>
    <mergeCell ref="B3:F3"/>
    <mergeCell ref="B7:D8"/>
    <mergeCell ref="E7:F7"/>
    <mergeCell ref="E8:F8"/>
    <mergeCell ref="B29:D29"/>
  </mergeCells>
  <phoneticPr fontId="2" type="noConversion"/>
  <printOptions horizontalCentered="1"/>
  <pageMargins left="1" right="1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분개장</vt:lpstr>
      <vt:lpstr>시산표</vt:lpstr>
      <vt:lpstr>손익계산서</vt:lpstr>
      <vt:lpstr>재무상태표</vt:lpstr>
      <vt:lpstr>전기 재무제표</vt:lpstr>
      <vt:lpstr>재무상태표!Print_Area</vt:lpstr>
      <vt:lpstr>'전기 재무제표'!Print_Area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안진구</dc:creator>
  <cp:lastModifiedBy>안진구</cp:lastModifiedBy>
  <cp:lastPrinted>2012-02-09T03:44:42Z</cp:lastPrinted>
  <dcterms:created xsi:type="dcterms:W3CDTF">2011-10-12T04:34:39Z</dcterms:created>
  <dcterms:modified xsi:type="dcterms:W3CDTF">2021-07-30T11:57:29Z</dcterms:modified>
</cp:coreProperties>
</file>