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89"/>
  </bookViews>
  <sheets>
    <sheet name="Feuille1" sheetId="1" r:id="rId1"/>
  </sheets>
  <calcPr calcId="145621"/>
</workbook>
</file>

<file path=xl/calcChain.xml><?xml version="1.0" encoding="utf-8"?>
<calcChain xmlns="http://schemas.openxmlformats.org/spreadsheetml/2006/main">
  <c r="C52" i="1" l="1"/>
  <c r="C59" i="1"/>
  <c r="C57" i="1"/>
  <c r="C55" i="1"/>
  <c r="C54" i="1"/>
  <c r="C53" i="1"/>
  <c r="C48" i="1"/>
  <c r="C43" i="1"/>
  <c r="C42" i="1"/>
  <c r="C46" i="1"/>
  <c r="C24" i="1" l="1"/>
  <c r="C2" i="1"/>
  <c r="C13" i="1"/>
  <c r="C14" i="1"/>
  <c r="C29" i="1" s="1"/>
  <c r="C10" i="1"/>
  <c r="C6" i="1"/>
  <c r="C5" i="1"/>
  <c r="C65" i="1"/>
  <c r="A44" i="1" l="1"/>
  <c r="A38" i="1"/>
  <c r="A37" i="1"/>
  <c r="C34" i="1"/>
  <c r="C66" i="1" s="1"/>
  <c r="C67" i="1" s="1"/>
  <c r="A61" i="1"/>
  <c r="A50" i="1"/>
  <c r="A56" i="1"/>
</calcChain>
</file>

<file path=xl/comments1.xml><?xml version="1.0" encoding="utf-8"?>
<comments xmlns="http://schemas.openxmlformats.org/spreadsheetml/2006/main">
  <authors>
    <author>Budnyk, Ivan (DI CV PR) - AF (ext)</author>
    <author/>
    <author>IIS</author>
  </authors>
  <commentList>
    <comment ref="C2" authorId="0">
      <text>
        <r>
          <rPr>
            <b/>
            <sz val="9"/>
            <color indexed="81"/>
            <rFont val="Tahoma"/>
            <family val="2"/>
            <charset val="204"/>
          </rPr>
          <t>p.50 : "</t>
        </r>
        <r>
          <rPr>
            <sz val="9"/>
            <color indexed="81"/>
            <rFont val="Tahoma"/>
            <family val="2"/>
          </rPr>
          <t>Les apports des associés sont de 100000 euros, la Banque sera sollicitée pour un montant
équivalent au apports soit à hauteur de 100000 euros pour un prêt moyen terme." (Attention 6 _associes_ et 0 dirigrants, Versteine?)</t>
        </r>
      </text>
    </comment>
    <comment ref="A4" authorId="1">
      <text>
        <r>
          <rPr>
            <b/>
            <sz val="9"/>
            <color indexed="8"/>
            <rFont val="Tahoma"/>
            <family val="2"/>
          </rPr>
          <t xml:space="preserve">Frais de constitution :
</t>
        </r>
        <r>
          <rPr>
            <sz val="9"/>
            <color indexed="8"/>
            <rFont val="Tahoma"/>
            <family val="2"/>
          </rPr>
          <t xml:space="preserve">EI Commerce: 100 €
EI Artisans: 350 €
EI Libérales: 0 € 
EIRL: 200 €
SARL - EURL: 300 €
SA SAS: 500 €
</t>
        </r>
        <r>
          <rPr>
            <b/>
            <sz val="9"/>
            <color indexed="8"/>
            <rFont val="Tahoma"/>
            <family val="2"/>
          </rPr>
          <t>INPI:</t>
        </r>
        <r>
          <rPr>
            <sz val="9"/>
            <color indexed="8"/>
            <rFont val="Tahoma"/>
            <family val="2"/>
          </rPr>
          <t xml:space="preserve"> 
- Marque: 225 € pour 3 classes pour 10 ans
- Dessin/modèle: 155 € pour le dépôt et les reproductions pour 10 ans</t>
        </r>
      </text>
    </comment>
    <comment ref="C4" authorId="0">
      <text>
        <r>
          <rPr>
            <b/>
            <sz val="9"/>
            <color indexed="81"/>
            <rFont val="Tahoma"/>
            <family val="2"/>
          </rPr>
          <t>p.48 :</t>
        </r>
        <r>
          <rPr>
            <sz val="9"/>
            <color indexed="81"/>
            <rFont val="Tahoma"/>
            <family val="2"/>
          </rPr>
          <t xml:space="preserve">
Nous avons estimé à 2500 euros les frais de constitution
correspondants.</t>
        </r>
      </text>
    </comment>
    <comment ref="C5" authorId="0">
      <text>
        <r>
          <rPr>
            <sz val="9"/>
            <color indexed="81"/>
            <rFont val="Tahoma"/>
            <family val="2"/>
          </rPr>
          <t>p.47 + 60m2 * 13 EUR (plafonné par loi Alur) https://www.pap.fr/actualites/frais-d-agence-en-location-le-plafonnement-de-la-loi-alur/a16872</t>
        </r>
      </text>
    </comment>
    <comment ref="A6" authorId="1">
      <text>
        <r>
          <rPr>
            <sz val="9"/>
            <color indexed="8"/>
            <rFont val="Tahoma"/>
            <family val="2"/>
          </rPr>
          <t>- Frais garantie FAG= 2% du montant garanti
- Frais garantie FGIF= 2,5% du montant garanti
- Frais garantie SIAGI: au cas par cas</t>
        </r>
      </text>
    </comment>
    <comment ref="C6" authorId="0">
      <text>
        <r>
          <rPr>
            <sz val="9"/>
            <color indexed="81"/>
            <rFont val="Tahoma"/>
            <family val="2"/>
          </rPr>
          <t>p.50 Banque : 100000 EUR et frais environ 2% voici l'info actuelle : https://reassurez-moi.fr/guide/pret-immobilier/frais-de-garantie</t>
        </r>
      </text>
    </comment>
    <comment ref="C7" authorId="0">
      <text>
        <r>
          <rPr>
            <sz val="9"/>
            <color indexed="81"/>
            <rFont val="Tahoma"/>
            <family val="2"/>
          </rPr>
          <t>p. 48, "une SAS qui va racheter le droit au bail"</t>
        </r>
      </text>
    </comment>
    <comment ref="C8" authorId="0">
      <text>
        <r>
          <rPr>
            <sz val="9"/>
            <color indexed="81"/>
            <rFont val="Tahoma"/>
            <family val="2"/>
          </rPr>
          <t>p.41 Je cite: "Obtention de l’emprunt et versement de l’apport personnel sur le compte courant
de l’entreprise pour financer les investissements corporels et incorporels" alors ils pensent… mais… en realité on ne sais pas. Voici la difinition : https://fr.wikipedia.org/wiki/Fonds_de_commerce</t>
        </r>
      </text>
    </comment>
    <comment ref="C9" authorId="0">
      <text>
        <r>
          <rPr>
            <b/>
            <sz val="9"/>
            <color indexed="81"/>
            <rFont val="Tahoma"/>
            <family val="2"/>
          </rPr>
          <t>https://fr.wikipedia.org/wiki/Fonds_de_commerce</t>
        </r>
      </text>
    </comment>
    <comment ref="C10" authorId="0">
      <text>
        <r>
          <rPr>
            <sz val="9"/>
            <color indexed="81"/>
            <rFont val="Tahoma"/>
            <family val="2"/>
          </rPr>
          <t>Oui sur p. 63 ils parlent de 6000 EUR et apres ils donnent le plan (j'ai vais en cette mannier de vérification) You never know these crazy start'upers (check, check &amp; check)</t>
        </r>
      </text>
    </comment>
    <comment ref="A11" authorId="1">
      <text>
        <r>
          <rPr>
            <sz val="9"/>
            <color indexed="8"/>
            <rFont val="Tahoma"/>
            <family val="2"/>
          </rPr>
          <t>S'il s'agit d'un site e-commerce ou d'un site Internet de services</t>
        </r>
      </text>
    </comment>
    <comment ref="C11" authorId="0">
      <text>
        <r>
          <rPr>
            <sz val="9"/>
            <color indexed="81"/>
            <rFont val="Tahoma"/>
            <family val="2"/>
          </rPr>
          <t>p.65 , la 4ieme ligne</t>
        </r>
      </text>
    </comment>
    <comment ref="C13" authorId="0">
      <text>
        <r>
          <rPr>
            <sz val="9"/>
            <color indexed="81"/>
            <rFont val="Tahoma"/>
            <family val="2"/>
          </rPr>
          <t xml:space="preserve">p.47 : "Les besoins de financement liés à la mise en oeuvre de l’exploitation seront d’environ 80.000
euros pour ce qui concerne l’aménagement, les équipements ainsi que les travaux" donc 80000 EUR - 50000 EUR des travaux </t>
        </r>
      </text>
    </comment>
    <comment ref="C14" authorId="0">
      <text>
        <r>
          <rPr>
            <b/>
            <sz val="9"/>
            <color indexed="81"/>
            <rFont val="Tahoma"/>
            <family val="2"/>
          </rPr>
          <t>Budnyk, Ivan (DI CV PR) - AF (ext):</t>
        </r>
        <r>
          <rPr>
            <sz val="9"/>
            <color indexed="81"/>
            <rFont val="Tahoma"/>
            <family val="2"/>
          </rPr>
          <t xml:space="preserve">
p.47 , amenagement + agencement : 130000+50000</t>
        </r>
      </text>
    </comment>
    <comment ref="C15" authorId="0">
      <text>
        <r>
          <rPr>
            <sz val="9"/>
            <color indexed="81"/>
            <rFont val="Tahoma"/>
            <family val="2"/>
          </rPr>
          <t>rien prevu (pas critique, en cas d'urgence love money = love car sera donné par mama, papa…)</t>
        </r>
      </text>
    </comment>
    <comment ref="C16" authorId="0">
      <text>
        <r>
          <rPr>
            <sz val="9"/>
            <color indexed="81"/>
            <rFont val="Tahoma"/>
            <family val="2"/>
          </rPr>
          <t>déjà là : ligne 13 (à mon avis pas souffisant, mais ce leurs estim.)</t>
        </r>
      </text>
    </comment>
    <comment ref="C17" authorId="0">
      <text>
        <r>
          <rPr>
            <sz val="9"/>
            <color indexed="81"/>
            <rFont val="Tahoma"/>
            <family val="2"/>
          </rPr>
          <t>déjà là : ligne 14</t>
        </r>
      </text>
    </comment>
    <comment ref="C18" authorId="0">
      <text>
        <r>
          <rPr>
            <sz val="9"/>
            <color indexed="81"/>
            <rFont val="Tahoma"/>
            <family val="2"/>
          </rPr>
          <t>En cherchant euros (j'ai rien rouvé pour la categorie) l'autre</t>
        </r>
      </text>
    </comment>
    <comment ref="C20" authorId="0">
      <text>
        <r>
          <rPr>
            <b/>
            <sz val="9"/>
            <color indexed="81"/>
            <rFont val="Tahoma"/>
            <family val="2"/>
          </rPr>
          <t>Budnyk, Ivan (DI CV PR) - AF (ext):</t>
        </r>
        <r>
          <rPr>
            <sz val="9"/>
            <color indexed="81"/>
            <rFont val="Tahoma"/>
            <family val="2"/>
          </rPr>
          <t xml:space="preserve">
p.47 la mont. du bail est éstimé au 130000 EUR pour 60m2 (max) donc c'est une bail annuelle, donc si ils paient en avance, pas de dépôt garatie, je cite "Aucun dépôt de garantie ne peut être réclamé au locataire si le loyer est payable d'avance pour une période supérieure à 2 mois (loyer payé trimestriellement par exemple). Toutefois, si le locataire demande le bénéfice du paiement mensuel du loyer, le propriétaire peut exiger un dépôt de garantie." Le source d'info : http://www.fnaim.fr/3770-le-depot-de-garantie-comment-ca-marche-.htm</t>
        </r>
      </text>
    </comment>
    <comment ref="C21" authorId="0">
      <text>
        <r>
          <rPr>
            <sz val="9"/>
            <color indexed="81"/>
            <rFont val="Tahoma"/>
            <family val="2"/>
          </rPr>
          <t>Rien dans sur le document, donc on se base sur l'hypothese qu'ils paient 300000EUR par ans an avance, et donc, "0" (voici l'info pourqoui : http://louer-sans-cdi.fr/2016/09/19/la-caution-bancaire-pour-louer-cest-quoi/ )</t>
        </r>
      </text>
    </comment>
    <comment ref="C23" authorId="0">
      <text>
        <r>
          <rPr>
            <sz val="9"/>
            <color indexed="81"/>
            <rFont val="Tahoma"/>
            <family val="2"/>
          </rPr>
          <t>p.41 pas ouvert c'est une projet pour la future, donc 0</t>
        </r>
      </text>
    </comment>
    <comment ref="C24" authorId="0">
      <text>
        <r>
          <rPr>
            <sz val="9"/>
            <color indexed="81"/>
            <rFont val="Tahoma"/>
            <family val="2"/>
          </rPr>
          <t>p.50 alors 40000 euros de FI PIE (inclus 30000 pour NACRE) attention!, bien expliqué dans doc. Alors 40000-30000 = 10000 eur</t>
        </r>
      </text>
    </comment>
    <comment ref="C25" authorId="0">
      <text>
        <r>
          <rPr>
            <sz val="9"/>
            <color indexed="81"/>
            <rFont val="Tahoma"/>
            <family val="2"/>
          </rPr>
          <t>p.50</t>
        </r>
      </text>
    </comment>
    <comment ref="C26" authorId="0">
      <text>
        <r>
          <rPr>
            <sz val="9"/>
            <color indexed="81"/>
            <rFont val="Tahoma"/>
            <family val="2"/>
          </rPr>
          <t>p.50 (déjà parlé)</t>
        </r>
      </text>
    </comment>
    <comment ref="C27" authorId="2">
      <text>
        <r>
          <rPr>
            <sz val="8"/>
            <color indexed="81"/>
            <rFont val="Tahoma"/>
            <family val="2"/>
            <charset val="204"/>
          </rPr>
          <t>Pas de PCE, France Intiative PIE - un seul crerdit</t>
        </r>
      </text>
    </comment>
    <comment ref="C30" authorId="2">
      <text>
        <r>
          <rPr>
            <sz val="8"/>
            <color indexed="81"/>
            <rFont val="Tahoma"/>
            <family val="2"/>
            <charset val="204"/>
          </rPr>
          <t>pas de prélèvement</t>
        </r>
      </text>
    </comment>
    <comment ref="C31" authorId="2">
      <text>
        <r>
          <rPr>
            <sz val="8"/>
            <color indexed="81"/>
            <rFont val="Tahoma"/>
            <family val="2"/>
            <charset val="204"/>
          </rPr>
          <t>p.50 (50000 actions par 1 EUR chacune)</t>
        </r>
      </text>
    </comment>
    <comment ref="C32" authorId="2">
      <text>
        <r>
          <rPr>
            <sz val="8"/>
            <color indexed="81"/>
            <rFont val="Tahoma"/>
            <family val="2"/>
            <charset val="204"/>
          </rPr>
          <t>p. 62, je cite: "stock de démarrage à hauteur de 21500 euros"</t>
        </r>
      </text>
    </comment>
    <comment ref="C33" authorId="2">
      <text>
        <r>
          <rPr>
            <sz val="8"/>
            <color indexed="81"/>
            <rFont val="Tahoma"/>
            <family val="2"/>
            <charset val="204"/>
          </rPr>
          <t>Pas d'info concernant variation de BFR (Ctrl+F)</t>
        </r>
      </text>
    </comment>
    <comment ref="A39" authorId="1">
      <text>
        <r>
          <rPr>
            <sz val="9"/>
            <color indexed="8"/>
            <rFont val="Tahoma"/>
            <family val="2"/>
          </rPr>
          <t>Pour les sociétés, capital minimum de 7 500 € (que les fonds proviennent du porteur de projet, des associés ou du prêt d'honneur)</t>
        </r>
      </text>
    </comment>
    <comment ref="C40" authorId="2">
      <text>
        <r>
          <rPr>
            <sz val="8"/>
            <color indexed="81"/>
            <rFont val="Tahoma"/>
            <family val="2"/>
            <charset val="204"/>
          </rPr>
          <t>p.48 je cite: "Pas de capital social minimum imposé par la loi : il peut donc être symbolique (1
euro)" (Donc, en sashant comment on fait les papier pour SAS, c'est les dirigeant qui ont apporté 1 EUR</t>
        </r>
      </text>
    </comment>
    <comment ref="A41" authorId="1">
      <text>
        <r>
          <rPr>
            <sz val="9"/>
            <color indexed="8"/>
            <rFont val="Tahoma"/>
            <family val="2"/>
          </rPr>
          <t>En SARL - EURL, pour ne pas faire appel à un commissaire aux apports pour valoriser les appors en nature, il faut que:
- aucun apport en nature ne dépasse 30 000 €,
- la valeur totale des apports en nature ne dépasse pas la moitié du capital social</t>
        </r>
      </text>
    </comment>
    <comment ref="C41" authorId="2">
      <text>
        <r>
          <rPr>
            <sz val="8"/>
            <color indexed="81"/>
            <rFont val="Tahoma"/>
            <family val="2"/>
            <charset val="204"/>
          </rPr>
          <t>pas d'info concernant voiture, ordi, bureau (il faut qu'ils achetent…)</t>
        </r>
      </text>
    </comment>
    <comment ref="C42" authorId="2">
      <text>
        <r>
          <rPr>
            <sz val="8"/>
            <color indexed="81"/>
            <rFont val="Tahoma"/>
            <family val="2"/>
            <charset val="204"/>
          </rPr>
          <t>dans C32 commentaire, il y a une explication</t>
        </r>
      </text>
    </comment>
    <comment ref="C43" authorId="2">
      <text>
        <r>
          <rPr>
            <sz val="8"/>
            <color indexed="81"/>
            <rFont val="Tahoma"/>
            <family val="2"/>
            <charset val="204"/>
          </rPr>
          <t xml:space="preserve">p. 34, ils calculent les salaires eux-meme, mais p. 48 je cite "aucune rémunération n’est versée au dirigeant, aucune cotisation sociale n’est due" masse salariale est 90528 mais pour 4 personnes, 3 dirigeants + salarie, donc calcul est sample
</t>
        </r>
      </text>
    </comment>
    <comment ref="C46" authorId="2">
      <text>
        <r>
          <rPr>
            <sz val="8"/>
            <color indexed="81"/>
            <rFont val="Tahoma"/>
            <family val="2"/>
            <charset val="204"/>
          </rPr>
          <t>J'ai une reference sur C2 ou il y a les commentaires concernant l'info d'Appport associes et dirigeant avec la citation direct. (regarde commentaire pour C39) . Aussi, regarde condition "Apport personnel en capitale" (commentaire) est bien respecté 100000 EUR de associes &gt; 7500 EUR (OK!)</t>
        </r>
      </text>
    </comment>
    <comment ref="C47" authorId="2">
      <text>
        <r>
          <rPr>
            <sz val="8"/>
            <color indexed="81"/>
            <rFont val="Tahoma"/>
            <family val="2"/>
            <charset val="204"/>
          </rPr>
          <t>Ctrl+F, pas d'info concernant d'apport en nature par associé</t>
        </r>
      </text>
    </comment>
    <comment ref="C48" authorId="2">
      <text>
        <r>
          <rPr>
            <sz val="8"/>
            <color indexed="81"/>
            <rFont val="Tahoma"/>
            <family val="2"/>
            <charset val="204"/>
          </rPr>
          <t>idem, ref sur C23, regarde bien pourqoui</t>
        </r>
      </text>
    </comment>
    <comment ref="C49" authorId="2">
      <text>
        <r>
          <rPr>
            <sz val="8"/>
            <color indexed="81"/>
            <rFont val="Tahoma"/>
            <family val="2"/>
            <charset val="204"/>
          </rPr>
          <t>Ctrl+F "en nature" ou "associé", le résultat: pas d'info si les associes ont donnés une voiture ou est-ce qu'ils travailent gratos (alors 0 ! )</t>
        </r>
      </text>
    </comment>
    <comment ref="B51" authorId="1">
      <text>
        <r>
          <rPr>
            <b/>
            <sz val="9"/>
            <color indexed="8"/>
            <rFont val="Tahoma"/>
            <family val="2"/>
          </rPr>
          <t xml:space="preserve">Prêt HDSI :
</t>
        </r>
        <r>
          <rPr>
            <sz val="9"/>
            <color indexed="8"/>
            <rFont val="Tahoma"/>
            <family val="2"/>
          </rPr>
          <t>Montant: jusqu'à 20 000 €
Taux: 0% sans garantie
Durée: 
- de 0 à 5 000 €: 24-36 mois
- de 5 à 15 000 €: 36-48 mois
- de 15 à 20 000 €: 48-60 mois</t>
        </r>
      </text>
    </comment>
    <comment ref="C51" authorId="2">
      <text>
        <r>
          <rPr>
            <sz val="8"/>
            <color indexed="81"/>
            <rFont val="Tahoma"/>
            <family val="2"/>
            <charset val="204"/>
          </rPr>
          <t>Definition de terme "Prêt d'honneur" https://www.afecreation.fr/pid1616/les-prets-d-honneur.html</t>
        </r>
      </text>
    </comment>
    <comment ref="C53" authorId="2">
      <text>
        <r>
          <rPr>
            <sz val="8"/>
            <color indexed="81"/>
            <rFont val="Tahoma"/>
            <family val="2"/>
            <charset val="204"/>
          </rPr>
          <t>dans C32 commentaire, il y a une explication</t>
        </r>
      </text>
    </comment>
    <comment ref="B54" authorId="1">
      <text>
        <r>
          <rPr>
            <b/>
            <sz val="9"/>
            <color indexed="8"/>
            <rFont val="Tahoma"/>
            <family val="2"/>
          </rPr>
          <t xml:space="preserve">Prêt NACRE :
</t>
        </r>
        <r>
          <rPr>
            <sz val="9"/>
            <color indexed="8"/>
            <rFont val="Tahoma"/>
            <family val="2"/>
          </rPr>
          <t>Montant : de 1.000 à 10.000 €
Taux : 0 %
Différé : 0 mois
Durée : de 1 à 5 ans
Durée et montant égales ou inférieurs à la durée et au montant du prêt bancaire</t>
        </r>
      </text>
    </comment>
    <comment ref="C58" authorId="2">
      <text>
        <r>
          <rPr>
            <sz val="8"/>
            <color indexed="81"/>
            <rFont val="Tahoma"/>
            <family val="2"/>
            <charset val="204"/>
          </rPr>
          <t>Ctrl+F pour TVA  p.52 pas d'info est-ce qu'ils vont optimizer ça, donc le résultat : 0 EUR en regardant la diffinition http://mobile.banquepopulaire.fr/content/financer-l’installation-la-création</t>
        </r>
      </text>
    </comment>
    <comment ref="A59" authorId="1">
      <text>
        <r>
          <rPr>
            <b/>
            <sz val="9"/>
            <color indexed="8"/>
            <rFont val="Tahoma"/>
            <family val="2"/>
          </rPr>
          <t xml:space="preserve">Prêt PCE:
</t>
        </r>
        <r>
          <rPr>
            <sz val="9"/>
            <color indexed="8"/>
            <rFont val="Tahoma"/>
            <family val="2"/>
          </rPr>
          <t>Montant: de 2 000 € à 7 000 €
Durée: 5 ans avec un différé de 6 mois
Taux: 4,38 % (fév 2012)
Règle: 
- pour les projets avec un plan de financement de - de 45 000 €
- le montant est défini en fonction du prêt bancaire associé qui doit être &gt; ou égal à 2 * PCE.</t>
        </r>
      </text>
    </comment>
    <comment ref="C60" authorId="2">
      <text>
        <r>
          <rPr>
            <sz val="8"/>
            <color indexed="81"/>
            <rFont val="Tahoma"/>
            <family val="2"/>
            <charset val="204"/>
          </rPr>
          <t>Ctrl+F 'Empr' 0 EUR</t>
        </r>
      </text>
    </comment>
    <comment ref="C62" authorId="2">
      <text>
        <r>
          <rPr>
            <sz val="8"/>
            <color indexed="81"/>
            <rFont val="Tahoma"/>
            <family val="2"/>
            <charset val="204"/>
          </rPr>
          <t>p.63 l'aide des amis je cite : "istribution de flyers et de gobelets, nous allons le faire nous mêmes, avec l’aide
de plusieurs amis ayant déjà de l’expérience dans ce domaine" . Alors dans le p.65 il y a le prix de campagne pour flayers 1500 EUR, rien pour . Attention c'est une estime aux max (tres optimiste) mais si il vont reussir donc il peux économiser le 1500 EUR de budge de campagne de marketing...</t>
        </r>
      </text>
    </comment>
  </commentList>
</comments>
</file>

<file path=xl/sharedStrings.xml><?xml version="1.0" encoding="utf-8"?>
<sst xmlns="http://schemas.openxmlformats.org/spreadsheetml/2006/main" count="69" uniqueCount="64">
  <si>
    <t>Besoins</t>
  </si>
  <si>
    <t>Démarrage</t>
  </si>
  <si>
    <t>Immobilisations acquises ou apportées</t>
  </si>
  <si>
    <t>Immobilisations incorporelles</t>
  </si>
  <si>
    <t xml:space="preserve">   Frais de constitution / INPI * / droits de mutation</t>
  </si>
  <si>
    <t xml:space="preserve">   Frais honoraires</t>
  </si>
  <si>
    <t xml:space="preserve">   Frais dossier banque+ frais garantie</t>
  </si>
  <si>
    <t xml:space="preserve">   Droit au bail / Licence</t>
  </si>
  <si>
    <t xml:space="preserve">   Fonds commerce (corporel)</t>
  </si>
  <si>
    <t xml:space="preserve">   Fonds commerce (incorp)</t>
  </si>
  <si>
    <r>
      <t>Immobilisations corporelles</t>
    </r>
    <r>
      <rPr>
        <sz val="10"/>
        <color indexed="8"/>
        <rFont val="Arial"/>
        <family val="2"/>
      </rPr>
      <t xml:space="preserve"> </t>
    </r>
  </si>
  <si>
    <t>Matériel &amp; Outillage*</t>
  </si>
  <si>
    <t>Agencements &amp; Aménagements*</t>
  </si>
  <si>
    <t>Véhicule de transport*</t>
  </si>
  <si>
    <t>Matériel bureautique &amp; informatique *</t>
  </si>
  <si>
    <t>Mobilier*</t>
  </si>
  <si>
    <t>Autre : … *</t>
  </si>
  <si>
    <t>Immobilisations financières</t>
  </si>
  <si>
    <t>Dépôt de garantie</t>
  </si>
  <si>
    <t>Caution bancaire (fonds bloqués)</t>
  </si>
  <si>
    <t>Remboursement d’emprunts</t>
  </si>
  <si>
    <t>Comptes courants d’associés</t>
  </si>
  <si>
    <t>NACRE</t>
  </si>
  <si>
    <t>Prêts bancaires</t>
  </si>
  <si>
    <t>PCE</t>
  </si>
  <si>
    <t>Autres besoins</t>
  </si>
  <si>
    <t>TVA sur immobilisations*</t>
  </si>
  <si>
    <t>Prélèvement de l’exploitant pour IR</t>
  </si>
  <si>
    <t>Stock initial</t>
  </si>
  <si>
    <t>Trésorerie de démarrage</t>
  </si>
  <si>
    <t xml:space="preserve">      Variation du BFR</t>
  </si>
  <si>
    <t>TOTAL BESOINS</t>
  </si>
  <si>
    <t>%</t>
  </si>
  <si>
    <t>Ressources</t>
  </si>
  <si>
    <t>FONDS PROPRES</t>
  </si>
  <si>
    <t>Apports du dirigeant</t>
  </si>
  <si>
    <t>Apport personnel en capital</t>
  </si>
  <si>
    <t>En numéraire</t>
  </si>
  <si>
    <t>En nature</t>
  </si>
  <si>
    <t>Apport personnel en compte courant</t>
  </si>
  <si>
    <t>Apport personnel en nature</t>
  </si>
  <si>
    <t>Apport des associés</t>
  </si>
  <si>
    <t>Apport des associés en capital</t>
  </si>
  <si>
    <t>Apport des associés en compte courant</t>
  </si>
  <si>
    <t>Apport des associés en nature</t>
  </si>
  <si>
    <t>QUASI FONDS PROPRES</t>
  </si>
  <si>
    <t>Prêt d'honneur</t>
  </si>
  <si>
    <t>En capital</t>
  </si>
  <si>
    <t>En compte courant</t>
  </si>
  <si>
    <t>Prêt NACRE</t>
  </si>
  <si>
    <t>EMPRUNTS</t>
  </si>
  <si>
    <t>Emprunt bancaire</t>
  </si>
  <si>
    <t>Crédit relais TVA</t>
  </si>
  <si>
    <t>Autres Emprunt</t>
  </si>
  <si>
    <t>DIVERS</t>
  </si>
  <si>
    <t>Autres aides et ressources</t>
  </si>
  <si>
    <t xml:space="preserve">Capacité d'autofinancement </t>
  </si>
  <si>
    <t>TOTAL RESSOURCES</t>
  </si>
  <si>
    <t>Ecart Ressources - Besoins</t>
  </si>
  <si>
    <t>ECART CUMULE</t>
  </si>
  <si>
    <t xml:space="preserve">   Communication de démarrage* (mois Site Internet pour evité "double counting")</t>
  </si>
  <si>
    <t xml:space="preserve">   Site Internet (n'est pas à confondre à "Sites web spécialisés")</t>
  </si>
  <si>
    <t>Prêt Hauts-de-Seine Initiative (France Initiative PIE)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</si>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</sst>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Red]\(0.00\)"/>
  </numFmts>
  <fonts count="13" x14ac:knownFonts="1">
    <font>
      <sz val="10"/>
      <name val="Arial"/>
      <family val="2"/>
    </font>
    <font>
      <b/>
      <sz val="10"/>
      <name val="Arial"/>
      <family val="2"/>
    </font>
    <font>
      <b/>
      <sz val="10"/>
      <color indexed="8"/>
      <name val="Arial"/>
      <family val="2"/>
    </font>
    <font>
      <sz val="10"/>
      <color indexed="8"/>
      <name val="Arial"/>
      <family val="2"/>
    </font>
    <font>
      <sz val="11"/>
      <name val="Arial"/>
      <family val="2"/>
    </font>
    <font>
      <b/>
      <sz val="9"/>
      <color indexed="8"/>
      <name val="Tahoma"/>
      <family val="2"/>
    </font>
    <font>
      <sz val="9"/>
      <color indexed="8"/>
      <name val="Tahoma"/>
      <family val="2"/>
    </font>
    <font>
      <sz val="10"/>
      <name val="Arial"/>
      <family val="2"/>
    </font>
    <font>
      <b/>
      <sz val="9"/>
      <color indexed="81"/>
      <name val="Tahoma"/>
      <family val="2"/>
      <charset val="204"/>
    </font>
    <font>
      <sz val="9"/>
      <color indexed="81"/>
      <name val="Tahoma"/>
      <family val="2"/>
    </font>
    <font>
      <b/>
      <sz val="9"/>
      <color indexed="81"/>
      <name val="Tahoma"/>
      <family val="2"/>
    </font>
    <font>
      <sz val="8"/>
      <color indexed="81"/>
      <name val="Tahoma"/>
      <family val="2"/>
      <charset val="204"/>
    </font>
    <font>
      <b/>
      <i/>
      <sz val="10"/>
      <color indexed="8"/>
      <name val="Arial"/>
      <family val="2"/>
      <charset val="204"/>
    </font>
  </fonts>
  <fills count="5">
    <fill>
      <patternFill patternType="none"/>
    </fill>
    <fill>
      <patternFill patternType="gray125"/>
    </fill>
    <fill>
      <patternFill patternType="solid">
        <fgColor indexed="9"/>
        <bgColor indexed="26"/>
      </patternFill>
    </fill>
    <fill>
      <patternFill patternType="solid">
        <fgColor indexed="55"/>
        <bgColor indexed="23"/>
      </patternFill>
    </fill>
    <fill>
      <patternFill patternType="solid">
        <fgColor indexed="22"/>
        <bgColor indexed="31"/>
      </patternFill>
    </fill>
  </fills>
  <borders count="20">
    <border>
      <left/>
      <right/>
      <top/>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ck">
        <color indexed="8"/>
      </left>
      <right style="thin">
        <color indexed="8"/>
      </right>
      <top/>
      <bottom style="thin">
        <color indexed="8"/>
      </bottom>
      <diagonal/>
    </border>
    <border>
      <left style="thin">
        <color indexed="8"/>
      </left>
      <right style="thin">
        <color indexed="8"/>
      </right>
      <top/>
      <bottom/>
      <diagonal/>
    </border>
    <border>
      <left style="thick">
        <color indexed="8"/>
      </left>
      <right style="thin">
        <color indexed="8"/>
      </right>
      <top style="thin">
        <color indexed="8"/>
      </top>
      <bottom/>
      <diagonal/>
    </border>
    <border>
      <left style="thin">
        <color indexed="8"/>
      </left>
      <right style="thin">
        <color indexed="8"/>
      </right>
      <top style="thin">
        <color indexed="8"/>
      </top>
      <bottom/>
      <diagonal/>
    </border>
    <border>
      <left style="thick">
        <color indexed="8"/>
      </left>
      <right style="thin">
        <color indexed="8"/>
      </right>
      <top/>
      <bottom/>
      <diagonal/>
    </border>
    <border>
      <left style="thin">
        <color indexed="8"/>
      </left>
      <right style="thin">
        <color indexed="8"/>
      </right>
      <top/>
      <bottom style="thin">
        <color indexed="8"/>
      </bottom>
      <diagonal/>
    </border>
    <border>
      <left style="thick">
        <color indexed="8"/>
      </left>
      <right/>
      <top style="thin">
        <color indexed="8"/>
      </top>
      <bottom/>
      <diagonal/>
    </border>
    <border>
      <left style="thick">
        <color indexed="8"/>
      </left>
      <right/>
      <top/>
      <bottom/>
      <diagonal/>
    </border>
    <border>
      <left style="thick">
        <color indexed="8"/>
      </left>
      <right/>
      <top style="thick">
        <color indexed="8"/>
      </top>
      <bottom/>
      <diagonal/>
    </border>
    <border>
      <left/>
      <right/>
      <top style="thick">
        <color indexed="8"/>
      </top>
      <bottom/>
      <diagonal/>
    </border>
    <border>
      <left/>
      <right style="thin">
        <color indexed="8"/>
      </right>
      <top/>
      <bottom/>
      <diagonal/>
    </border>
    <border>
      <left style="thick">
        <color indexed="8"/>
      </left>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right style="thin">
        <color indexed="8"/>
      </right>
      <top style="thick">
        <color indexed="8"/>
      </top>
      <bottom style="thick">
        <color indexed="8"/>
      </bottom>
      <diagonal/>
    </border>
    <border>
      <left style="thick">
        <color indexed="8"/>
      </left>
      <right/>
      <top/>
      <bottom style="thin">
        <color indexed="8"/>
      </bottom>
      <diagonal/>
    </border>
    <border>
      <left/>
      <right/>
      <top style="thin">
        <color indexed="8"/>
      </top>
      <bottom/>
      <diagonal/>
    </border>
    <border>
      <left style="thin">
        <color auto="1"/>
      </left>
      <right style="thin">
        <color auto="1"/>
      </right>
      <top/>
      <bottom/>
      <diagonal/>
    </border>
  </borders>
  <cellStyleXfs count="2">
    <xf numFmtId="0" fontId="0" fillId="0" borderId="0"/>
    <xf numFmtId="9" fontId="7" fillId="0" borderId="0" applyFill="0" applyBorder="0" applyAlignment="0" applyProtection="0"/>
  </cellStyleXfs>
  <cellXfs count="57">
    <xf numFmtId="0" fontId="0" fillId="0" borderId="0" xfId="0"/>
    <xf numFmtId="0" fontId="1" fillId="0" borderId="2" xfId="0" applyFont="1" applyBorder="1" applyAlignment="1" applyProtection="1">
      <alignment horizont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9" fontId="4" fillId="0" borderId="14" xfId="0" applyNumberFormat="1" applyFont="1" applyBorder="1" applyAlignment="1">
      <alignment horizontal="center"/>
    </xf>
    <xf numFmtId="0" fontId="1" fillId="0" borderId="15" xfId="0" applyFont="1" applyBorder="1" applyAlignment="1">
      <alignment horizontal="center" wrapText="1"/>
    </xf>
    <xf numFmtId="9" fontId="1" fillId="3" borderId="10" xfId="0" applyNumberFormat="1" applyFont="1" applyFill="1" applyBorder="1" applyAlignment="1">
      <alignment horizontal="left"/>
    </xf>
    <xf numFmtId="0" fontId="1" fillId="2" borderId="0" xfId="0" applyFont="1" applyFill="1" applyBorder="1" applyAlignment="1">
      <alignment horizontal="left" vertical="center" wrapText="1"/>
    </xf>
    <xf numFmtId="9" fontId="0" fillId="3" borderId="10" xfId="0" applyNumberFormat="1" applyFont="1" applyFill="1" applyBorder="1"/>
    <xf numFmtId="0" fontId="2" fillId="2" borderId="0" xfId="0" applyFont="1" applyFill="1" applyBorder="1" applyAlignment="1">
      <alignment horizontal="left" wrapText="1" indent="1"/>
    </xf>
    <xf numFmtId="0" fontId="3" fillId="2" borderId="10" xfId="0" applyFont="1" applyFill="1" applyBorder="1" applyAlignment="1">
      <alignment horizontal="left" wrapText="1" indent="6"/>
    </xf>
    <xf numFmtId="9" fontId="2" fillId="3" borderId="9" xfId="1" applyFont="1" applyFill="1" applyBorder="1" applyAlignment="1" applyProtection="1">
      <alignment horizontal="left" wrapText="1"/>
    </xf>
    <xf numFmtId="0" fontId="1" fillId="2" borderId="18" xfId="0" applyFont="1" applyFill="1" applyBorder="1" applyAlignment="1">
      <alignment horizontal="left" vertical="center" wrapText="1"/>
    </xf>
    <xf numFmtId="9" fontId="0" fillId="2" borderId="10" xfId="0" applyNumberFormat="1" applyFont="1" applyFill="1" applyBorder="1"/>
    <xf numFmtId="0" fontId="2" fillId="2" borderId="13" xfId="0" applyFont="1" applyFill="1" applyBorder="1" applyAlignment="1">
      <alignment horizontal="left" wrapText="1" indent="1"/>
    </xf>
    <xf numFmtId="9" fontId="1" fillId="3" borderId="9" xfId="0" applyNumberFormat="1" applyFont="1" applyFill="1" applyBorder="1" applyAlignment="1">
      <alignment horizontal="left"/>
    </xf>
    <xf numFmtId="0" fontId="2" fillId="2" borderId="18" xfId="0" applyFont="1" applyFill="1" applyBorder="1" applyAlignment="1">
      <alignment vertical="center" wrapText="1"/>
    </xf>
    <xf numFmtId="0" fontId="2" fillId="0" borderId="14" xfId="0" applyFont="1" applyBorder="1" applyAlignment="1">
      <alignment horizontal="left" vertical="center" wrapText="1"/>
    </xf>
    <xf numFmtId="0" fontId="3" fillId="2" borderId="10" xfId="0" applyFont="1" applyFill="1" applyBorder="1" applyAlignment="1">
      <alignment horizontal="left" wrapText="1" indent="6"/>
    </xf>
    <xf numFmtId="0" fontId="3" fillId="2" borderId="17" xfId="0" applyFont="1" applyFill="1" applyBorder="1" applyAlignment="1">
      <alignment horizontal="left" wrapText="1" indent="6"/>
    </xf>
    <xf numFmtId="0" fontId="2" fillId="0" borderId="10" xfId="0" applyFont="1" applyBorder="1" applyAlignment="1">
      <alignment horizontal="left" vertical="center" wrapText="1"/>
    </xf>
    <xf numFmtId="0" fontId="3" fillId="2" borderId="7" xfId="0" applyFont="1" applyFill="1" applyBorder="1" applyAlignment="1">
      <alignment horizontal="left" wrapText="1" indent="6"/>
    </xf>
    <xf numFmtId="0" fontId="3" fillId="2" borderId="3" xfId="0" applyFont="1" applyFill="1" applyBorder="1" applyAlignment="1">
      <alignment horizontal="left" wrapText="1" indent="6"/>
    </xf>
    <xf numFmtId="0" fontId="3" fillId="2" borderId="10" xfId="0" applyFont="1" applyFill="1" applyBorder="1" applyAlignment="1">
      <alignment horizontal="left" wrapText="1" indent="8"/>
    </xf>
    <xf numFmtId="0" fontId="2" fillId="2" borderId="10" xfId="0" applyFont="1" applyFill="1" applyBorder="1" applyAlignment="1" applyProtection="1">
      <alignment horizontal="left" vertical="center" wrapText="1" indent="2"/>
    </xf>
    <xf numFmtId="0" fontId="3" fillId="2" borderId="10" xfId="0" applyFont="1" applyFill="1" applyBorder="1" applyAlignment="1" applyProtection="1">
      <alignment horizontal="left" vertical="center" wrapText="1" indent="2"/>
    </xf>
    <xf numFmtId="0" fontId="2" fillId="0" borderId="1" xfId="0" applyFont="1" applyBorder="1" applyAlignment="1" applyProtection="1">
      <alignment horizontal="left" vertical="center" wrapText="1"/>
    </xf>
    <xf numFmtId="0" fontId="3" fillId="2" borderId="7" xfId="0" applyFont="1" applyFill="1" applyBorder="1" applyAlignment="1" applyProtection="1">
      <alignment horizontal="left" vertical="center" wrapText="1" indent="2"/>
    </xf>
    <xf numFmtId="0" fontId="3" fillId="2" borderId="3" xfId="0" applyFont="1" applyFill="1" applyBorder="1" applyAlignment="1" applyProtection="1">
      <alignment horizontal="left" vertical="center" wrapText="1" indent="2"/>
    </xf>
    <xf numFmtId="0" fontId="2" fillId="2" borderId="9" xfId="0" applyFont="1" applyFill="1" applyBorder="1" applyAlignment="1" applyProtection="1">
      <alignment horizontal="left" vertical="center" wrapText="1"/>
    </xf>
    <xf numFmtId="0" fontId="2" fillId="2" borderId="5" xfId="0" applyFont="1" applyFill="1" applyBorder="1" applyAlignment="1" applyProtection="1">
      <alignment horizontal="left" vertical="center" wrapText="1"/>
    </xf>
    <xf numFmtId="3" fontId="3" fillId="2" borderId="7" xfId="0" applyNumberFormat="1" applyFont="1" applyFill="1" applyBorder="1" applyAlignment="1" applyProtection="1">
      <alignment horizontal="left" vertical="center" wrapText="1" indent="2"/>
    </xf>
    <xf numFmtId="3" fontId="3" fillId="2" borderId="3" xfId="0" applyNumberFormat="1" applyFont="1" applyFill="1" applyBorder="1" applyAlignment="1" applyProtection="1">
      <alignment horizontal="left" vertical="center" wrapText="1" indent="2"/>
    </xf>
    <xf numFmtId="3" fontId="0" fillId="2" borderId="7" xfId="0" applyNumberFormat="1" applyFont="1" applyFill="1" applyBorder="1" applyAlignment="1">
      <alignment horizontal="left" indent="1"/>
    </xf>
    <xf numFmtId="0" fontId="1" fillId="0" borderId="1" xfId="0" applyFont="1" applyBorder="1" applyAlignment="1" applyProtection="1">
      <alignment horizontal="center" wrapText="1"/>
    </xf>
    <xf numFmtId="0" fontId="1" fillId="2" borderId="3" xfId="0" applyFont="1" applyFill="1" applyBorder="1" applyAlignment="1" applyProtection="1">
      <alignment horizontal="left" wrapText="1"/>
    </xf>
    <xf numFmtId="164" fontId="0" fillId="2" borderId="4" xfId="0" applyNumberFormat="1" applyFont="1" applyFill="1" applyBorder="1" applyAlignment="1" applyProtection="1">
      <alignment horizontal="right" wrapText="1"/>
      <protection locked="0"/>
    </xf>
    <xf numFmtId="164" fontId="2" fillId="2" borderId="6" xfId="0" applyNumberFormat="1" applyFont="1" applyFill="1" applyBorder="1" applyAlignment="1" applyProtection="1">
      <alignment horizontal="right" vertical="center" wrapText="1"/>
      <protection locked="0"/>
    </xf>
    <xf numFmtId="164" fontId="0" fillId="2" borderId="8" xfId="0" applyNumberFormat="1" applyFont="1" applyFill="1" applyBorder="1" applyAlignment="1" applyProtection="1">
      <alignment horizontal="right" wrapText="1"/>
      <protection locked="0"/>
    </xf>
    <xf numFmtId="164" fontId="2" fillId="3" borderId="6" xfId="0" applyNumberFormat="1" applyFont="1" applyFill="1" applyBorder="1" applyAlignment="1" applyProtection="1">
      <alignment horizontal="right" vertical="center" wrapText="1"/>
      <protection locked="0"/>
    </xf>
    <xf numFmtId="164" fontId="3" fillId="3" borderId="4" xfId="0" applyNumberFormat="1" applyFont="1" applyFill="1" applyBorder="1" applyAlignment="1" applyProtection="1">
      <alignment horizontal="right" vertical="center" wrapText="1"/>
      <protection locked="0"/>
    </xf>
    <xf numFmtId="164" fontId="3" fillId="2" borderId="6" xfId="0" applyNumberFormat="1" applyFont="1" applyFill="1" applyBorder="1" applyAlignment="1" applyProtection="1">
      <alignment horizontal="right" vertical="center" wrapText="1"/>
      <protection locked="0"/>
    </xf>
    <xf numFmtId="164" fontId="3" fillId="2" borderId="4" xfId="0" applyNumberFormat="1" applyFont="1" applyFill="1" applyBorder="1" applyAlignment="1" applyProtection="1">
      <alignment horizontal="right" vertical="center" wrapText="1"/>
    </xf>
    <xf numFmtId="164" fontId="2" fillId="3" borderId="4" xfId="0" applyNumberFormat="1" applyFont="1" applyFill="1" applyBorder="1" applyAlignment="1" applyProtection="1">
      <alignment horizontal="right" vertical="center" wrapText="1"/>
      <protection locked="0"/>
    </xf>
    <xf numFmtId="164" fontId="3" fillId="3" borderId="4" xfId="0" applyNumberFormat="1" applyFont="1" applyFill="1" applyBorder="1" applyAlignment="1" applyProtection="1">
      <alignment horizontal="right" vertical="center" wrapText="1"/>
    </xf>
    <xf numFmtId="164" fontId="2" fillId="4" borderId="2" xfId="0" applyNumberFormat="1" applyFont="1" applyFill="1" applyBorder="1" applyAlignment="1" applyProtection="1">
      <alignment horizontal="right" vertical="center" wrapText="1"/>
    </xf>
    <xf numFmtId="164" fontId="2" fillId="0" borderId="13" xfId="0" applyNumberFormat="1" applyFont="1" applyBorder="1" applyAlignment="1">
      <alignment horizontal="right" vertical="center" wrapText="1"/>
    </xf>
    <xf numFmtId="164" fontId="1" fillId="0" borderId="16" xfId="0" applyNumberFormat="1" applyFont="1" applyBorder="1" applyAlignment="1">
      <alignment horizontal="center" wrapText="1"/>
    </xf>
    <xf numFmtId="164" fontId="1" fillId="2" borderId="4" xfId="0" applyNumberFormat="1" applyFont="1" applyFill="1" applyBorder="1" applyAlignment="1">
      <alignment horizontal="right" wrapText="1"/>
    </xf>
    <xf numFmtId="164" fontId="2" fillId="2" borderId="4" xfId="0" applyNumberFormat="1" applyFont="1" applyFill="1" applyBorder="1" applyAlignment="1" applyProtection="1">
      <alignment horizontal="right" vertical="center" wrapText="1"/>
      <protection locked="0"/>
    </xf>
    <xf numFmtId="164" fontId="3" fillId="2" borderId="4" xfId="0" applyNumberFormat="1" applyFont="1" applyFill="1" applyBorder="1" applyAlignment="1" applyProtection="1">
      <alignment horizontal="right" vertical="center" wrapText="1"/>
      <protection locked="0"/>
    </xf>
    <xf numFmtId="164" fontId="3" fillId="2" borderId="8" xfId="0" applyNumberFormat="1" applyFont="1" applyFill="1" applyBorder="1" applyAlignment="1" applyProtection="1">
      <alignment horizontal="right" vertical="center" wrapText="1"/>
      <protection locked="0"/>
    </xf>
    <xf numFmtId="164" fontId="2" fillId="4" borderId="6" xfId="0" applyNumberFormat="1" applyFont="1" applyFill="1" applyBorder="1" applyAlignment="1">
      <alignment horizontal="right" vertical="center" wrapText="1"/>
    </xf>
    <xf numFmtId="164" fontId="3" fillId="4" borderId="2" xfId="0" applyNumberFormat="1" applyFont="1" applyFill="1" applyBorder="1" applyAlignment="1">
      <alignment horizontal="right" vertical="center" wrapText="1"/>
    </xf>
    <xf numFmtId="164" fontId="2" fillId="4" borderId="2" xfId="0" applyNumberFormat="1" applyFont="1" applyFill="1" applyBorder="1" applyAlignment="1">
      <alignment horizontal="right" vertical="center" wrapText="1"/>
    </xf>
    <xf numFmtId="0" fontId="12" fillId="2" borderId="10" xfId="0" applyFont="1" applyFill="1" applyBorder="1" applyAlignment="1">
      <alignment horizontal="left" wrapText="1" indent="6"/>
    </xf>
    <xf numFmtId="164" fontId="0" fillId="0" borderId="19"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7"/>
  <sheetViews>
    <sheetView tabSelected="1" workbookViewId="0">
      <selection activeCell="F1" sqref="F1"/>
    </sheetView>
  </sheetViews>
  <sheetFormatPr defaultColWidth="11.5703125" defaultRowHeight="12.75" x14ac:dyDescent="0.2"/>
  <cols>
    <col min="2" max="2" width="58" customWidth="1"/>
    <col min="3" max="3" width="15.42578125" customWidth="1"/>
  </cols>
  <sheetData>
    <row r="1" spans="1:3" ht="12.6" customHeight="1" x14ac:dyDescent="0.2">
      <c r="A1" s="34" t="s">
        <v>0</v>
      </c>
      <c r="B1" s="34"/>
      <c r="C1" s="1" t="s">
        <v>1</v>
      </c>
    </row>
    <row r="2" spans="1:3" ht="12.6" customHeight="1" x14ac:dyDescent="0.2">
      <c r="A2" s="35" t="s">
        <v>2</v>
      </c>
      <c r="B2" s="35"/>
      <c r="C2" s="36">
        <f>100000</f>
        <v>100000</v>
      </c>
    </row>
    <row r="3" spans="1:3" ht="12.6" customHeight="1" x14ac:dyDescent="0.2">
      <c r="A3" s="30" t="s">
        <v>3</v>
      </c>
      <c r="B3" s="30"/>
      <c r="C3" s="37"/>
    </row>
    <row r="4" spans="1:3" x14ac:dyDescent="0.2">
      <c r="A4" s="33" t="s">
        <v>4</v>
      </c>
      <c r="B4" s="33"/>
      <c r="C4" s="36">
        <v>2500</v>
      </c>
    </row>
    <row r="5" spans="1:3" x14ac:dyDescent="0.2">
      <c r="A5" s="33" t="s">
        <v>5</v>
      </c>
      <c r="B5" s="33"/>
      <c r="C5" s="36">
        <f>13*60</f>
        <v>780</v>
      </c>
    </row>
    <row r="6" spans="1:3" x14ac:dyDescent="0.2">
      <c r="A6" s="33" t="s">
        <v>6</v>
      </c>
      <c r="B6" s="33"/>
      <c r="C6" s="36">
        <f>100000*0.02</f>
        <v>2000</v>
      </c>
    </row>
    <row r="7" spans="1:3" x14ac:dyDescent="0.2">
      <c r="A7" s="33" t="s">
        <v>7</v>
      </c>
      <c r="B7" s="33"/>
      <c r="C7" s="36">
        <v>0</v>
      </c>
    </row>
    <row r="8" spans="1:3" x14ac:dyDescent="0.2">
      <c r="A8" s="33" t="s">
        <v>8</v>
      </c>
      <c r="B8" s="33"/>
      <c r="C8" s="36">
        <v>0</v>
      </c>
    </row>
    <row r="9" spans="1:3" x14ac:dyDescent="0.2">
      <c r="A9" s="33" t="s">
        <v>9</v>
      </c>
      <c r="B9" s="33"/>
      <c r="C9" s="36">
        <v>0</v>
      </c>
    </row>
    <row r="10" spans="1:3" x14ac:dyDescent="0.2">
      <c r="A10" s="33" t="s">
        <v>60</v>
      </c>
      <c r="B10" s="33"/>
      <c r="C10" s="36">
        <f>500+1500+500+1500+1000+500+500-C11</f>
        <v>4500</v>
      </c>
    </row>
    <row r="11" spans="1:3" x14ac:dyDescent="0.2">
      <c r="A11" s="33" t="s">
        <v>61</v>
      </c>
      <c r="B11" s="33"/>
      <c r="C11" s="36">
        <v>1500</v>
      </c>
    </row>
    <row r="12" spans="1:3" ht="12.6" customHeight="1" x14ac:dyDescent="0.2">
      <c r="A12" s="30" t="s">
        <v>10</v>
      </c>
      <c r="B12" s="30"/>
      <c r="C12" s="37"/>
    </row>
    <row r="13" spans="1:3" ht="12.6" customHeight="1" x14ac:dyDescent="0.2">
      <c r="A13" s="31" t="s">
        <v>11</v>
      </c>
      <c r="B13" s="31"/>
      <c r="C13" s="36">
        <f>80000-50000</f>
        <v>30000</v>
      </c>
    </row>
    <row r="14" spans="1:3" ht="12.6" customHeight="1" x14ac:dyDescent="0.2">
      <c r="A14" s="31" t="s">
        <v>12</v>
      </c>
      <c r="B14" s="31"/>
      <c r="C14" s="36">
        <f>130000+50000</f>
        <v>180000</v>
      </c>
    </row>
    <row r="15" spans="1:3" ht="12.6" customHeight="1" x14ac:dyDescent="0.2">
      <c r="A15" s="31" t="s">
        <v>13</v>
      </c>
      <c r="B15" s="31"/>
      <c r="C15" s="36">
        <v>0</v>
      </c>
    </row>
    <row r="16" spans="1:3" ht="12.6" customHeight="1" x14ac:dyDescent="0.2">
      <c r="A16" s="31" t="s">
        <v>14</v>
      </c>
      <c r="B16" s="31"/>
      <c r="C16" s="36">
        <v>0</v>
      </c>
    </row>
    <row r="17" spans="1:3" ht="12.6" customHeight="1" x14ac:dyDescent="0.2">
      <c r="A17" s="31" t="s">
        <v>15</v>
      </c>
      <c r="B17" s="31"/>
      <c r="C17" s="36">
        <v>0</v>
      </c>
    </row>
    <row r="18" spans="1:3" ht="12.75" customHeight="1" x14ac:dyDescent="0.2">
      <c r="A18" s="32" t="s">
        <v>16</v>
      </c>
      <c r="B18" s="32"/>
      <c r="C18" s="38">
        <v>0</v>
      </c>
    </row>
    <row r="19" spans="1:3" ht="12.6" customHeight="1" x14ac:dyDescent="0.2">
      <c r="A19" s="30" t="s">
        <v>17</v>
      </c>
      <c r="B19" s="30"/>
      <c r="C19" s="37"/>
    </row>
    <row r="20" spans="1:3" ht="12.6" customHeight="1" x14ac:dyDescent="0.2">
      <c r="A20" s="31" t="s">
        <v>18</v>
      </c>
      <c r="B20" s="31"/>
      <c r="C20" s="36">
        <v>0</v>
      </c>
    </row>
    <row r="21" spans="1:3" ht="12.6" customHeight="1" x14ac:dyDescent="0.2">
      <c r="A21" s="32" t="s">
        <v>19</v>
      </c>
      <c r="B21" s="32"/>
      <c r="C21" s="38">
        <v>0</v>
      </c>
    </row>
    <row r="22" spans="1:3" ht="12.6" customHeight="1" x14ac:dyDescent="0.2">
      <c r="A22" s="30" t="s">
        <v>20</v>
      </c>
      <c r="B22" s="30"/>
      <c r="C22" s="39"/>
    </row>
    <row r="23" spans="1:3" ht="12.6" customHeight="1" x14ac:dyDescent="0.2">
      <c r="A23" s="27" t="s">
        <v>21</v>
      </c>
      <c r="B23" s="27"/>
      <c r="C23" s="40">
        <v>0</v>
      </c>
    </row>
    <row r="24" spans="1:3" ht="12.6" customHeight="1" x14ac:dyDescent="0.2">
      <c r="A24" s="27" t="s">
        <v>62</v>
      </c>
      <c r="B24" s="27"/>
      <c r="C24" s="40">
        <f>40000-C25</f>
        <v>10000</v>
      </c>
    </row>
    <row r="25" spans="1:3" ht="12.6" customHeight="1" x14ac:dyDescent="0.2">
      <c r="A25" s="27" t="s">
        <v>22</v>
      </c>
      <c r="B25" s="27"/>
      <c r="C25" s="40">
        <v>30000</v>
      </c>
    </row>
    <row r="26" spans="1:3" ht="12.6" customHeight="1" x14ac:dyDescent="0.2">
      <c r="A26" s="27" t="s">
        <v>23</v>
      </c>
      <c r="B26" s="27"/>
      <c r="C26" s="40">
        <v>100000</v>
      </c>
    </row>
    <row r="27" spans="1:3" ht="12.6" customHeight="1" x14ac:dyDescent="0.2">
      <c r="A27" s="28" t="s">
        <v>24</v>
      </c>
      <c r="B27" s="28"/>
      <c r="C27" s="40">
        <v>0</v>
      </c>
    </row>
    <row r="28" spans="1:3" ht="12.6" customHeight="1" x14ac:dyDescent="0.2">
      <c r="A28" s="29" t="s">
        <v>25</v>
      </c>
      <c r="B28" s="29"/>
      <c r="C28" s="41"/>
    </row>
    <row r="29" spans="1:3" ht="12.75" customHeight="1" x14ac:dyDescent="0.2">
      <c r="A29" s="25" t="s">
        <v>26</v>
      </c>
      <c r="B29" s="25"/>
      <c r="C29" s="42">
        <f>(SUM(C13:C18)+C5+C10+C11)*0.2</f>
        <v>43356</v>
      </c>
    </row>
    <row r="30" spans="1:3" ht="12.6" customHeight="1" x14ac:dyDescent="0.2">
      <c r="A30" s="25" t="s">
        <v>27</v>
      </c>
      <c r="B30" s="25"/>
      <c r="C30" s="43">
        <v>0</v>
      </c>
    </row>
    <row r="31" spans="1:3" ht="12.6" customHeight="1" x14ac:dyDescent="0.2">
      <c r="A31" s="24" t="s">
        <v>28</v>
      </c>
      <c r="B31" s="24"/>
      <c r="C31" s="42">
        <v>50000</v>
      </c>
    </row>
    <row r="32" spans="1:3" ht="12.75" customHeight="1" x14ac:dyDescent="0.2">
      <c r="A32" s="24" t="s">
        <v>29</v>
      </c>
      <c r="B32" s="24"/>
      <c r="C32" s="42">
        <v>21500</v>
      </c>
    </row>
    <row r="33" spans="1:3" ht="12.6" customHeight="1" x14ac:dyDescent="0.2">
      <c r="A33" s="25" t="s">
        <v>30</v>
      </c>
      <c r="B33" s="25"/>
      <c r="C33" s="44">
        <v>0</v>
      </c>
    </row>
    <row r="34" spans="1:3" ht="12.6" customHeight="1" x14ac:dyDescent="0.2">
      <c r="A34" s="26" t="s">
        <v>31</v>
      </c>
      <c r="B34" s="26"/>
      <c r="C34" s="45">
        <f>SUM(C2:C33)</f>
        <v>576136</v>
      </c>
    </row>
    <row r="35" spans="1:3" x14ac:dyDescent="0.2">
      <c r="A35" s="2"/>
      <c r="B35" s="3"/>
      <c r="C35" s="46"/>
    </row>
    <row r="36" spans="1:3" ht="14.25" x14ac:dyDescent="0.2">
      <c r="A36" s="4" t="s">
        <v>32</v>
      </c>
      <c r="B36" s="5" t="s">
        <v>33</v>
      </c>
      <c r="C36" s="47" t="s">
        <v>1</v>
      </c>
    </row>
    <row r="37" spans="1:3" x14ac:dyDescent="0.2">
      <c r="A37" s="6">
        <f>SUM(C39:C49)/C65</f>
        <v>0.5426587846682418</v>
      </c>
      <c r="B37" s="7" t="s">
        <v>34</v>
      </c>
      <c r="C37" s="48"/>
    </row>
    <row r="38" spans="1:3" x14ac:dyDescent="0.2">
      <c r="A38" s="8">
        <f>(C39+C40+C41+C42+C43)/C65</f>
        <v>0.21944944521116883</v>
      </c>
      <c r="B38" s="9" t="s">
        <v>35</v>
      </c>
      <c r="C38" s="49" t="s">
        <v>63</v>
      </c>
    </row>
    <row r="39" spans="1:3" ht="12.6" customHeight="1" x14ac:dyDescent="0.2">
      <c r="A39" s="55" t="s">
        <v>36</v>
      </c>
      <c r="B39" s="55"/>
      <c r="C39" s="50"/>
    </row>
    <row r="40" spans="1:3" ht="12.6" customHeight="1" x14ac:dyDescent="0.2">
      <c r="A40" s="23" t="s">
        <v>37</v>
      </c>
      <c r="B40" s="23"/>
      <c r="C40" s="56">
        <v>1</v>
      </c>
    </row>
    <row r="41" spans="1:3" ht="12.6" customHeight="1" x14ac:dyDescent="0.2">
      <c r="A41" s="23" t="s">
        <v>38</v>
      </c>
      <c r="B41" s="23"/>
      <c r="C41" s="56">
        <v>0</v>
      </c>
    </row>
    <row r="42" spans="1:3" ht="23.65" customHeight="1" x14ac:dyDescent="0.2">
      <c r="A42" s="18" t="s">
        <v>39</v>
      </c>
      <c r="B42" s="18"/>
      <c r="C42" s="50">
        <f>C23</f>
        <v>0</v>
      </c>
    </row>
    <row r="43" spans="1:3" ht="12.6" customHeight="1" x14ac:dyDescent="0.2">
      <c r="A43" s="18" t="s">
        <v>40</v>
      </c>
      <c r="B43" s="18"/>
      <c r="C43" s="50">
        <f>90528*3/4</f>
        <v>67896</v>
      </c>
    </row>
    <row r="44" spans="1:3" x14ac:dyDescent="0.2">
      <c r="A44" s="8">
        <f>(C45+C46+C47+C48+C49)/C65</f>
        <v>0.32320933945707297</v>
      </c>
      <c r="B44" s="9" t="s">
        <v>41</v>
      </c>
      <c r="C44" s="50"/>
    </row>
    <row r="45" spans="1:3" ht="23.65" customHeight="1" x14ac:dyDescent="0.2">
      <c r="A45" s="55" t="s">
        <v>42</v>
      </c>
      <c r="B45" s="55"/>
      <c r="C45" s="50"/>
    </row>
    <row r="46" spans="1:3" ht="12.6" customHeight="1" x14ac:dyDescent="0.2">
      <c r="A46" s="23" t="s">
        <v>37</v>
      </c>
      <c r="B46" s="23"/>
      <c r="C46" s="50">
        <f>C2</f>
        <v>100000</v>
      </c>
    </row>
    <row r="47" spans="1:3" ht="12.6" customHeight="1" x14ac:dyDescent="0.2">
      <c r="A47" s="23" t="s">
        <v>38</v>
      </c>
      <c r="B47" s="23"/>
      <c r="C47" s="50">
        <v>0</v>
      </c>
    </row>
    <row r="48" spans="1:3" ht="23.65" customHeight="1" x14ac:dyDescent="0.2">
      <c r="A48" s="18" t="s">
        <v>43</v>
      </c>
      <c r="B48" s="18"/>
      <c r="C48" s="50">
        <f>C23</f>
        <v>0</v>
      </c>
    </row>
    <row r="49" spans="1:3" ht="23.65" customHeight="1" x14ac:dyDescent="0.2">
      <c r="A49" s="19" t="s">
        <v>44</v>
      </c>
      <c r="B49" s="19"/>
      <c r="C49" s="51">
        <v>0</v>
      </c>
    </row>
    <row r="50" spans="1:3" x14ac:dyDescent="0.2">
      <c r="A50" s="11">
        <f>(C52+C53+C55)/C65</f>
        <v>3.2320933945707293E-2</v>
      </c>
      <c r="B50" s="12" t="s">
        <v>45</v>
      </c>
      <c r="C50" s="41"/>
    </row>
    <row r="51" spans="1:3" x14ac:dyDescent="0.2">
      <c r="A51" s="13"/>
      <c r="B51" s="14" t="s">
        <v>46</v>
      </c>
      <c r="C51" s="50">
        <v>0</v>
      </c>
    </row>
    <row r="52" spans="1:3" ht="12.6" customHeight="1" x14ac:dyDescent="0.2">
      <c r="A52" s="21" t="s">
        <v>47</v>
      </c>
      <c r="B52" s="21"/>
      <c r="C52" s="50">
        <f>C24</f>
        <v>10000</v>
      </c>
    </row>
    <row r="53" spans="1:3" ht="12.6" customHeight="1" x14ac:dyDescent="0.2">
      <c r="A53" s="21" t="s">
        <v>48</v>
      </c>
      <c r="B53" s="21"/>
      <c r="C53" s="50">
        <f>C23</f>
        <v>0</v>
      </c>
    </row>
    <row r="54" spans="1:3" x14ac:dyDescent="0.2">
      <c r="A54" s="10"/>
      <c r="B54" s="14" t="s">
        <v>49</v>
      </c>
      <c r="C54" s="50">
        <f>C25</f>
        <v>30000</v>
      </c>
    </row>
    <row r="55" spans="1:3" ht="12.6" customHeight="1" x14ac:dyDescent="0.2">
      <c r="A55" s="22" t="s">
        <v>48</v>
      </c>
      <c r="B55" s="22"/>
      <c r="C55" s="51">
        <f>C23</f>
        <v>0</v>
      </c>
    </row>
    <row r="56" spans="1:3" x14ac:dyDescent="0.2">
      <c r="A56" s="15">
        <f>(C57+C58+C59+C60)/C65</f>
        <v>0.32320933945707297</v>
      </c>
      <c r="B56" s="12" t="s">
        <v>50</v>
      </c>
      <c r="C56" s="37"/>
    </row>
    <row r="57" spans="1:3" ht="12.6" customHeight="1" x14ac:dyDescent="0.2">
      <c r="A57" s="18" t="s">
        <v>51</v>
      </c>
      <c r="B57" s="18"/>
      <c r="C57" s="50">
        <f>C26</f>
        <v>100000</v>
      </c>
    </row>
    <row r="58" spans="1:3" ht="12.6" customHeight="1" x14ac:dyDescent="0.2">
      <c r="A58" s="18" t="s">
        <v>52</v>
      </c>
      <c r="B58" s="18"/>
      <c r="C58" s="50">
        <v>0</v>
      </c>
    </row>
    <row r="59" spans="1:3" ht="12.6" customHeight="1" x14ac:dyDescent="0.2">
      <c r="A59" s="18" t="s">
        <v>24</v>
      </c>
      <c r="B59" s="18"/>
      <c r="C59" s="50">
        <f>C27</f>
        <v>0</v>
      </c>
    </row>
    <row r="60" spans="1:3" ht="12.6" customHeight="1" x14ac:dyDescent="0.2">
      <c r="A60" s="19" t="s">
        <v>53</v>
      </c>
      <c r="B60" s="19"/>
      <c r="C60" s="51">
        <v>0</v>
      </c>
    </row>
    <row r="61" spans="1:3" x14ac:dyDescent="0.2">
      <c r="A61" s="15">
        <f>(C62+C63)/C65</f>
        <v>4.8481400918560947E-3</v>
      </c>
      <c r="B61" s="16" t="s">
        <v>54</v>
      </c>
      <c r="C61" s="37"/>
    </row>
    <row r="62" spans="1:3" ht="12.6" customHeight="1" x14ac:dyDescent="0.2">
      <c r="A62" s="18" t="s">
        <v>55</v>
      </c>
      <c r="B62" s="18"/>
      <c r="C62" s="50">
        <v>1500</v>
      </c>
    </row>
    <row r="63" spans="1:3" x14ac:dyDescent="0.2">
      <c r="A63" s="19"/>
      <c r="B63" s="19"/>
      <c r="C63" s="51"/>
    </row>
    <row r="64" spans="1:3" ht="12.6" customHeight="1" x14ac:dyDescent="0.2">
      <c r="A64" s="20" t="s">
        <v>56</v>
      </c>
      <c r="B64" s="20"/>
      <c r="C64" s="52"/>
    </row>
    <row r="65" spans="1:3" ht="12.6" customHeight="1" x14ac:dyDescent="0.2">
      <c r="A65" s="17" t="s">
        <v>57</v>
      </c>
      <c r="B65" s="17"/>
      <c r="C65" s="53">
        <f>SUM(C39:C64)</f>
        <v>309397</v>
      </c>
    </row>
    <row r="66" spans="1:3" ht="12.6" customHeight="1" x14ac:dyDescent="0.2">
      <c r="A66" s="17" t="s">
        <v>58</v>
      </c>
      <c r="B66" s="17"/>
      <c r="C66" s="54">
        <f>C65-C34</f>
        <v>-266739</v>
      </c>
    </row>
    <row r="67" spans="1:3" ht="12.6" customHeight="1" x14ac:dyDescent="0.2">
      <c r="A67" s="17" t="s">
        <v>59</v>
      </c>
      <c r="B67" s="17"/>
      <c r="C67" s="54">
        <f>C66</f>
        <v>-266739</v>
      </c>
    </row>
  </sheetData>
  <sheetProtection selectLockedCells="1" selectUnlockedCells="1"/>
  <mergeCells count="57">
    <mergeCell ref="A12:B12"/>
    <mergeCell ref="A1:B1"/>
    <mergeCell ref="A2:B2"/>
    <mergeCell ref="A3:B3"/>
    <mergeCell ref="A4:B4"/>
    <mergeCell ref="A5:B5"/>
    <mergeCell ref="A6:B6"/>
    <mergeCell ref="A7:B7"/>
    <mergeCell ref="A8:B8"/>
    <mergeCell ref="A9:B9"/>
    <mergeCell ref="A10:B10"/>
    <mergeCell ref="A11:B11"/>
    <mergeCell ref="A24:B24"/>
    <mergeCell ref="A13:B13"/>
    <mergeCell ref="A14:B14"/>
    <mergeCell ref="A15:B15"/>
    <mergeCell ref="A16:B16"/>
    <mergeCell ref="A17:B17"/>
    <mergeCell ref="A18:B18"/>
    <mergeCell ref="A19:B19"/>
    <mergeCell ref="A20:B20"/>
    <mergeCell ref="A21:B21"/>
    <mergeCell ref="A22:B22"/>
    <mergeCell ref="A23:B23"/>
    <mergeCell ref="A40:B40"/>
    <mergeCell ref="A25:B25"/>
    <mergeCell ref="A26:B26"/>
    <mergeCell ref="A27:B27"/>
    <mergeCell ref="A28:B28"/>
    <mergeCell ref="A29:B29"/>
    <mergeCell ref="A30:B30"/>
    <mergeCell ref="A31:B31"/>
    <mergeCell ref="A32:B32"/>
    <mergeCell ref="A33:B33"/>
    <mergeCell ref="A34:B34"/>
    <mergeCell ref="A39:B39"/>
    <mergeCell ref="A57:B57"/>
    <mergeCell ref="A41:B41"/>
    <mergeCell ref="A42:B42"/>
    <mergeCell ref="A43:B43"/>
    <mergeCell ref="A45:B45"/>
    <mergeCell ref="A46:B46"/>
    <mergeCell ref="A47:B47"/>
    <mergeCell ref="A48:B48"/>
    <mergeCell ref="A49:B49"/>
    <mergeCell ref="A52:B52"/>
    <mergeCell ref="A53:B53"/>
    <mergeCell ref="A55:B55"/>
    <mergeCell ref="A65:B65"/>
    <mergeCell ref="A66:B66"/>
    <mergeCell ref="A67:B67"/>
    <mergeCell ref="A58:B58"/>
    <mergeCell ref="A59:B59"/>
    <mergeCell ref="A60:B60"/>
    <mergeCell ref="A62:B62"/>
    <mergeCell ref="A63:B63"/>
    <mergeCell ref="A64:B64"/>
  </mergeCells>
  <pageMargins left="0.7" right="0.7" top="0.75" bottom="0.75" header="0.3" footer="0.3"/>
  <pageSetup paperSize="42" orientation="portrait" useFirstPageNumber="1" verticalDpi="300" r:id="rId1"/>
  <headerFooter alignWithMargins="0">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Budnyk, Ivan (DI CV PR) - AF (ext)</dc:creator>
  <cp:lastModifiedBy>IIS</cp:lastModifiedBy>
  <cp:lastPrinted>2017-11-04T08:29:04Z</cp:lastPrinted>
  <dcterms:created xsi:type="dcterms:W3CDTF">2017-11-03T15:12:26Z</dcterms:created>
  <dcterms:modified xsi:type="dcterms:W3CDTF">2017-11-04T08:29:33Z</dcterms:modified>
</cp:coreProperties>
</file>