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nrley\Desktop\atividades-senai\Planilhas\"/>
    </mc:Choice>
  </mc:AlternateContent>
  <xr:revisionPtr revIDLastSave="0" documentId="13_ncr:1_{779C51C5-70BD-4E8D-B3BF-FF77885DA3CD}" xr6:coauthVersionLast="47" xr6:coauthVersionMax="47" xr10:uidLastSave="{00000000-0000-0000-0000-000000000000}"/>
  <bookViews>
    <workbookView xWindow="-120" yWindow="-120" windowWidth="20730" windowHeight="11160" tabRatio="404" activeTab="2" xr2:uid="{00000000-000D-0000-FFFF-FFFF00000000}"/>
  </bookViews>
  <sheets>
    <sheet name="Planilha" sheetId="1" r:id="rId1"/>
    <sheet name="Dados" sheetId="13" r:id="rId2"/>
    <sheet name="DashBoard" sheetId="12" r:id="rId3"/>
  </sheets>
  <definedNames>
    <definedName name="_xlcn.WorksheetConnection_Planilha1A1A91" hidden="1">Planilha!$B$1:$B$16</definedName>
    <definedName name="_xlcn.WorksheetConnection_PlanilhaFinanceiraJeanGuilhermeGustavo.xlsxTabela11" hidden="1">Planilha!$B$1:$D$16</definedName>
    <definedName name="faturamento">#REF!</definedName>
    <definedName name="Receitas">Tabela3[Receitas]</definedName>
    <definedName name="soma">#REF!</definedName>
    <definedName name="Valor">Planilha!#REF!</definedName>
  </definedNames>
  <calcPr calcId="191029"/>
  <pivotCaches>
    <pivotCache cacheId="49" r:id="rId4"/>
  </pivotCaches>
  <extLst>
    <ext xmlns:x15="http://schemas.microsoft.com/office/spreadsheetml/2010/11/main" uri="{FCE2AD5D-F65C-4FA6-A056-5C36A1767C68}">
      <x15:dataModel>
        <x15:modelTables>
          <x15:modelTable id="Tabela1" name="Tabela1" connection="WorksheetConnection_Planilha Financeira Jean - Guilherme - Gustavo.xlsx!Tabela1"/>
          <x15:modelTable id="Intervalo" name="Intervalo" connection="WorksheetConnection_Planilha1!$A$1:$A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E13" i="1"/>
  <c r="G1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G2" i="1"/>
  <c r="G3" i="1"/>
  <c r="E3" i="1"/>
  <c r="E2" i="1"/>
  <c r="G3" i="13"/>
  <c r="G2" i="13"/>
  <c r="G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723D91-9658-46B5-8066-E4AC3B7CCCCE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FDA91B9-2C1A-471C-95FA-CF205CC38E52}" name="WorksheetConnection_Planilha Financeira Jean - Guilherme - Gustavo.xlsx!Tabela1" type="102" refreshedVersion="7" minRefreshableVersion="5">
    <extLst>
      <ext xmlns:x15="http://schemas.microsoft.com/office/spreadsheetml/2010/11/main" uri="{DE250136-89BD-433C-8126-D09CA5730AF9}">
        <x15:connection id="Tabela1">
          <x15:rangePr sourceName="_xlcn.WorksheetConnection_PlanilhaFinanceiraJeanGuilhermeGustavo.xlsxTabela11"/>
        </x15:connection>
      </ext>
    </extLst>
  </connection>
  <connection id="3" xr16:uid="{B996587C-2C51-46F5-8A43-A56E2DFDCB21}" name="WorksheetConnection_Planilha1!$A$1:$A$9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A1A91"/>
        </x15:connection>
      </ext>
    </extLst>
  </connection>
</connections>
</file>

<file path=xl/sharedStrings.xml><?xml version="1.0" encoding="utf-8"?>
<sst xmlns="http://schemas.openxmlformats.org/spreadsheetml/2006/main" count="104" uniqueCount="28">
  <si>
    <t>Receitas</t>
  </si>
  <si>
    <t>Sobra</t>
  </si>
  <si>
    <t>Gastos</t>
  </si>
  <si>
    <t>Fevereiro</t>
  </si>
  <si>
    <t>Rótulos de Linha</t>
  </si>
  <si>
    <t>Total Geral</t>
  </si>
  <si>
    <t>Mês</t>
  </si>
  <si>
    <t>Janeiro</t>
  </si>
  <si>
    <t>% Investido</t>
  </si>
  <si>
    <t>M.  Invest. %</t>
  </si>
  <si>
    <t>M. Invest. R$</t>
  </si>
  <si>
    <t>V. Invest. R$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</si>
  <si>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</si>
  <si>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</si>
  <si>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</si>
  <si>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</si>
  <si>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</si>
  <si>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</si>
  <si>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</si>
  <si>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</si>
  <si>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</si>
  <si>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</si>
  <si>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 de Receitas</t>
  </si>
  <si>
    <t>Soma de Gastos</t>
  </si>
  <si>
    <t>Soma de Sobra</t>
  </si>
  <si>
    <t>Soma de V. Invest. R$</t>
  </si>
  <si>
    <t>Valor Invesido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</si>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</sst>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/>
    <xf numFmtId="44" fontId="0" fillId="0" borderId="1" xfId="1" applyFont="1" applyBorder="1" applyAlignment="1"/>
    <xf numFmtId="44" fontId="0" fillId="0" borderId="0" xfId="1" applyFont="1" applyAlignment="1"/>
    <xf numFmtId="9" fontId="0" fillId="0" borderId="1" xfId="2" applyFont="1" applyBorder="1" applyAlignment="1"/>
    <xf numFmtId="9" fontId="0" fillId="0" borderId="0" xfId="2" applyFont="1" applyAlignment="1"/>
    <xf numFmtId="44" fontId="0" fillId="0" borderId="3" xfId="1" applyFont="1" applyBorder="1" applyAlignment="1"/>
    <xf numFmtId="0" fontId="3" fillId="2" borderId="4" xfId="0" applyFont="1" applyFill="1" applyBorder="1" applyAlignment="1">
      <alignment horizontal="center" vertical="center"/>
    </xf>
    <xf numFmtId="44" fontId="3" fillId="2" borderId="5" xfId="1" applyFont="1" applyFill="1" applyBorder="1" applyAlignment="1">
      <alignment horizontal="center" vertical="center"/>
    </xf>
    <xf numFmtId="9" fontId="3" fillId="2" borderId="5" xfId="2" applyFont="1" applyFill="1" applyBorder="1" applyAlignment="1">
      <alignment horizontal="center" vertical="center"/>
    </xf>
    <xf numFmtId="44" fontId="3" fillId="2" borderId="6" xfId="1" applyFont="1" applyFill="1" applyBorder="1" applyAlignment="1">
      <alignment horizontal="center" vertical="center"/>
    </xf>
    <xf numFmtId="0" fontId="1" fillId="0" borderId="0" xfId="0" applyFont="1"/>
    <xf numFmtId="44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NumberFormat="1"/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1" fillId="0" borderId="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5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18">
    <dxf>
      <alignment vertical="center"/>
    </dxf>
    <dxf>
      <alignment vertic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Gustavo.xlsx]Dados!Tabela dinâmica13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Dados!$A$9:$A$21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Dados!$B$9:$B$21</c:f>
              <c:numCache>
                <c:formatCode>_("R$"* #,##0.00_);_("R$"* \(#,##0.00\);_("R$"* "-"??_);_(@_)</c:formatCode>
                <c:ptCount val="12"/>
                <c:pt idx="0">
                  <c:v>150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200</c:v>
                </c:pt>
                <c:pt idx="5">
                  <c:v>70</c:v>
                </c:pt>
                <c:pt idx="6">
                  <c:v>95</c:v>
                </c:pt>
                <c:pt idx="7">
                  <c:v>68</c:v>
                </c:pt>
                <c:pt idx="8">
                  <c:v>120</c:v>
                </c:pt>
                <c:pt idx="9">
                  <c:v>220</c:v>
                </c:pt>
                <c:pt idx="10">
                  <c:v>350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8-40E9-AC01-33C289D1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32607"/>
        <c:axId val="1454425535"/>
      </c:barChart>
      <c:catAx>
        <c:axId val="145443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25535"/>
        <c:crosses val="autoZero"/>
        <c:auto val="1"/>
        <c:lblAlgn val="ctr"/>
        <c:lblOffset val="100"/>
        <c:noMultiLvlLbl val="0"/>
      </c:catAx>
      <c:valAx>
        <c:axId val="1454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443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EA-4D65-89F0-FE3C61C027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EA-4D65-89F0-FE3C61C027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EA-4D65-89F0-FE3C61C027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Dados!$F$1:$F$3</c:f>
              <c:strCache>
                <c:ptCount val="3"/>
                <c:pt idx="0">
                  <c:v>Soma de Gastos</c:v>
                </c:pt>
                <c:pt idx="1">
                  <c:v>Soma de Receitas</c:v>
                </c:pt>
                <c:pt idx="2">
                  <c:v>Soma de V. Invest. R$</c:v>
                </c:pt>
              </c:strCache>
            </c:strRef>
          </c:cat>
          <c:val>
            <c:numRef>
              <c:f>Dados!$G$1:$G$3</c:f>
              <c:numCache>
                <c:formatCode>_-[$R$-416]\ * #,##0.00_-;\-[$R$-416]\ * #,##0.00_-;_-[$R$-416]\ * "-"??_-;_-@_-</c:formatCode>
                <c:ptCount val="3"/>
                <c:pt idx="0">
                  <c:v>20030</c:v>
                </c:pt>
                <c:pt idx="1">
                  <c:v>38100</c:v>
                </c:pt>
                <c:pt idx="2">
                  <c:v>2123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EA-4D65-89F0-FE3C61C0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4.3826399754767226E-3"/>
          <c:y val="0.73140323223112547"/>
          <c:w val="0.49212574842996054"/>
          <c:h val="0.26142520932594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Gustavo.xlsx]Dados!Tabela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Dados!$H$8</c:f>
              <c:strCache>
                <c:ptCount val="1"/>
                <c:pt idx="0">
                  <c:v>Soma de 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Dados!$G$9:$G$21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Dados!$H$9:$H$21</c:f>
              <c:numCache>
                <c:formatCode>General</c:formatCode>
                <c:ptCount val="12"/>
                <c:pt idx="0">
                  <c:v>1300</c:v>
                </c:pt>
                <c:pt idx="1">
                  <c:v>1200</c:v>
                </c:pt>
                <c:pt idx="2">
                  <c:v>750</c:v>
                </c:pt>
                <c:pt idx="3">
                  <c:v>1000</c:v>
                </c:pt>
                <c:pt idx="4">
                  <c:v>3000</c:v>
                </c:pt>
                <c:pt idx="5">
                  <c:v>1200</c:v>
                </c:pt>
                <c:pt idx="6">
                  <c:v>1230</c:v>
                </c:pt>
                <c:pt idx="7">
                  <c:v>450</c:v>
                </c:pt>
                <c:pt idx="8">
                  <c:v>3500</c:v>
                </c:pt>
                <c:pt idx="9">
                  <c:v>3000</c:v>
                </c:pt>
                <c:pt idx="10">
                  <c:v>1400</c:v>
                </c:pt>
                <c:pt idx="1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E-4FF0-8123-8194F331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6751"/>
        <c:axId val="15495087"/>
      </c:barChart>
      <c:lineChart>
        <c:grouping val="standard"/>
        <c:varyColors val="0"/>
        <c:ser>
          <c:idx val="1"/>
          <c:order val="1"/>
          <c:tx>
            <c:strRef>
              <c:f>Dados!$I$8</c:f>
              <c:strCache>
                <c:ptCount val="1"/>
                <c:pt idx="0">
                  <c:v>Soma de Receitas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Dados!$G$9:$G$21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Dados!$I$9:$I$21</c:f>
              <c:numCache>
                <c:formatCode>General</c:formatCode>
                <c:ptCount val="12"/>
                <c:pt idx="0">
                  <c:v>2000</c:v>
                </c:pt>
                <c:pt idx="1">
                  <c:v>1500</c:v>
                </c:pt>
                <c:pt idx="2">
                  <c:v>1400</c:v>
                </c:pt>
                <c:pt idx="3">
                  <c:v>1200</c:v>
                </c:pt>
                <c:pt idx="4">
                  <c:v>3500</c:v>
                </c:pt>
                <c:pt idx="5">
                  <c:v>2400</c:v>
                </c:pt>
                <c:pt idx="6">
                  <c:v>1500</c:v>
                </c:pt>
                <c:pt idx="7">
                  <c:v>5100</c:v>
                </c:pt>
                <c:pt idx="8">
                  <c:v>4000</c:v>
                </c:pt>
                <c:pt idx="9">
                  <c:v>7000</c:v>
                </c:pt>
                <c:pt idx="10">
                  <c:v>2000</c:v>
                </c:pt>
                <c:pt idx="11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E-4FF0-8123-8194F3316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751"/>
        <c:axId val="15495087"/>
      </c:lineChart>
      <c:catAx>
        <c:axId val="1549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5087"/>
        <c:crosses val="autoZero"/>
        <c:auto val="1"/>
        <c:lblAlgn val="ctr"/>
        <c:lblOffset val="100"/>
        <c:noMultiLvlLbl val="0"/>
      </c:catAx>
      <c:valAx>
        <c:axId val="154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Jean - Guilherme - Gustavo.xlsx]Dados!Tabela dinâmica6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Dados!$K$8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Dados!$J$9:$J$21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Dados!$K$9:$K$21</c:f>
              <c:numCache>
                <c:formatCode>General</c:formatCode>
                <c:ptCount val="12"/>
                <c:pt idx="0">
                  <c:v>550</c:v>
                </c:pt>
                <c:pt idx="1">
                  <c:v>200</c:v>
                </c:pt>
                <c:pt idx="2">
                  <c:v>400</c:v>
                </c:pt>
                <c:pt idx="3">
                  <c:v>-100</c:v>
                </c:pt>
                <c:pt idx="4">
                  <c:v>300</c:v>
                </c:pt>
                <c:pt idx="5">
                  <c:v>1130</c:v>
                </c:pt>
                <c:pt idx="6">
                  <c:v>175</c:v>
                </c:pt>
                <c:pt idx="7">
                  <c:v>4582</c:v>
                </c:pt>
                <c:pt idx="8">
                  <c:v>380</c:v>
                </c:pt>
                <c:pt idx="9">
                  <c:v>3780</c:v>
                </c:pt>
                <c:pt idx="10">
                  <c:v>250</c:v>
                </c:pt>
                <c:pt idx="11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0-4BE0-9D1D-5CD678233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34255"/>
        <c:axId val="2040333839"/>
      </c:lineChart>
      <c:catAx>
        <c:axId val="20403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333839"/>
        <c:crosses val="autoZero"/>
        <c:auto val="1"/>
        <c:lblAlgn val="ctr"/>
        <c:lblOffset val="100"/>
        <c:noMultiLvlLbl val="0"/>
      </c:catAx>
      <c:valAx>
        <c:axId val="20403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33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84731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3BD0B3-7963-4234-9ECE-739A58414B5D}"/>
            </a:ext>
          </a:extLst>
        </xdr:cNvPr>
        <xdr:cNvSpPr txBox="1"/>
      </xdr:nvSpPr>
      <xdr:spPr>
        <a:xfrm>
          <a:off x="1209675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5</xdr:row>
      <xdr:rowOff>95250</xdr:rowOff>
    </xdr:from>
    <xdr:ext cx="184731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F822521-3A83-409D-A96F-5147499B1824}"/>
            </a:ext>
          </a:extLst>
        </xdr:cNvPr>
        <xdr:cNvSpPr txBox="1"/>
      </xdr:nvSpPr>
      <xdr:spPr>
        <a:xfrm>
          <a:off x="1771650" y="1047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533400</xdr:colOff>
      <xdr:row>8</xdr:row>
      <xdr:rowOff>123825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88AEBB64-A177-499F-ACF4-CCB5B55EF24F}"/>
            </a:ext>
          </a:extLst>
        </xdr:cNvPr>
        <xdr:cNvSpPr txBox="1"/>
      </xdr:nvSpPr>
      <xdr:spPr>
        <a:xfrm>
          <a:off x="3581400" y="1647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0</xdr:col>
      <xdr:colOff>0</xdr:colOff>
      <xdr:row>5</xdr:row>
      <xdr:rowOff>152400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C02E101-1369-4B9A-8347-D7FDF135E454}"/>
            </a:ext>
          </a:extLst>
        </xdr:cNvPr>
        <xdr:cNvSpPr txBox="1"/>
      </xdr:nvSpPr>
      <xdr:spPr>
        <a:xfrm>
          <a:off x="1809750" y="1104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1</xdr:row>
      <xdr:rowOff>19050</xdr:rowOff>
    </xdr:from>
    <xdr:to>
      <xdr:col>18</xdr:col>
      <xdr:colOff>50223</xdr:colOff>
      <xdr:row>5</xdr:row>
      <xdr:rowOff>171450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5768B4AC-E30A-4C8C-831E-AA3968CF3FB4}"/>
            </a:ext>
          </a:extLst>
        </xdr:cNvPr>
        <xdr:cNvGrpSpPr/>
      </xdr:nvGrpSpPr>
      <xdr:grpSpPr>
        <a:xfrm>
          <a:off x="612913" y="209550"/>
          <a:ext cx="10469745" cy="930965"/>
          <a:chOff x="628649" y="209550"/>
          <a:chExt cx="10106026" cy="93345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7A720CB5-804C-4116-92C4-25F07699B967}"/>
              </a:ext>
            </a:extLst>
          </xdr:cNvPr>
          <xdr:cNvGrpSpPr/>
        </xdr:nvGrpSpPr>
        <xdr:grpSpPr>
          <a:xfrm>
            <a:off x="628649" y="209550"/>
            <a:ext cx="2428876" cy="933450"/>
            <a:chOff x="2000249" y="447675"/>
            <a:chExt cx="2428876" cy="933450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C9803964-1B0C-43CB-9252-74EEF26A8542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solidFill>
              <a:schemeClr val="accent1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Receita</a:t>
              </a:r>
              <a:r>
                <a:rPr lang="pt-BR" sz="1100" baseline="0"/>
                <a:t> Anual</a:t>
              </a:r>
              <a:endParaRPr lang="pt-BR" sz="1100"/>
            </a:p>
          </xdr:txBody>
        </xdr:sp>
        <xdr:sp macro="" textlink="Dados!A4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F4194E9-0994-43A7-82C0-6E96029E1AEF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3565EDCD-F59D-411D-9D97-77390F2F0ACB}" type="TxLink">
                <a:rPr lang="en-US" sz="20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 R$ 38.100,00 </a:t>
              </a:fld>
              <a:endParaRPr lang="pt-BR" sz="20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8DEFEE5-CAE0-4BF6-9C5D-1E4D9ED415E3}"/>
              </a:ext>
            </a:extLst>
          </xdr:cNvPr>
          <xdr:cNvGrpSpPr/>
        </xdr:nvGrpSpPr>
        <xdr:grpSpPr>
          <a:xfrm>
            <a:off x="3209924" y="209550"/>
            <a:ext cx="2428876" cy="933450"/>
            <a:chOff x="2000249" y="447675"/>
            <a:chExt cx="2428876" cy="933450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9995F9D2-259A-4577-A324-C61EAB78479A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Gastos</a:t>
              </a:r>
              <a:r>
                <a:rPr lang="pt-BR" sz="1100" baseline="0"/>
                <a:t> Anual</a:t>
              </a:r>
              <a:endParaRPr lang="pt-BR" sz="1100"/>
            </a:p>
          </xdr:txBody>
        </xdr:sp>
        <xdr:sp macro="" textlink="Dados!B4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1A19DFA0-C1F1-491D-81C9-EEF1F6BF2CC2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55A03C06-7F1B-4EF4-B2CB-F821148442A7}" type="TxLink">
                <a:rPr lang="en-US" sz="22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 R$ 20.030,00 </a:t>
              </a:fld>
              <a:endParaRPr lang="pt-BR" sz="22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7F5FF497-2E88-4606-BA66-47D90C179FE6}"/>
              </a:ext>
            </a:extLst>
          </xdr:cNvPr>
          <xdr:cNvGrpSpPr/>
        </xdr:nvGrpSpPr>
        <xdr:grpSpPr>
          <a:xfrm>
            <a:off x="5743574" y="209550"/>
            <a:ext cx="2428876" cy="933450"/>
            <a:chOff x="2000249" y="447675"/>
            <a:chExt cx="2428876" cy="933450"/>
          </a:xfrm>
          <a:solidFill>
            <a:schemeClr val="accent6"/>
          </a:solidFill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233FE800-3346-42B1-9121-C2E9139250E9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Valor Investido</a:t>
              </a:r>
            </a:p>
          </xdr:txBody>
        </xdr:sp>
        <xdr:sp macro="" textlink="Dados!C4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EF5045D2-5C07-44D2-8877-7AE255440051}"/>
                </a:ext>
              </a:extLst>
            </xdr:cNvPr>
            <xdr:cNvSpPr txBox="1"/>
          </xdr:nvSpPr>
          <xdr:spPr>
            <a:xfrm>
              <a:off x="2357437" y="714375"/>
              <a:ext cx="1714500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F14A1E4-AD00-44BA-B80E-FE88D6E841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R$ 2.123,00 </a:t>
              </a:fld>
              <a:endParaRPr lang="pt-BR" sz="2000" b="1">
                <a:solidFill>
                  <a:schemeClr val="bg1"/>
                </a:solidFill>
              </a:endParaRPr>
            </a:p>
          </xdr:txBody>
        </xdr:sp>
        <xdr:sp macro="" textlink="Dados!C4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EF6E66C3-0ADD-4CD7-9954-381ACBF8A2A4}"/>
                </a:ext>
              </a:extLst>
            </xdr:cNvPr>
            <xdr:cNvSpPr txBox="1"/>
          </xdr:nvSpPr>
          <xdr:spPr>
            <a:xfrm>
              <a:off x="2328862" y="714375"/>
              <a:ext cx="1714500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6F14A1E4-AD00-44BA-B80E-FE88D6E841D0}" type="TxLink">
                <a:rPr lang="en-US" sz="22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 R$ 2.123,00 </a:t>
              </a:fld>
              <a:endParaRPr lang="pt-BR" sz="2200" b="1">
                <a:solidFill>
                  <a:schemeClr val="bg1"/>
                </a:solidFill>
              </a:endParaRPr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63588209-2662-4046-A776-93E392117AF3}"/>
              </a:ext>
            </a:extLst>
          </xdr:cNvPr>
          <xdr:cNvGrpSpPr/>
        </xdr:nvGrpSpPr>
        <xdr:grpSpPr>
          <a:xfrm>
            <a:off x="8305799" y="209550"/>
            <a:ext cx="2428876" cy="933450"/>
            <a:chOff x="2000249" y="447675"/>
            <a:chExt cx="2428876" cy="933450"/>
          </a:xfrm>
          <a:solidFill>
            <a:schemeClr val="accent4">
              <a:lumMod val="75000"/>
            </a:schemeClr>
          </a:solidFill>
        </xdr:grpSpPr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E6CFDE86-6E51-440C-8537-D0BC3831AADD}"/>
                </a:ext>
              </a:extLst>
            </xdr:cNvPr>
            <xdr:cNvSpPr/>
          </xdr:nvSpPr>
          <xdr:spPr>
            <a:xfrm>
              <a:off x="2000249" y="447675"/>
              <a:ext cx="2428876" cy="933450"/>
            </a:xfrm>
            <a:prstGeom prst="roundRect">
              <a:avLst>
                <a:gd name="adj" fmla="val 8503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/>
                <a:t>Sobra</a:t>
              </a:r>
            </a:p>
            <a:p>
              <a:pPr algn="l"/>
              <a:endParaRPr lang="pt-BR" sz="1100"/>
            </a:p>
          </xdr:txBody>
        </xdr:sp>
        <xdr:sp macro="" textlink="Dados!D4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4A227ED5-48B8-444B-91DC-2EF38926D6D5}"/>
                </a:ext>
              </a:extLst>
            </xdr:cNvPr>
            <xdr:cNvSpPr txBox="1"/>
          </xdr:nvSpPr>
          <xdr:spPr>
            <a:xfrm>
              <a:off x="2006022" y="714375"/>
              <a:ext cx="2421112" cy="400050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ctr"/>
              <a:fld id="{4E58E79B-254C-46C2-8597-9A713D73229A}" type="TxLink">
                <a:rPr lang="en-US" sz="2400" b="1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 R$ 15.947,00 </a:t>
              </a:fld>
              <a:endParaRPr lang="pt-BR" sz="4400" b="1">
                <a:solidFill>
                  <a:schemeClr val="bg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0</xdr:colOff>
      <xdr:row>24</xdr:row>
      <xdr:rowOff>116134</xdr:rowOff>
    </xdr:from>
    <xdr:to>
      <xdr:col>18</xdr:col>
      <xdr:colOff>58084</xdr:colOff>
      <xdr:row>41</xdr:row>
      <xdr:rowOff>164829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361B550E-2938-6DB6-7D1C-79EF05EC8F56}"/>
            </a:ext>
          </a:extLst>
        </xdr:cNvPr>
        <xdr:cNvGrpSpPr/>
      </xdr:nvGrpSpPr>
      <xdr:grpSpPr>
        <a:xfrm>
          <a:off x="612913" y="4704699"/>
          <a:ext cx="10477606" cy="3287195"/>
          <a:chOff x="615660" y="1328407"/>
          <a:chExt cx="10362403" cy="3287195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6FEEC11C-3CF2-4DB0-9342-E6ABB5E6D719}"/>
              </a:ext>
            </a:extLst>
          </xdr:cNvPr>
          <xdr:cNvGrpSpPr/>
        </xdr:nvGrpSpPr>
        <xdr:grpSpPr>
          <a:xfrm>
            <a:off x="615660" y="1345725"/>
            <a:ext cx="5159954" cy="3269877"/>
            <a:chOff x="614642" y="1456765"/>
            <a:chExt cx="4964766" cy="3269877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04C28DED-7F7A-41F5-8932-2200273BEE48}"/>
                </a:ext>
              </a:extLst>
            </xdr:cNvPr>
            <xdr:cNvSpPr/>
          </xdr:nvSpPr>
          <xdr:spPr>
            <a:xfrm>
              <a:off x="614642" y="1456765"/>
              <a:ext cx="4964766" cy="3269877"/>
            </a:xfrm>
            <a:prstGeom prst="roundRect">
              <a:avLst>
                <a:gd name="adj" fmla="val 4005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b="1">
                  <a:solidFill>
                    <a:schemeClr val="accent5"/>
                  </a:solidFill>
                </a:rPr>
                <a:t>Investimento Mensal</a:t>
              </a:r>
            </a:p>
          </xdr:txBody>
        </xdr:sp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BBCAB356-A5EE-4B2C-AB97-603575CF1BAF}"/>
                </a:ext>
              </a:extLst>
            </xdr:cNvPr>
            <xdr:cNvGraphicFramePr>
              <a:graphicFrameLocks/>
            </xdr:cNvGraphicFramePr>
          </xdr:nvGraphicFramePr>
          <xdr:xfrm>
            <a:off x="792815" y="1917225"/>
            <a:ext cx="4702548" cy="265579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CD11AD41-E5E1-4763-B129-4A7530026F07}"/>
              </a:ext>
            </a:extLst>
          </xdr:cNvPr>
          <xdr:cNvSpPr/>
        </xdr:nvSpPr>
        <xdr:spPr>
          <a:xfrm>
            <a:off x="5860540" y="1328407"/>
            <a:ext cx="5117523" cy="3269877"/>
          </a:xfrm>
          <a:prstGeom prst="roundRect">
            <a:avLst>
              <a:gd name="adj" fmla="val 4005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>
                <a:solidFill>
                  <a:schemeClr val="accent5"/>
                </a:solidFill>
              </a:rPr>
              <a:t>Sobra Mensal</a:t>
            </a:r>
          </a:p>
          <a:p>
            <a:pPr algn="l"/>
            <a:endParaRPr lang="pt-BR" sz="2000" b="1">
              <a:solidFill>
                <a:schemeClr val="accent5"/>
              </a:solidFill>
            </a:endParaRPr>
          </a:p>
        </xdr:txBody>
      </xdr:sp>
    </xdr:grpSp>
    <xdr:clientData/>
  </xdr:twoCellAnchor>
  <xdr:twoCellAnchor>
    <xdr:from>
      <xdr:col>1</xdr:col>
      <xdr:colOff>0</xdr:colOff>
      <xdr:row>6</xdr:row>
      <xdr:rowOff>156956</xdr:rowOff>
    </xdr:from>
    <xdr:to>
      <xdr:col>18</xdr:col>
      <xdr:colOff>68917</xdr:colOff>
      <xdr:row>23</xdr:row>
      <xdr:rowOff>188333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0480E90-3B3F-2D9B-8CD6-C640575CA601}"/>
            </a:ext>
          </a:extLst>
        </xdr:cNvPr>
        <xdr:cNvGrpSpPr/>
      </xdr:nvGrpSpPr>
      <xdr:grpSpPr>
        <a:xfrm>
          <a:off x="612913" y="1316521"/>
          <a:ext cx="10488439" cy="3269877"/>
          <a:chOff x="621845" y="4784622"/>
          <a:chExt cx="10478382" cy="326987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E1C453D9-1955-40B6-AB3C-5D580AC37B85}"/>
              </a:ext>
            </a:extLst>
          </xdr:cNvPr>
          <xdr:cNvSpPr/>
        </xdr:nvSpPr>
        <xdr:spPr>
          <a:xfrm>
            <a:off x="621845" y="4784622"/>
            <a:ext cx="6304191" cy="3269877"/>
          </a:xfrm>
          <a:prstGeom prst="roundRect">
            <a:avLst>
              <a:gd name="adj" fmla="val 4005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>
                <a:solidFill>
                  <a:schemeClr val="accent5"/>
                </a:solidFill>
              </a:rPr>
              <a:t>Faturamento</a:t>
            </a:r>
            <a:r>
              <a:rPr lang="pt-BR" sz="2000" b="1" baseline="0">
                <a:solidFill>
                  <a:schemeClr val="accent5"/>
                </a:solidFill>
              </a:rPr>
              <a:t> Anual</a:t>
            </a:r>
          </a:p>
        </xdr:txBody>
      </xdr: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5ADA855-7DDF-784E-8FE3-0A4E724EE3B4}"/>
              </a:ext>
            </a:extLst>
          </xdr:cNvPr>
          <xdr:cNvGrpSpPr/>
        </xdr:nvGrpSpPr>
        <xdr:grpSpPr>
          <a:xfrm>
            <a:off x="7047620" y="4784622"/>
            <a:ext cx="4052607" cy="3269877"/>
            <a:chOff x="6968378" y="4779820"/>
            <a:chExt cx="4002181" cy="3269877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CE7D815E-FD5F-1F86-7AE9-5A6757053587}"/>
                </a:ext>
              </a:extLst>
            </xdr:cNvPr>
            <xdr:cNvSpPr/>
          </xdr:nvSpPr>
          <xdr:spPr>
            <a:xfrm>
              <a:off x="6968378" y="4779820"/>
              <a:ext cx="4002181" cy="3269877"/>
            </a:xfrm>
            <a:prstGeom prst="roundRect">
              <a:avLst>
                <a:gd name="adj" fmla="val 4005"/>
              </a:avLst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 b="1">
                  <a:solidFill>
                    <a:schemeClr val="accent5"/>
                  </a:solidFill>
                </a:rPr>
                <a:t>Faturamento / Gastos</a:t>
              </a:r>
              <a:endParaRPr lang="pt-BR" sz="2000" b="1" baseline="0">
                <a:solidFill>
                  <a:schemeClr val="accent5"/>
                </a:solidFill>
              </a:endParaRPr>
            </a:p>
          </xdr:txBody>
        </xdr: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0DF1A2A1-633F-49E3-B86C-04B2B4632678}"/>
                </a:ext>
              </a:extLst>
            </xdr:cNvPr>
            <xdr:cNvGraphicFramePr>
              <a:graphicFrameLocks/>
            </xdr:cNvGraphicFramePr>
          </xdr:nvGraphicFramePr>
          <xdr:xfrm>
            <a:off x="7126100" y="5423647"/>
            <a:ext cx="3686736" cy="246529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</xdr:grpSp>
    <xdr:clientData/>
  </xdr:twoCellAnchor>
  <xdr:twoCellAnchor>
    <xdr:from>
      <xdr:col>1</xdr:col>
      <xdr:colOff>134470</xdr:colOff>
      <xdr:row>9</xdr:row>
      <xdr:rowOff>11280</xdr:rowOff>
    </xdr:from>
    <xdr:to>
      <xdr:col>11</xdr:col>
      <xdr:colOff>22412</xdr:colOff>
      <xdr:row>23</xdr:row>
      <xdr:rowOff>87480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789FD97-D457-4F30-B29B-D58ADD312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493059</xdr:colOff>
      <xdr:row>27</xdr:row>
      <xdr:rowOff>67235</xdr:rowOff>
    </xdr:from>
    <xdr:to>
      <xdr:col>17</xdr:col>
      <xdr:colOff>515471</xdr:colOff>
      <xdr:row>41</xdr:row>
      <xdr:rowOff>57863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DA81E55-4C19-4559-B94A-BB4D2D655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rley" refreshedDate="44812.572624305554" createdVersion="7" refreshedVersion="8" minRefreshableVersion="3" recordCount="12" xr:uid="{BC00A3F2-EC67-4D66-8031-86F8EFBB9ADA}">
  <cacheSource type="worksheet">
    <worksheetSource name="Tabela3"/>
  </cacheSource>
  <cacheFields count="8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Receitas" numFmtId="44">
      <sharedItems containsSemiMixedTypes="0" containsString="0" containsNumber="1" containsInteger="1" minValue="1200" maxValue="7000" count="10">
        <n v="2000"/>
        <n v="1500"/>
        <n v="1400"/>
        <n v="1200"/>
        <n v="3500"/>
        <n v="2400"/>
        <n v="5100"/>
        <n v="4000"/>
        <n v="7000"/>
        <n v="6500"/>
      </sharedItems>
    </cacheField>
    <cacheField name="Gastos" numFmtId="44">
      <sharedItems containsSemiMixedTypes="0" containsString="0" containsNumber="1" containsInteger="1" minValue="450" maxValue="3500" count="10">
        <n v="1300"/>
        <n v="1200"/>
        <n v="750"/>
        <n v="1000"/>
        <n v="3000"/>
        <n v="1230"/>
        <n v="450"/>
        <n v="3500"/>
        <n v="1400"/>
        <n v="2000"/>
      </sharedItems>
    </cacheField>
    <cacheField name="M.  Invest. %" numFmtId="9">
      <sharedItems containsSemiMixedTypes="0" containsString="0" containsNumber="1" minValue="0.1" maxValue="0.1"/>
    </cacheField>
    <cacheField name="M. Invest. R$" numFmtId="44">
      <sharedItems containsSemiMixedTypes="0" containsString="0" containsNumber="1" containsInteger="1" minValue="120" maxValue="700"/>
    </cacheField>
    <cacheField name="V. Invest. R$" numFmtId="44">
      <sharedItems containsSemiMixedTypes="0" containsString="0" containsNumber="1" containsInteger="1" minValue="68" maxValue="350"/>
    </cacheField>
    <cacheField name="% Investido" numFmtId="9">
      <sharedItems containsSemiMixedTypes="0" containsString="0" containsNumber="1" minValue="1.3333333333333334E-2" maxValue="0.25" count="12">
        <n v="7.4999999999999997E-2"/>
        <n v="6.6666666666666666E-2"/>
        <n v="0.17857142857142858"/>
        <n v="0.25"/>
        <n v="5.7142857142857141E-2"/>
        <n v="2.9166666666666667E-2"/>
        <n v="6.3333333333333339E-2"/>
        <n v="1.3333333333333334E-2"/>
        <n v="0.03"/>
        <n v="3.1428571428571431E-2"/>
        <n v="0.17499999999999999"/>
        <n v="3.0769230769230771E-2"/>
      </sharedItems>
    </cacheField>
    <cacheField name="Sobra" numFmtId="44">
      <sharedItems containsSemiMixedTypes="0" containsString="0" containsNumber="1" containsInteger="1" minValue="-100" maxValue="4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n v="0.1"/>
    <n v="200"/>
    <n v="150"/>
    <x v="0"/>
    <n v="550"/>
  </r>
  <r>
    <x v="1"/>
    <x v="1"/>
    <x v="1"/>
    <n v="0.1"/>
    <n v="150"/>
    <n v="100"/>
    <x v="1"/>
    <n v="200"/>
  </r>
  <r>
    <x v="2"/>
    <x v="2"/>
    <x v="2"/>
    <n v="0.1"/>
    <n v="140"/>
    <n v="250"/>
    <x v="2"/>
    <n v="400"/>
  </r>
  <r>
    <x v="3"/>
    <x v="3"/>
    <x v="3"/>
    <n v="0.1"/>
    <n v="120"/>
    <n v="300"/>
    <x v="3"/>
    <n v="-100"/>
  </r>
  <r>
    <x v="4"/>
    <x v="4"/>
    <x v="4"/>
    <n v="0.1"/>
    <n v="350"/>
    <n v="200"/>
    <x v="4"/>
    <n v="300"/>
  </r>
  <r>
    <x v="5"/>
    <x v="5"/>
    <x v="1"/>
    <n v="0.1"/>
    <n v="240"/>
    <n v="70"/>
    <x v="5"/>
    <n v="1130"/>
  </r>
  <r>
    <x v="6"/>
    <x v="1"/>
    <x v="5"/>
    <n v="0.1"/>
    <n v="150"/>
    <n v="95"/>
    <x v="6"/>
    <n v="175"/>
  </r>
  <r>
    <x v="7"/>
    <x v="6"/>
    <x v="6"/>
    <n v="0.1"/>
    <n v="510"/>
    <n v="68"/>
    <x v="7"/>
    <n v="4582"/>
  </r>
  <r>
    <x v="8"/>
    <x v="7"/>
    <x v="7"/>
    <n v="0.1"/>
    <n v="400"/>
    <n v="120"/>
    <x v="8"/>
    <n v="380"/>
  </r>
  <r>
    <x v="9"/>
    <x v="8"/>
    <x v="4"/>
    <n v="0.1"/>
    <n v="700"/>
    <n v="220"/>
    <x v="9"/>
    <n v="3780"/>
  </r>
  <r>
    <x v="10"/>
    <x v="0"/>
    <x v="8"/>
    <n v="0.1"/>
    <n v="200"/>
    <n v="350"/>
    <x v="10"/>
    <n v="250"/>
  </r>
  <r>
    <x v="11"/>
    <x v="9"/>
    <x v="9"/>
    <n v="0.1"/>
    <n v="650"/>
    <n v="200"/>
    <x v="11"/>
    <n v="4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7593D-8C86-4ADE-A687-20D2D29170BC}" name="Tabela dinâmica6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J8:K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numFmtId="44" showAll="0"/>
    <pivotField numFmtId="9" showAll="0"/>
    <pivotField numFmtId="44" showAll="0"/>
    <pivotField numFmtId="44" showAll="0"/>
    <pivotField numFmtId="9" showAll="0"/>
    <pivotField dataField="1"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Sobra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9AA27-0033-4776-9CC4-9EF2980564C1}" name="Tabela dinâmica4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8:I21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dataField="1" numFmtId="44" showAll="0"/>
    <pivotField numFmtId="9" showAll="0"/>
    <pivotField numFmtId="44" showAll="0"/>
    <pivotField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Gastos" fld="2" baseField="0" baseItem="0"/>
    <dataField name="Soma de Receita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85C8B-8260-40A5-BE4B-4E40F8C94269}" name="Tabela dinâmica17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>
  <location ref="E8:F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4" showAll="0"/>
    <pivotField numFmtId="44" showAll="0"/>
    <pivotField numFmtId="9" showAll="0"/>
    <pivotField numFmtId="44" showAll="0"/>
    <pivotField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Receit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810E6-A7EC-4E08-949D-426FB97BBA22}" name="Tabela dinâmica15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5">
  <location ref="C8:D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dataField="1" numFmtId="44" showAll="0"/>
    <pivotField numFmtId="9" showAll="0"/>
    <pivotField numFmtId="44" showAll="0"/>
    <pivotField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Gastos" fld="2" baseField="0" baseItem="0"/>
  </dataFields>
  <chartFormats count="4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6077B-E158-40E2-BAD9-0AA3AA4CB29E}" name="Tabela dinâmica13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9" rowHeaderCaption="Mês">
  <location ref="A8:B21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4" showAll="0"/>
    <pivotField numFmtId="44" showAll="0"/>
    <pivotField numFmtId="9" showAll="0"/>
    <pivotField numFmtId="44" showAll="0"/>
    <pivotField dataField="1" numFmtId="44" showAll="0"/>
    <pivotField numFmtId="9" showAll="0"/>
    <pivotField numFmtId="4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Invesido" fld="5" baseField="0" baseItem="0" numFmtId="44"/>
  </dataFields>
  <formats count="5"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D2AA-2537-4F94-A892-E2A53EB86671}" name="Tabela dinâmica12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2">
  <location ref="A3:D4" firstHeaderRow="0" firstDataRow="1" firstDataCol="0"/>
  <pivotFields count="8">
    <pivotField showAll="0"/>
    <pivotField dataField="1" numFmtId="44" showAll="0"/>
    <pivotField dataField="1" numFmtId="44" showAll="0"/>
    <pivotField numFmtId="9" showAll="0"/>
    <pivotField numFmtId="44" showAll="0"/>
    <pivotField dataField="1" numFmtId="44" showAll="0"/>
    <pivotField numFmtId="9" showAll="0"/>
    <pivotField dataField="1" numFmtId="44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Receitas" fld="1" baseField="0" baseItem="0" numFmtId="44"/>
    <dataField name="Soma de Gastos" fld="2" baseField="0" baseItem="0"/>
    <dataField name="Soma de V. Invest. R$" fld="5" baseField="0" baseItem="0"/>
    <dataField name="Soma de Sobra" fld="7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303FE-7EEB-4809-B249-67AB5BD280CF}" name="Tabela3" displayName="Tabela3" ref="A1:H13" totalsRowShown="0" headerRowDxfId="17" headerRowBorderDxfId="16" tableBorderDxfId="15" totalsRowBorderDxfId="14">
  <tableColumns count="8">
    <tableColumn id="1" xr3:uid="{214A8AC6-F47D-4A72-88D1-A96C684A12BE}" name="Mês" dataDxfId="13"/>
    <tableColumn id="2" xr3:uid="{8BC7EF57-7CF5-461F-8356-5EE38CCEC3B6}" name="Receitas" dataDxfId="12" dataCellStyle="Moeda"/>
    <tableColumn id="3" xr3:uid="{C7C30D7E-57D4-414C-A329-F6E9A00B665D}" name="Gastos" dataDxfId="11" dataCellStyle="Moeda"/>
    <tableColumn id="5" xr3:uid="{1639BED6-6D42-4154-B2B6-D25C7041C7B1}" name="M.  Invest. %" dataDxfId="10" dataCellStyle="Porcentagem"/>
    <tableColumn id="6" xr3:uid="{CD66995B-60A3-4F4B-8422-10F3DDA8C279}" name="M. Invest. R$" dataDxfId="9" dataCellStyle="Moeda">
      <calculatedColumnFormula>D2*Tabela3[[#This Row],[Receitas]]</calculatedColumnFormula>
    </tableColumn>
    <tableColumn id="7" xr3:uid="{145AF5D8-DA82-4F4D-990E-624DBF5E4469}" name="V. Invest. R$" dataDxfId="8" dataCellStyle="Moeda"/>
    <tableColumn id="8" xr3:uid="{0F1B41FE-D890-4748-B69F-446C5050E1A5}" name="% Investido" dataDxfId="7" dataCellStyle="Porcentagem">
      <calculatedColumnFormula>Tabela3[[#This Row],[V. Invest. R$]]/Tabela3[[#This Row],[Receitas]]</calculatedColumnFormula>
    </tableColumn>
    <tableColumn id="10" xr3:uid="{F0DDED20-89D8-4F10-A78C-5CE551DC0564}" name="Sobra" dataDxfId="6" dataCellStyle="Moeda">
      <calculatedColumnFormula>Tabela3[[#This Row],[Receitas]]-(Tabela3[[#This Row],[Gastos]]+Tabela3[[#This Row],[V. Invest. R$]])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="92" zoomScaleNormal="92" workbookViewId="0">
      <selection activeCell="H13" sqref="A1:H13"/>
    </sheetView>
  </sheetViews>
  <sheetFormatPr defaultColWidth="14.42578125" defaultRowHeight="20.100000000000001" customHeight="1" x14ac:dyDescent="0.25"/>
  <cols>
    <col min="2" max="2" width="14.42578125" style="6" customWidth="1"/>
    <col min="3" max="3" width="19.28515625" style="6" customWidth="1"/>
    <col min="4" max="4" width="15.5703125" style="8" customWidth="1"/>
    <col min="5" max="5" width="15.42578125" style="6" customWidth="1"/>
    <col min="6" max="6" width="15.5703125" style="6" bestFit="1" customWidth="1"/>
    <col min="7" max="7" width="15.5703125" style="8" customWidth="1"/>
    <col min="8" max="8" width="15.5703125" style="6" customWidth="1"/>
  </cols>
  <sheetData>
    <row r="1" spans="1:8" ht="20.100000000000001" customHeight="1" x14ac:dyDescent="0.25">
      <c r="A1" s="10" t="s">
        <v>6</v>
      </c>
      <c r="B1" s="11" t="s">
        <v>0</v>
      </c>
      <c r="C1" s="11" t="s">
        <v>2</v>
      </c>
      <c r="D1" s="12" t="s">
        <v>9</v>
      </c>
      <c r="E1" s="11" t="s">
        <v>10</v>
      </c>
      <c r="F1" s="11" t="s">
        <v>11</v>
      </c>
      <c r="G1" s="12" t="s">
        <v>8</v>
      </c>
      <c r="H1" s="13" t="s">
        <v>1</v>
      </c>
    </row>
    <row r="2" spans="1:8" ht="20.100000000000001" customHeight="1" x14ac:dyDescent="0.25">
      <c r="A2" s="4" t="s">
        <v>7</v>
      </c>
      <c r="B2" s="5">
        <v>2000</v>
      </c>
      <c r="C2" s="5">
        <v>1300</v>
      </c>
      <c r="D2" s="7">
        <v>0.1</v>
      </c>
      <c r="E2" s="5">
        <f>D2*Tabela3[[#This Row],[Receitas]]</f>
        <v>200</v>
      </c>
      <c r="F2" s="5">
        <v>150</v>
      </c>
      <c r="G2" s="7">
        <f>Tabela3[[#This Row],[V. Invest. R$]]/Tabela3[[#This Row],[Receitas]]</f>
        <v>7.4999999999999997E-2</v>
      </c>
      <c r="H2" s="9">
        <f>Tabela3[[#This Row],[Receitas]]-(Tabela3[[#This Row],[Gastos]]+Tabela3[[#This Row],[V. Invest. R$]])</f>
        <v>550</v>
      </c>
    </row>
    <row r="3" spans="1:8" ht="20.100000000000001" customHeight="1" x14ac:dyDescent="0.25">
      <c r="A3" s="14" t="s">
        <v>3</v>
      </c>
      <c r="B3" s="5">
        <v>1500</v>
      </c>
      <c r="C3" s="5">
        <v>1200</v>
      </c>
      <c r="D3" s="7">
        <v>0.1</v>
      </c>
      <c r="E3" s="5">
        <f>D3*Tabela3[[#This Row],[Receitas]]</f>
        <v>150</v>
      </c>
      <c r="F3" s="5">
        <v>100</v>
      </c>
      <c r="G3" s="7">
        <f>Tabela3[[#This Row],[V. Invest. R$]]/Tabela3[[#This Row],[Receitas]]</f>
        <v>6.6666666666666666E-2</v>
      </c>
      <c r="H3" s="9">
        <f>Tabela3[[#This Row],[Receitas]]-(Tabela3[[#This Row],[Gastos]]+Tabela3[[#This Row],[V. Invest. R$]])</f>
        <v>200</v>
      </c>
    </row>
    <row r="4" spans="1:8" ht="20.100000000000001" customHeight="1" x14ac:dyDescent="0.25">
      <c r="A4" s="4" t="s">
        <v>12</v>
      </c>
      <c r="B4" s="5">
        <v>1400</v>
      </c>
      <c r="C4" s="5">
        <v>750</v>
      </c>
      <c r="D4" s="7">
        <v>0.1</v>
      </c>
      <c r="E4" s="5">
        <f>D4*Tabela3[[#This Row],[Receitas]]</f>
        <v>140</v>
      </c>
      <c r="F4" s="5">
        <v>250</v>
      </c>
      <c r="G4" s="7">
        <f>Tabela3[[#This Row],[V. Invest. R$]]/Tabela3[[#This Row],[Receitas]]</f>
        <v>0.17857142857142858</v>
      </c>
      <c r="H4" s="9">
        <f>Tabela3[[#This Row],[Receitas]]-(Tabela3[[#This Row],[Gastos]]+Tabela3[[#This Row],[V. Invest. R$]])</f>
        <v>400</v>
      </c>
    </row>
    <row r="5" spans="1:8" ht="20.100000000000001" customHeight="1" x14ac:dyDescent="0.25">
      <c r="A5" s="14" t="s">
        <v>13</v>
      </c>
      <c r="B5" s="5">
        <v>1200</v>
      </c>
      <c r="C5" s="5">
        <v>1000</v>
      </c>
      <c r="D5" s="7">
        <v>0.1</v>
      </c>
      <c r="E5" s="5">
        <f>D5*Tabela3[[#This Row],[Receitas]]</f>
        <v>120</v>
      </c>
      <c r="F5" s="5">
        <v>300</v>
      </c>
      <c r="G5" s="7">
        <f>Tabela3[[#This Row],[V. Invest. R$]]/Tabela3[[#This Row],[Receitas]]</f>
        <v>0.25</v>
      </c>
      <c r="H5" s="9">
        <f>Tabela3[[#This Row],[Receitas]]-(Tabela3[[#This Row],[Gastos]]+Tabela3[[#This Row],[V. Invest. R$]])</f>
        <v>-100</v>
      </c>
    </row>
    <row r="6" spans="1:8" ht="20.100000000000001" customHeight="1" x14ac:dyDescent="0.25">
      <c r="A6" s="4" t="s">
        <v>14</v>
      </c>
      <c r="B6" s="5">
        <v>3500</v>
      </c>
      <c r="C6" s="5">
        <v>3000</v>
      </c>
      <c r="D6" s="7">
        <v>0.1</v>
      </c>
      <c r="E6" s="5">
        <f>D6*Tabela3[[#This Row],[Receitas]]</f>
        <v>350</v>
      </c>
      <c r="F6" s="5">
        <v>200</v>
      </c>
      <c r="G6" s="7">
        <f>Tabela3[[#This Row],[V. Invest. R$]]/Tabela3[[#This Row],[Receitas]]</f>
        <v>5.7142857142857141E-2</v>
      </c>
      <c r="H6" s="9">
        <f>Tabela3[[#This Row],[Receitas]]-(Tabela3[[#This Row],[Gastos]]+Tabela3[[#This Row],[V. Invest. R$]])</f>
        <v>300</v>
      </c>
    </row>
    <row r="7" spans="1:8" ht="20.100000000000001" customHeight="1" x14ac:dyDescent="0.25">
      <c r="A7" s="14" t="s">
        <v>15</v>
      </c>
      <c r="B7" s="5">
        <v>2400</v>
      </c>
      <c r="C7" s="5">
        <v>1200</v>
      </c>
      <c r="D7" s="7">
        <v>0.1</v>
      </c>
      <c r="E7" s="5">
        <f>D7*Tabela3[[#This Row],[Receitas]]</f>
        <v>240</v>
      </c>
      <c r="F7" s="5">
        <v>70</v>
      </c>
      <c r="G7" s="7">
        <f>Tabela3[[#This Row],[V. Invest. R$]]/Tabela3[[#This Row],[Receitas]]</f>
        <v>2.9166666666666667E-2</v>
      </c>
      <c r="H7" s="9">
        <f>Tabela3[[#This Row],[Receitas]]-(Tabela3[[#This Row],[Gastos]]+Tabela3[[#This Row],[V. Invest. R$]])</f>
        <v>1130</v>
      </c>
    </row>
    <row r="8" spans="1:8" ht="20.100000000000001" customHeight="1" x14ac:dyDescent="0.25">
      <c r="A8" s="4" t="s">
        <v>16</v>
      </c>
      <c r="B8" s="5">
        <v>1500</v>
      </c>
      <c r="C8" s="5">
        <v>1230</v>
      </c>
      <c r="D8" s="7">
        <v>0.1</v>
      </c>
      <c r="E8" s="5">
        <f>D8*Tabela3[[#This Row],[Receitas]]</f>
        <v>150</v>
      </c>
      <c r="F8" s="5">
        <v>95</v>
      </c>
      <c r="G8" s="7">
        <f>Tabela3[[#This Row],[V. Invest. R$]]/Tabela3[[#This Row],[Receitas]]</f>
        <v>6.3333333333333339E-2</v>
      </c>
      <c r="H8" s="9">
        <f>Tabela3[[#This Row],[Receitas]]-(Tabela3[[#This Row],[Gastos]]+Tabela3[[#This Row],[V. Invest. R$]])</f>
        <v>175</v>
      </c>
    </row>
    <row r="9" spans="1:8" ht="20.100000000000001" customHeight="1" x14ac:dyDescent="0.25">
      <c r="A9" s="14" t="s">
        <v>17</v>
      </c>
      <c r="B9" s="5">
        <v>5100</v>
      </c>
      <c r="C9" s="5">
        <v>450</v>
      </c>
      <c r="D9" s="7">
        <v>0.1</v>
      </c>
      <c r="E9" s="5">
        <f>D9*Tabela3[[#This Row],[Receitas]]</f>
        <v>510</v>
      </c>
      <c r="F9" s="5">
        <v>68</v>
      </c>
      <c r="G9" s="7">
        <f>Tabela3[[#This Row],[V. Invest. R$]]/Tabela3[[#This Row],[Receitas]]</f>
        <v>1.3333333333333334E-2</v>
      </c>
      <c r="H9" s="9">
        <f>Tabela3[[#This Row],[Receitas]]-(Tabela3[[#This Row],[Gastos]]+Tabela3[[#This Row],[V. Invest. R$]])</f>
        <v>4582</v>
      </c>
    </row>
    <row r="10" spans="1:8" ht="20.100000000000001" customHeight="1" x14ac:dyDescent="0.25">
      <c r="A10" s="4" t="s">
        <v>18</v>
      </c>
      <c r="B10" s="5">
        <v>4000</v>
      </c>
      <c r="C10" s="5">
        <v>3500</v>
      </c>
      <c r="D10" s="7">
        <v>0.1</v>
      </c>
      <c r="E10" s="5">
        <f>D10*Tabela3[[#This Row],[Receitas]]</f>
        <v>400</v>
      </c>
      <c r="F10" s="5">
        <v>120</v>
      </c>
      <c r="G10" s="7">
        <f>Tabela3[[#This Row],[V. Invest. R$]]/Tabela3[[#This Row],[Receitas]]</f>
        <v>0.03</v>
      </c>
      <c r="H10" s="9">
        <f>Tabela3[[#This Row],[Receitas]]-(Tabela3[[#This Row],[Gastos]]+Tabela3[[#This Row],[V. Invest. R$]])</f>
        <v>380</v>
      </c>
    </row>
    <row r="11" spans="1:8" ht="20.100000000000001" customHeight="1" x14ac:dyDescent="0.25">
      <c r="A11" s="14" t="s">
        <v>19</v>
      </c>
      <c r="B11" s="5">
        <v>7000</v>
      </c>
      <c r="C11" s="5">
        <v>3000</v>
      </c>
      <c r="D11" s="7">
        <v>0.1</v>
      </c>
      <c r="E11" s="5">
        <f>D11*Tabela3[[#This Row],[Receitas]]</f>
        <v>700</v>
      </c>
      <c r="F11" s="5">
        <v>220</v>
      </c>
      <c r="G11" s="7">
        <f>Tabela3[[#This Row],[V. Invest. R$]]/Tabela3[[#This Row],[Receitas]]</f>
        <v>3.1428571428571431E-2</v>
      </c>
      <c r="H11" s="9">
        <f>Tabela3[[#This Row],[Receitas]]-(Tabela3[[#This Row],[Gastos]]+Tabela3[[#This Row],[V. Invest. R$]])</f>
        <v>3780</v>
      </c>
    </row>
    <row r="12" spans="1:8" ht="20.100000000000001" customHeight="1" x14ac:dyDescent="0.25">
      <c r="A12" s="4" t="s">
        <v>20</v>
      </c>
      <c r="B12" s="5">
        <v>2000</v>
      </c>
      <c r="C12" s="5">
        <v>1400</v>
      </c>
      <c r="D12" s="7">
        <v>0.1</v>
      </c>
      <c r="E12" s="5">
        <f>D12*Tabela3[[#This Row],[Receitas]]</f>
        <v>200</v>
      </c>
      <c r="F12" s="5">
        <v>350</v>
      </c>
      <c r="G12" s="7">
        <f>Tabela3[[#This Row],[V. Invest. R$]]/Tabela3[[#This Row],[Receitas]]</f>
        <v>0.17499999999999999</v>
      </c>
      <c r="H12" s="9">
        <f>Tabela3[[#This Row],[Receitas]]-(Tabela3[[#This Row],[Gastos]]+Tabela3[[#This Row],[V. Invest. R$]])</f>
        <v>250</v>
      </c>
    </row>
    <row r="13" spans="1:8" ht="20.100000000000001" customHeight="1" x14ac:dyDescent="0.25">
      <c r="A13" s="4" t="s">
        <v>21</v>
      </c>
      <c r="B13" s="5">
        <v>6500</v>
      </c>
      <c r="C13" s="5">
        <v>2000</v>
      </c>
      <c r="D13" s="7">
        <v>0.1</v>
      </c>
      <c r="E13" s="5">
        <f>D13*Tabela3[[#This Row],[Receitas]]</f>
        <v>650</v>
      </c>
      <c r="F13" s="5">
        <v>200</v>
      </c>
      <c r="G13" s="7">
        <f>Tabela3[[#This Row],[V. Invest. R$]]/Tabela3[[#This Row],[Receitas]]</f>
        <v>3.0769230769230771E-2</v>
      </c>
      <c r="H13" s="9">
        <f>Tabela3[[#This Row],[Receitas]]-(Tabela3[[#This Row],[Gastos]]+Tabela3[[#This Row],[V. Invest. R$]])</f>
        <v>4300</v>
      </c>
    </row>
  </sheetData>
  <phoneticPr fontId="4" type="noConversion"/>
  <pageMargins left="0.511811024" right="0.511811024" top="0.78740157499999996" bottom="0.78740157499999996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B67A9-F200-40C2-8A5F-020D4480A46F}">
  <dimension ref="A1:K21"/>
  <sheetViews>
    <sheetView topLeftCell="D1" workbookViewId="0">
      <selection activeCell="J1" sqref="J1"/>
    </sheetView>
  </sheetViews>
  <sheetFormatPr defaultRowHeight="15" x14ac:dyDescent="0.25"/>
  <cols>
    <col min="1" max="1" width="16.5703125" bestFit="1" customWidth="1"/>
    <col min="2" max="2" width="15.140625" bestFit="1" customWidth="1"/>
    <col min="3" max="3" width="20.140625" bestFit="1" customWidth="1"/>
    <col min="4" max="4" width="14.140625" bestFit="1" customWidth="1"/>
    <col min="5" max="5" width="18" bestFit="1" customWidth="1"/>
    <col min="6" max="6" width="20.140625" bestFit="1" customWidth="1"/>
    <col min="7" max="7" width="18" bestFit="1" customWidth="1"/>
    <col min="8" max="8" width="15.140625" bestFit="1" customWidth="1"/>
    <col min="9" max="9" width="16.5703125" bestFit="1" customWidth="1"/>
    <col min="10" max="10" width="18" bestFit="1" customWidth="1"/>
    <col min="11" max="11" width="14.140625" bestFit="1" customWidth="1"/>
    <col min="12" max="30" width="19.5703125" bestFit="1" customWidth="1"/>
    <col min="31" max="31" width="20.140625" bestFit="1" customWidth="1"/>
    <col min="32" max="32" width="21.7109375" bestFit="1" customWidth="1"/>
    <col min="33" max="33" width="16.42578125" bestFit="1" customWidth="1"/>
    <col min="34" max="34" width="18.140625" bestFit="1" customWidth="1"/>
    <col min="35" max="35" width="14" bestFit="1" customWidth="1"/>
    <col min="36" max="37" width="18.140625" bestFit="1" customWidth="1"/>
    <col min="38" max="38" width="14" bestFit="1" customWidth="1"/>
    <col min="39" max="40" width="18.140625" bestFit="1" customWidth="1"/>
    <col min="41" max="41" width="12.140625" bestFit="1" customWidth="1"/>
  </cols>
  <sheetData>
    <row r="1" spans="1:11" x14ac:dyDescent="0.25">
      <c r="F1" t="s">
        <v>23</v>
      </c>
      <c r="G1" s="18">
        <f>GETPIVOTDATA("Soma de Gastos",$A$3)</f>
        <v>20030</v>
      </c>
    </row>
    <row r="2" spans="1:11" x14ac:dyDescent="0.25">
      <c r="F2" t="s">
        <v>22</v>
      </c>
      <c r="G2" s="18">
        <f>GETPIVOTDATA("Soma de Receitas",$A$3)</f>
        <v>38100</v>
      </c>
    </row>
    <row r="3" spans="1:11" x14ac:dyDescent="0.25">
      <c r="A3" t="s">
        <v>22</v>
      </c>
      <c r="B3" t="s">
        <v>23</v>
      </c>
      <c r="C3" t="s">
        <v>25</v>
      </c>
      <c r="D3" t="s">
        <v>24</v>
      </c>
      <c r="F3" t="s">
        <v>25</v>
      </c>
      <c r="G3" s="18">
        <f>GETPIVOTDATA("Soma de V. Invest. R$",$A$3)</f>
        <v>2123</v>
      </c>
    </row>
    <row r="4" spans="1:11" x14ac:dyDescent="0.25">
      <c r="A4" s="15">
        <v>38100</v>
      </c>
      <c r="B4" s="15">
        <v>20030</v>
      </c>
      <c r="C4" s="15">
        <v>2123</v>
      </c>
      <c r="D4" s="15">
        <v>15947</v>
      </c>
    </row>
    <row r="8" spans="1:11" x14ac:dyDescent="0.25">
      <c r="A8" s="16" t="s">
        <v>6</v>
      </c>
      <c r="B8" s="3" t="s">
        <v>26</v>
      </c>
      <c r="C8" s="1" t="s">
        <v>4</v>
      </c>
      <c r="D8" t="s">
        <v>23</v>
      </c>
      <c r="E8" s="1" t="s">
        <v>4</v>
      </c>
      <c r="F8" t="s">
        <v>22</v>
      </c>
      <c r="G8" s="1" t="s">
        <v>4</v>
      </c>
      <c r="H8" t="s">
        <v>23</v>
      </c>
      <c r="I8" t="s">
        <v>22</v>
      </c>
      <c r="J8" s="1" t="s">
        <v>4</v>
      </c>
      <c r="K8" t="s">
        <v>24</v>
      </c>
    </row>
    <row r="9" spans="1:11" x14ac:dyDescent="0.25">
      <c r="A9" s="2" t="s">
        <v>7</v>
      </c>
      <c r="B9" s="15">
        <v>150</v>
      </c>
      <c r="C9" s="2" t="s">
        <v>7</v>
      </c>
      <c r="D9" s="17">
        <v>1300</v>
      </c>
      <c r="E9" s="2" t="s">
        <v>7</v>
      </c>
      <c r="F9" s="17">
        <v>2000</v>
      </c>
      <c r="G9" s="2" t="s">
        <v>7</v>
      </c>
      <c r="H9" s="17">
        <v>1300</v>
      </c>
      <c r="I9" s="17">
        <v>2000</v>
      </c>
      <c r="J9" s="2" t="s">
        <v>7</v>
      </c>
      <c r="K9" s="17">
        <v>550</v>
      </c>
    </row>
    <row r="10" spans="1:11" x14ac:dyDescent="0.25">
      <c r="A10" s="2" t="s">
        <v>3</v>
      </c>
      <c r="B10" s="15">
        <v>100</v>
      </c>
      <c r="C10" s="2" t="s">
        <v>3</v>
      </c>
      <c r="D10" s="17">
        <v>1200</v>
      </c>
      <c r="E10" s="2" t="s">
        <v>3</v>
      </c>
      <c r="F10" s="17">
        <v>1500</v>
      </c>
      <c r="G10" s="2" t="s">
        <v>3</v>
      </c>
      <c r="H10" s="17">
        <v>1200</v>
      </c>
      <c r="I10" s="17">
        <v>1500</v>
      </c>
      <c r="J10" s="2" t="s">
        <v>3</v>
      </c>
      <c r="K10" s="17">
        <v>200</v>
      </c>
    </row>
    <row r="11" spans="1:11" x14ac:dyDescent="0.25">
      <c r="A11" s="2" t="s">
        <v>12</v>
      </c>
      <c r="B11" s="15">
        <v>250</v>
      </c>
      <c r="C11" s="2" t="s">
        <v>12</v>
      </c>
      <c r="D11" s="17">
        <v>750</v>
      </c>
      <c r="E11" s="2" t="s">
        <v>12</v>
      </c>
      <c r="F11" s="17">
        <v>1400</v>
      </c>
      <c r="G11" s="2" t="s">
        <v>12</v>
      </c>
      <c r="H11" s="17">
        <v>750</v>
      </c>
      <c r="I11" s="17">
        <v>1400</v>
      </c>
      <c r="J11" s="2" t="s">
        <v>12</v>
      </c>
      <c r="K11" s="17">
        <v>400</v>
      </c>
    </row>
    <row r="12" spans="1:11" x14ac:dyDescent="0.25">
      <c r="A12" s="2" t="s">
        <v>13</v>
      </c>
      <c r="B12" s="15">
        <v>300</v>
      </c>
      <c r="C12" s="2" t="s">
        <v>13</v>
      </c>
      <c r="D12" s="17">
        <v>1000</v>
      </c>
      <c r="E12" s="2" t="s">
        <v>13</v>
      </c>
      <c r="F12" s="17">
        <v>1200</v>
      </c>
      <c r="G12" s="2" t="s">
        <v>13</v>
      </c>
      <c r="H12" s="17">
        <v>1000</v>
      </c>
      <c r="I12" s="17">
        <v>1200</v>
      </c>
      <c r="J12" s="2" t="s">
        <v>13</v>
      </c>
      <c r="K12" s="17">
        <v>-100</v>
      </c>
    </row>
    <row r="13" spans="1:11" x14ac:dyDescent="0.25">
      <c r="A13" s="2" t="s">
        <v>14</v>
      </c>
      <c r="B13" s="15">
        <v>200</v>
      </c>
      <c r="C13" s="2" t="s">
        <v>14</v>
      </c>
      <c r="D13" s="17">
        <v>3000</v>
      </c>
      <c r="E13" s="2" t="s">
        <v>14</v>
      </c>
      <c r="F13" s="17">
        <v>3500</v>
      </c>
      <c r="G13" s="2" t="s">
        <v>14</v>
      </c>
      <c r="H13" s="17">
        <v>3000</v>
      </c>
      <c r="I13" s="17">
        <v>3500</v>
      </c>
      <c r="J13" s="2" t="s">
        <v>14</v>
      </c>
      <c r="K13" s="17">
        <v>300</v>
      </c>
    </row>
    <row r="14" spans="1:11" x14ac:dyDescent="0.25">
      <c r="A14" s="2" t="s">
        <v>15</v>
      </c>
      <c r="B14" s="15">
        <v>70</v>
      </c>
      <c r="C14" s="2" t="s">
        <v>15</v>
      </c>
      <c r="D14" s="17">
        <v>1200</v>
      </c>
      <c r="E14" s="2" t="s">
        <v>15</v>
      </c>
      <c r="F14" s="17">
        <v>2400</v>
      </c>
      <c r="G14" s="2" t="s">
        <v>15</v>
      </c>
      <c r="H14" s="17">
        <v>1200</v>
      </c>
      <c r="I14" s="17">
        <v>2400</v>
      </c>
      <c r="J14" s="2" t="s">
        <v>15</v>
      </c>
      <c r="K14" s="17">
        <v>1130</v>
      </c>
    </row>
    <row r="15" spans="1:11" x14ac:dyDescent="0.25">
      <c r="A15" s="2" t="s">
        <v>16</v>
      </c>
      <c r="B15" s="15">
        <v>95</v>
      </c>
      <c r="C15" s="2" t="s">
        <v>16</v>
      </c>
      <c r="D15" s="17">
        <v>1230</v>
      </c>
      <c r="E15" s="2" t="s">
        <v>16</v>
      </c>
      <c r="F15" s="17">
        <v>1500</v>
      </c>
      <c r="G15" s="2" t="s">
        <v>16</v>
      </c>
      <c r="H15" s="17">
        <v>1230</v>
      </c>
      <c r="I15" s="17">
        <v>1500</v>
      </c>
      <c r="J15" s="2" t="s">
        <v>16</v>
      </c>
      <c r="K15" s="17">
        <v>175</v>
      </c>
    </row>
    <row r="16" spans="1:11" x14ac:dyDescent="0.25">
      <c r="A16" s="2" t="s">
        <v>17</v>
      </c>
      <c r="B16" s="15">
        <v>68</v>
      </c>
      <c r="C16" s="2" t="s">
        <v>17</v>
      </c>
      <c r="D16" s="17">
        <v>450</v>
      </c>
      <c r="E16" s="2" t="s">
        <v>17</v>
      </c>
      <c r="F16" s="17">
        <v>5100</v>
      </c>
      <c r="G16" s="2" t="s">
        <v>17</v>
      </c>
      <c r="H16" s="17">
        <v>450</v>
      </c>
      <c r="I16" s="17">
        <v>5100</v>
      </c>
      <c r="J16" s="2" t="s">
        <v>17</v>
      </c>
      <c r="K16" s="17">
        <v>4582</v>
      </c>
    </row>
    <row r="17" spans="1:11" x14ac:dyDescent="0.25">
      <c r="A17" s="2" t="s">
        <v>18</v>
      </c>
      <c r="B17" s="15">
        <v>120</v>
      </c>
      <c r="C17" s="2" t="s">
        <v>18</v>
      </c>
      <c r="D17" s="17">
        <v>3500</v>
      </c>
      <c r="E17" s="2" t="s">
        <v>18</v>
      </c>
      <c r="F17" s="17">
        <v>4000</v>
      </c>
      <c r="G17" s="2" t="s">
        <v>18</v>
      </c>
      <c r="H17" s="17">
        <v>3500</v>
      </c>
      <c r="I17" s="17">
        <v>4000</v>
      </c>
      <c r="J17" s="2" t="s">
        <v>18</v>
      </c>
      <c r="K17" s="17">
        <v>380</v>
      </c>
    </row>
    <row r="18" spans="1:11" x14ac:dyDescent="0.25">
      <c r="A18" s="2" t="s">
        <v>19</v>
      </c>
      <c r="B18" s="15">
        <v>220</v>
      </c>
      <c r="C18" s="2" t="s">
        <v>19</v>
      </c>
      <c r="D18" s="17">
        <v>3000</v>
      </c>
      <c r="E18" s="2" t="s">
        <v>19</v>
      </c>
      <c r="F18" s="17">
        <v>7000</v>
      </c>
      <c r="G18" s="2" t="s">
        <v>19</v>
      </c>
      <c r="H18" s="17">
        <v>3000</v>
      </c>
      <c r="I18" s="17">
        <v>7000</v>
      </c>
      <c r="J18" s="2" t="s">
        <v>19</v>
      </c>
      <c r="K18" s="17">
        <v>3780</v>
      </c>
    </row>
    <row r="19" spans="1:11" x14ac:dyDescent="0.25">
      <c r="A19" s="2" t="s">
        <v>20</v>
      </c>
      <c r="B19" s="15">
        <v>350</v>
      </c>
      <c r="C19" s="2" t="s">
        <v>20</v>
      </c>
      <c r="D19" s="17">
        <v>1400</v>
      </c>
      <c r="E19" s="2" t="s">
        <v>20</v>
      </c>
      <c r="F19" s="17">
        <v>2000</v>
      </c>
      <c r="G19" s="2" t="s">
        <v>20</v>
      </c>
      <c r="H19" s="17">
        <v>1400</v>
      </c>
      <c r="I19" s="17">
        <v>2000</v>
      </c>
      <c r="J19" s="2" t="s">
        <v>20</v>
      </c>
      <c r="K19" s="17">
        <v>250</v>
      </c>
    </row>
    <row r="20" spans="1:11" x14ac:dyDescent="0.25">
      <c r="A20" s="2" t="s">
        <v>21</v>
      </c>
      <c r="B20" s="15">
        <v>200</v>
      </c>
      <c r="C20" s="2" t="s">
        <v>21</v>
      </c>
      <c r="D20" s="17">
        <v>2000</v>
      </c>
      <c r="E20" s="2" t="s">
        <v>21</v>
      </c>
      <c r="F20" s="17">
        <v>6500</v>
      </c>
      <c r="G20" s="2" t="s">
        <v>21</v>
      </c>
      <c r="H20" s="17">
        <v>2000</v>
      </c>
      <c r="I20" s="17">
        <v>6500</v>
      </c>
      <c r="J20" s="2" t="s">
        <v>21</v>
      </c>
      <c r="K20" s="17">
        <v>4300</v>
      </c>
    </row>
    <row r="21" spans="1:11" x14ac:dyDescent="0.25">
      <c r="A21" s="2" t="s">
        <v>5</v>
      </c>
      <c r="B21" s="15">
        <v>2123</v>
      </c>
      <c r="C21" s="2" t="s">
        <v>5</v>
      </c>
      <c r="D21" s="17">
        <v>20030</v>
      </c>
      <c r="E21" s="2" t="s">
        <v>5</v>
      </c>
      <c r="F21" s="17">
        <v>38100</v>
      </c>
      <c r="G21" s="2" t="s">
        <v>5</v>
      </c>
      <c r="H21" s="17">
        <v>20030</v>
      </c>
      <c r="I21" s="17">
        <v>38100</v>
      </c>
      <c r="J21" s="2" t="s">
        <v>5</v>
      </c>
      <c r="K21" s="17">
        <v>15947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34054-714E-44C2-A6EE-65B43514CE14}">
  <dimension ref="A1:Y45"/>
  <sheetViews>
    <sheetView showGridLines="0" showRowColHeaders="0" tabSelected="1" zoomScale="115" zoomScaleNormal="115" workbookViewId="0">
      <selection activeCell="Y15" sqref="Y15"/>
    </sheetView>
  </sheetViews>
  <sheetFormatPr defaultRowHeight="15" x14ac:dyDescent="0.25"/>
  <cols>
    <col min="3" max="3" width="9.140625" customWidth="1"/>
    <col min="7" max="7" width="9.140625" customWidth="1"/>
  </cols>
  <sheetData>
    <row r="1" spans="1:25" x14ac:dyDescent="0.25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5" ht="15.75" customHeight="1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5" ht="15.75" customHeight="1" x14ac:dyDescent="0.25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5" x14ac:dyDescent="0.25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</row>
    <row r="5" spans="1:25" x14ac:dyDescent="0.25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</row>
    <row r="6" spans="1:25" x14ac:dyDescent="0.25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</row>
    <row r="7" spans="1:25" x14ac:dyDescent="0.25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</row>
    <row r="8" spans="1:25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</row>
    <row r="9" spans="1:2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</row>
    <row r="10" spans="1:25" x14ac:dyDescent="0.25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5"/>
      <c r="O10" s="23"/>
      <c r="P10" s="23"/>
      <c r="Q10" s="23"/>
      <c r="R10" s="23"/>
      <c r="S10" s="23"/>
      <c r="T10" s="24"/>
    </row>
    <row r="11" spans="1:2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</row>
    <row r="12" spans="1:25" x14ac:dyDescent="0.25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</row>
    <row r="13" spans="1:2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</row>
    <row r="14" spans="1:25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5" spans="1:2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6"/>
      <c r="Y15" s="30"/>
    </row>
    <row r="16" spans="1:25" x14ac:dyDescent="0.2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</row>
    <row r="17" spans="1:21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</row>
    <row r="18" spans="1:21" x14ac:dyDescent="0.25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</row>
    <row r="19" spans="1:21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</row>
    <row r="20" spans="1:21" x14ac:dyDescent="0.25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/>
    </row>
    <row r="21" spans="1:21" x14ac:dyDescent="0.25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4"/>
    </row>
    <row r="22" spans="1:21" x14ac:dyDescent="0.25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4"/>
    </row>
    <row r="23" spans="1:21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4"/>
    </row>
    <row r="24" spans="1:2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/>
    </row>
    <row r="25" spans="1:21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4"/>
    </row>
    <row r="26" spans="1:21" x14ac:dyDescent="0.25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4"/>
    </row>
    <row r="27" spans="1:21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4"/>
    </row>
    <row r="28" spans="1:21" x14ac:dyDescent="0.25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4"/>
      <c r="U28" s="14" t="s">
        <v>27</v>
      </c>
    </row>
    <row r="29" spans="1:2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4"/>
    </row>
    <row r="30" spans="1:21" x14ac:dyDescent="0.25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4"/>
    </row>
    <row r="31" spans="1:21" x14ac:dyDescent="0.25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4"/>
    </row>
    <row r="32" spans="1:21" x14ac:dyDescent="0.2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/>
    </row>
    <row r="33" spans="1:20" x14ac:dyDescent="0.2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4"/>
    </row>
    <row r="34" spans="1:20" x14ac:dyDescent="0.25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4"/>
    </row>
    <row r="35" spans="1:20" x14ac:dyDescent="0.25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4"/>
    </row>
    <row r="36" spans="1:20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4"/>
    </row>
    <row r="37" spans="1:20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4"/>
    </row>
    <row r="38" spans="1:20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4"/>
    </row>
    <row r="39" spans="1:20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4"/>
    </row>
    <row r="40" spans="1:20" x14ac:dyDescent="0.2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4"/>
    </row>
    <row r="41" spans="1:20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4"/>
    </row>
    <row r="42" spans="1:20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4"/>
    </row>
    <row r="43" spans="1:20" x14ac:dyDescent="0.2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4"/>
    </row>
    <row r="44" spans="1:20" x14ac:dyDescent="0.25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4"/>
    </row>
    <row r="45" spans="1:20" ht="15.75" thickBot="1" x14ac:dyDescent="0.3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9"/>
    </row>
  </sheetData>
  <pageMargins left="0.511811024" right="0.511811024" top="0.78740157499999996" bottom="0.78740157499999996" header="0.31496062000000002" footer="0.31496062000000002"/>
  <pageSetup paperSize="9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 J A N E I R O < / s t r i n g > < / k e y > < v a l u e > < i n t > 8 9 < / i n t > < / v a l u e > < / i t e m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i t e m > < k e y > < s t r i n g > C o l u n a 4 < / s t r i n g > < / k e y > < v a l u e > < i n t > 8 6 < / i n t > < / v a l u e > < / i t e m > < i t e m > < k e y > < s t r i n g > C o l u n a 5 < / s t r i n g > < / k e y > < v a l u e > < i n t > 1 4 9 < / i n t > < / v a l u e > < / i t e m > < i t e m > < k e y > < s t r i n g > C o l u n a 6 < / s t r i n g > < / k e y > < v a l u e > < i n t > 1 7 7 < / i n t > < / v a l u e > < / i t e m > < / C o l u m n W i d t h s > < C o l u m n D i s p l a y I n d e x > < i t e m > < k e y > < s t r i n g > J A N E I R O < / s t r i n g > < / k e y > < v a l u e > < i n t > 0 < / i n t > < / v a l u e > < / i t e m > < i t e m > < k e y > < s t r i n g > C o l u n a 1 < / s t r i n g > < / k e y > < v a l u e > < i n t > 1 < / i n t > < / v a l u e > < / i t e m > < i t e m > < k e y > < s t r i n g > C o l u n a 2 < / s t r i n g > < / k e y > < v a l u e > < i n t > 2 < / i n t > < / v a l u e > < / i t e m > < i t e m > < k e y > < s t r i n g > C o l u n a 3 < / s t r i n g > < / k e y > < v a l u e > < i n t > 3 < / i n t > < / v a l u e > < / i t e m > < i t e m > < k e y > < s t r i n g > C o l u n a 4 < / s t r i n g > < / k e y > < v a l u e > < i n t > 4 < / i n t > < / v a l u e > < / i t e m > < i t e m > < k e y > < s t r i n g > C o l u n a 5 < / s t r i n g > < / k e y > < v a l u e > < i n t > 5 < / i n t > < / v a l u e > < / i t e m > < i t e m > < k e y > < s t r i n g > C o l u n a 6 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 I n t e r v a l o 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 2 0 2 2 - 0 9 - 0 8 T 1 1 : 3 7 : 5 7 . 1 4 1 5 1 5 5 - 0 3 : 0 0 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 I n t e r v a l o 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 I n t e r v a l o 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 C o l u m n s \ J A N E I R O 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 C o l u m n s \ J A N E I R O < / K e y > < / D i a g r a m O b j e c t K e y > < D i a g r a m O b j e c t K e y > < K e y > C o l u m n s \ C o l u n a 1 < / K e y > < / D i a g r a m O b j e c t K e y > < D i a g r a m O b j e c t K e y > < K e y > C o l u m n s \ C o l u n a 2 < / K e y > < / D i a g r a m O b j e c t K e y > < D i a g r a m O b j e c t K e y > < K e y > C o l u m n s \ C o l u n a 3 < / K e y > < / D i a g r a m O b j e c t K e y > < D i a g r a m O b j e c t K e y > < K e y > C o l u m n s \ C o l u n a 4 < / K e y > < / D i a g r a m O b j e c t K e y > < D i a g r a m O b j e c t K e y > < K e y > C o l u m n s \ C o l u n a 5 < / K e y > < / D i a g r a m O b j e c t K e y > < D i a g r a m O b j e c t K e y > < K e y > C o l u m n s \ C o l u n a 6 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 C o l u m n s \ C o l u n a 6 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 I n t e r v a l o 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 I n t e r v a l o 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 C o l u m n s \ J A N E I R O 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I n t e r v a l o , T a b e l a 1 , I n t e r v a l o  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t e r v a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 J A N E I R O < / s t r i n g > < / k e y > < v a l u e > < i n t > 8 9 < / i n t > < / v a l u e > < / i t e m > < / C o l u m n W i d t h s > < C o l u m n D i s p l a y I n d e x > < i t e m > < k e y > < s t r i n g > J A N E I R O 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E90415CF-B224-4A65-BD61-3D885C415DD7}">
  <ds:schemaRefs/>
</ds:datastoreItem>
</file>

<file path=customXml/itemProps10.xml><?xml version="1.0" encoding="utf-8"?>
<ds:datastoreItem xmlns:ds="http://schemas.openxmlformats.org/officeDocument/2006/customXml" ds:itemID="{CE5D9B85-8A6E-44A3-9A16-56D470D0B395}">
  <ds:schemaRefs/>
</ds:datastoreItem>
</file>

<file path=customXml/itemProps11.xml><?xml version="1.0" encoding="utf-8"?>
<ds:datastoreItem xmlns:ds="http://schemas.openxmlformats.org/officeDocument/2006/customXml" ds:itemID="{64B4523B-2643-437A-A6C2-14EC0A29F49A}">
  <ds:schemaRefs/>
</ds:datastoreItem>
</file>

<file path=customXml/itemProps12.xml><?xml version="1.0" encoding="utf-8"?>
<ds:datastoreItem xmlns:ds="http://schemas.openxmlformats.org/officeDocument/2006/customXml" ds:itemID="{98375B01-3791-499C-9348-7AB47D0F23D0}">
  <ds:schemaRefs/>
</ds:datastoreItem>
</file>

<file path=customXml/itemProps13.xml><?xml version="1.0" encoding="utf-8"?>
<ds:datastoreItem xmlns:ds="http://schemas.openxmlformats.org/officeDocument/2006/customXml" ds:itemID="{79DFEB35-AC66-4E79-8E3C-47CA2A284729}">
  <ds:schemaRefs/>
</ds:datastoreItem>
</file>

<file path=customXml/itemProps14.xml><?xml version="1.0" encoding="utf-8"?>
<ds:datastoreItem xmlns:ds="http://schemas.openxmlformats.org/officeDocument/2006/customXml" ds:itemID="{176D9897-5043-43EE-90DF-25CC28789D46}">
  <ds:schemaRefs/>
</ds:datastoreItem>
</file>

<file path=customXml/itemProps15.xml><?xml version="1.0" encoding="utf-8"?>
<ds:datastoreItem xmlns:ds="http://schemas.openxmlformats.org/officeDocument/2006/customXml" ds:itemID="{F5601803-F930-4D24-A3BB-2170245CE142}">
  <ds:schemaRefs/>
</ds:datastoreItem>
</file>

<file path=customXml/itemProps16.xml><?xml version="1.0" encoding="utf-8"?>
<ds:datastoreItem xmlns:ds="http://schemas.openxmlformats.org/officeDocument/2006/customXml" ds:itemID="{86D17ADF-DCE5-4C7D-8846-E0D74792E00D}">
  <ds:schemaRefs/>
</ds:datastoreItem>
</file>

<file path=customXml/itemProps17.xml><?xml version="1.0" encoding="utf-8"?>
<ds:datastoreItem xmlns:ds="http://schemas.openxmlformats.org/officeDocument/2006/customXml" ds:itemID="{CF2FEA6B-9C37-4287-BA51-866AA3CB4881}">
  <ds:schemaRefs/>
</ds:datastoreItem>
</file>

<file path=customXml/itemProps2.xml><?xml version="1.0" encoding="utf-8"?>
<ds:datastoreItem xmlns:ds="http://schemas.openxmlformats.org/officeDocument/2006/customXml" ds:itemID="{D7781EEF-1028-48FB-A8BC-D1C0E7954D10}">
  <ds:schemaRefs/>
</ds:datastoreItem>
</file>

<file path=customXml/itemProps3.xml><?xml version="1.0" encoding="utf-8"?>
<ds:datastoreItem xmlns:ds="http://schemas.openxmlformats.org/officeDocument/2006/customXml" ds:itemID="{D5A91C0E-0183-4C5E-829D-9BACB11FFA92}">
  <ds:schemaRefs/>
</ds:datastoreItem>
</file>

<file path=customXml/itemProps4.xml><?xml version="1.0" encoding="utf-8"?>
<ds:datastoreItem xmlns:ds="http://schemas.openxmlformats.org/officeDocument/2006/customXml" ds:itemID="{2A0ED072-9328-418D-8F03-8ACCD0A14F5D}">
  <ds:schemaRefs/>
</ds:datastoreItem>
</file>

<file path=customXml/itemProps5.xml><?xml version="1.0" encoding="utf-8"?>
<ds:datastoreItem xmlns:ds="http://schemas.openxmlformats.org/officeDocument/2006/customXml" ds:itemID="{BB26A257-516F-448F-8D1D-3D32D821D739}">
  <ds:schemaRefs/>
</ds:datastoreItem>
</file>

<file path=customXml/itemProps6.xml><?xml version="1.0" encoding="utf-8"?>
<ds:datastoreItem xmlns:ds="http://schemas.openxmlformats.org/officeDocument/2006/customXml" ds:itemID="{261FC53D-CC2A-4010-A1E7-745C425BB1F5}">
  <ds:schemaRefs/>
</ds:datastoreItem>
</file>

<file path=customXml/itemProps7.xml><?xml version="1.0" encoding="utf-8"?>
<ds:datastoreItem xmlns:ds="http://schemas.openxmlformats.org/officeDocument/2006/customXml" ds:itemID="{B197568B-4494-4285-BCE5-6BFBC609C56B}">
  <ds:schemaRefs/>
</ds:datastoreItem>
</file>

<file path=customXml/itemProps8.xml><?xml version="1.0" encoding="utf-8"?>
<ds:datastoreItem xmlns:ds="http://schemas.openxmlformats.org/officeDocument/2006/customXml" ds:itemID="{6DA0CE41-43D0-4C4B-B43B-EA5D4C0E0113}">
  <ds:schemaRefs/>
</ds:datastoreItem>
</file>

<file path=customXml/itemProps9.xml><?xml version="1.0" encoding="utf-8"?>
<ds:datastoreItem xmlns:ds="http://schemas.openxmlformats.org/officeDocument/2006/customXml" ds:itemID="{BCFF1939-1FDC-457D-BBAC-3896FC8758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</vt:lpstr>
      <vt:lpstr>Dados</vt:lpstr>
      <vt:lpstr>DashBoard</vt:lpstr>
      <vt:lpstr>Receitas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janrley</cp:lastModifiedBy>
  <dcterms:modified xsi:type="dcterms:W3CDTF">2022-09-08T17:24:31Z</dcterms:modified>
</cp:coreProperties>
</file>