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MBNkouka\Documents\Youth Voice\Generation Unlimited\Youth Challenge\"/>
    </mc:Choice>
  </mc:AlternateContent>
  <xr:revisionPtr revIDLastSave="0" documentId="8_{8B0622DE-671A-461A-943D-2E770CF4B54D}" xr6:coauthVersionLast="36" xr6:coauthVersionMax="36" xr10:uidLastSave="{00000000-0000-0000-0000-000000000000}"/>
  <bookViews>
    <workbookView xWindow="0" yWindow="0" windowWidth="30720" windowHeight="14940" activeTab="1" xr2:uid="{00000000-000D-0000-FFFF-FFFF00000000}"/>
  </bookViews>
  <sheets>
    <sheet name="Budget détaillé" sheetId="3" r:id="rId1"/>
    <sheet name="Apport par structure" sheetId="4" r:id="rId2"/>
  </sheets>
  <definedNames>
    <definedName name="_Hlk22646034" localSheetId="0">'Budget détaillé'!#REF!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7" i="4" l="1"/>
  <c r="B20" i="4"/>
  <c r="B13" i="4"/>
  <c r="B9" i="4"/>
  <c r="K51" i="3"/>
  <c r="J29" i="3"/>
  <c r="J51" i="3"/>
  <c r="B17" i="4" l="1"/>
  <c r="E76" i="3" l="1"/>
  <c r="F76" i="3"/>
  <c r="K38" i="3"/>
  <c r="K69" i="3"/>
  <c r="B10" i="4" l="1"/>
  <c r="I29" i="3"/>
  <c r="K46" i="3"/>
  <c r="B18" i="4" s="1"/>
  <c r="H27" i="3" l="1"/>
  <c r="H67" i="3"/>
  <c r="H66" i="3"/>
  <c r="H59" i="3"/>
  <c r="H61" i="3"/>
  <c r="H55" i="3"/>
  <c r="H56" i="3" s="1"/>
  <c r="H60" i="3"/>
  <c r="H48" i="3"/>
  <c r="H45" i="3"/>
  <c r="H49" i="3"/>
  <c r="H44" i="3"/>
  <c r="H43" i="3"/>
  <c r="H37" i="3"/>
  <c r="H33" i="3"/>
  <c r="H20" i="3"/>
  <c r="H15" i="3"/>
  <c r="H14" i="3"/>
  <c r="H12" i="3"/>
  <c r="I56" i="3" l="1"/>
  <c r="H50" i="3"/>
  <c r="I50" i="3" s="1"/>
  <c r="H62" i="3"/>
  <c r="I62" i="3" s="1"/>
  <c r="H36" i="3"/>
  <c r="H35" i="3"/>
  <c r="H34" i="3"/>
  <c r="H38" i="3" s="1"/>
  <c r="I38" i="3" l="1"/>
  <c r="J56" i="3"/>
  <c r="K50" i="3"/>
  <c r="B19" i="4" s="1"/>
  <c r="B21" i="4" s="1"/>
  <c r="H26" i="3"/>
  <c r="H18" i="3"/>
  <c r="J69" i="3" l="1"/>
  <c r="J70" i="3" s="1"/>
  <c r="B11" i="4"/>
  <c r="L56" i="3"/>
  <c r="L38" i="3"/>
  <c r="L50" i="3"/>
  <c r="H65" i="3"/>
  <c r="H68" i="3" s="1"/>
  <c r="H69" i="3" s="1"/>
  <c r="H41" i="3"/>
  <c r="H42" i="3"/>
  <c r="H24" i="3"/>
  <c r="H25" i="3"/>
  <c r="H19" i="3"/>
  <c r="H11" i="3"/>
  <c r="H10" i="3"/>
  <c r="H13" i="3"/>
  <c r="H16" i="3"/>
  <c r="H17" i="3"/>
  <c r="H46" i="3" l="1"/>
  <c r="H51" i="3" s="1"/>
  <c r="I46" i="3"/>
  <c r="H28" i="3"/>
  <c r="I28" i="3" s="1"/>
  <c r="L28" i="3" s="1"/>
  <c r="B26" i="4" s="1"/>
  <c r="H21" i="3"/>
  <c r="I21" i="3" s="1"/>
  <c r="L21" i="3" s="1"/>
  <c r="L29" i="3" l="1"/>
  <c r="B25" i="4"/>
  <c r="B28" i="4" s="1"/>
  <c r="G76" i="3"/>
  <c r="I69" i="3"/>
  <c r="I68" i="3"/>
  <c r="H29" i="3"/>
  <c r="H70" i="3" l="1"/>
  <c r="I70" i="3" s="1"/>
  <c r="L68" i="3"/>
  <c r="L69" i="3" s="1"/>
  <c r="K70" i="3"/>
  <c r="H76" i="3" s="1"/>
  <c r="L46" i="3"/>
  <c r="L51" i="3" s="1"/>
  <c r="L70" i="3" l="1"/>
  <c r="I76" i="3" s="1"/>
</calcChain>
</file>

<file path=xl/sharedStrings.xml><?xml version="1.0" encoding="utf-8"?>
<sst xmlns="http://schemas.openxmlformats.org/spreadsheetml/2006/main" count="206" uniqueCount="143">
  <si>
    <t>Description du poste</t>
  </si>
  <si>
    <t>Prix/coût unitaire</t>
  </si>
  <si>
    <t>Montant total</t>
  </si>
  <si>
    <t>Extrant 1</t>
  </si>
  <si>
    <t>Activité 1.1</t>
  </si>
  <si>
    <t>Nombre d’unités</t>
  </si>
  <si>
    <t xml:space="preserve">Types d’Unités </t>
  </si>
  <si>
    <t xml:space="preserve">Fréquence </t>
  </si>
  <si>
    <t xml:space="preserve">Unité de Fréquence </t>
  </si>
  <si>
    <t>Grp.Cibles</t>
  </si>
  <si>
    <t>Jour</t>
  </si>
  <si>
    <t xml:space="preserve">COUT TOTAL </t>
  </si>
  <si>
    <t>Unité</t>
  </si>
  <si>
    <t>jour</t>
  </si>
  <si>
    <t>Personnes</t>
  </si>
  <si>
    <t>Extrant 2</t>
  </si>
  <si>
    <t>Activité 2.1</t>
  </si>
  <si>
    <t>Activité 2.2</t>
  </si>
  <si>
    <t>Produits</t>
  </si>
  <si>
    <t>Grand public: Décideurs, ministres, partenaires techniques et financiers…</t>
  </si>
  <si>
    <t xml:space="preserve">Location de la salle </t>
  </si>
  <si>
    <t>Journalistes</t>
  </si>
  <si>
    <t>Extrant 3</t>
  </si>
  <si>
    <t>Activité 3.1</t>
  </si>
  <si>
    <t>Accompagnement des projets</t>
  </si>
  <si>
    <t xml:space="preserve"> Journalistes</t>
  </si>
  <si>
    <t>Année</t>
  </si>
  <si>
    <t>t-shirts</t>
  </si>
  <si>
    <t>Prix</t>
  </si>
  <si>
    <t>Mois</t>
  </si>
  <si>
    <t>Communiqué</t>
  </si>
  <si>
    <t>Diffusions</t>
  </si>
  <si>
    <t>Polos</t>
  </si>
  <si>
    <t xml:space="preserve">Kits de formation </t>
  </si>
  <si>
    <t>Impression</t>
  </si>
  <si>
    <t>Kit</t>
  </si>
  <si>
    <t>Sensibilisation sur le projet  "Youth Challenge"</t>
  </si>
  <si>
    <t>Conception des Kakemono</t>
  </si>
  <si>
    <t>fois</t>
  </si>
  <si>
    <t>Diffusion d'un communiqué radio/ télévisé</t>
  </si>
  <si>
    <t>Publication</t>
  </si>
  <si>
    <t>tirage</t>
  </si>
  <si>
    <t>Impression Affiches A3</t>
  </si>
  <si>
    <t>Exemplaires</t>
  </si>
  <si>
    <t>Tirage</t>
  </si>
  <si>
    <t>Forfait</t>
  </si>
  <si>
    <t>Activité 1.2.</t>
  </si>
  <si>
    <t xml:space="preserve">Sous-total 1.2. </t>
  </si>
  <si>
    <r>
      <t>TOTAL DE L</t>
    </r>
    <r>
      <rPr>
        <b/>
        <sz val="10"/>
        <color theme="1"/>
        <rFont val="Segoe UI Symbol"/>
        <family val="2"/>
      </rPr>
      <t>’EXTRANT</t>
    </r>
    <r>
      <rPr>
        <b/>
        <sz val="10"/>
        <color theme="1"/>
        <rFont val="Arial"/>
        <family val="2"/>
      </rPr>
      <t> 1: Sensibilisation sur le projet</t>
    </r>
  </si>
  <si>
    <t>Personne</t>
  </si>
  <si>
    <t>copies</t>
  </si>
  <si>
    <t>Activité 2.3</t>
  </si>
  <si>
    <t xml:space="preserve">Sous-total 2.2 </t>
  </si>
  <si>
    <t>Sous-total 2.1</t>
  </si>
  <si>
    <t>Duplication des fiches d'inscription</t>
  </si>
  <si>
    <t>fiche de 2 pages</t>
  </si>
  <si>
    <t>voyages</t>
  </si>
  <si>
    <t>Frais de coaching</t>
  </si>
  <si>
    <t>Collation</t>
  </si>
  <si>
    <t xml:space="preserve">Sous-total 2.3: </t>
  </si>
  <si>
    <t>collation pendant l'atelier d'orientation</t>
  </si>
  <si>
    <t>Confection des banderoles en bâche</t>
  </si>
  <si>
    <t>Déploiement banderoles (achat corde et per diem pour les manutentionnaires)</t>
  </si>
  <si>
    <t>Conception  des supports visuels: Affiches  Dépliants</t>
  </si>
  <si>
    <t>Impression dépliants A4</t>
  </si>
  <si>
    <t>Réseaux sociaux</t>
  </si>
  <si>
    <t>Décoration T-shirts</t>
  </si>
  <si>
    <t>Décoration Polos</t>
  </si>
  <si>
    <t>Organisation des réunions de sensibilisation</t>
  </si>
  <si>
    <t>Réunions</t>
  </si>
  <si>
    <t>Organisation de la cérémonie de lancement du Youth Challenge</t>
  </si>
  <si>
    <t>Ministères, Secteur privé,SNU, Médias , potentiels candidats</t>
  </si>
  <si>
    <t>Cocktail participants</t>
  </si>
  <si>
    <t>Couverture médiatique (transport des journaliste)</t>
  </si>
  <si>
    <t>Préparation des ateliers</t>
  </si>
  <si>
    <t>Ministères, partenaires techniques et financiers éventuels participants</t>
  </si>
  <si>
    <t xml:space="preserve">Collation pendant le briefing du comite de présélection </t>
  </si>
  <si>
    <t>réunion</t>
  </si>
  <si>
    <t>collation pendant les réunions du comité de pre-selection sélection des offres</t>
  </si>
  <si>
    <t>Frais de transport pour les membres du comité de sélection</t>
  </si>
  <si>
    <t xml:space="preserve"> Préparation des ateliers</t>
  </si>
  <si>
    <t>candidats, coach, équipes, superviseurs, comite technique</t>
  </si>
  <si>
    <t>personnes</t>
  </si>
  <si>
    <t>Déplacement des participants</t>
  </si>
  <si>
    <t>Logistique ateliers ( fournitures de bureaux, photocopie des documents, constitution des Kits etc.)</t>
  </si>
  <si>
    <t>Hébergement  et nutrition de participants et coachs</t>
  </si>
  <si>
    <t>nuitées</t>
  </si>
  <si>
    <t>Frais de déplacement des participants</t>
  </si>
  <si>
    <t>Sélection des gagnants et soumission au niveau global</t>
  </si>
  <si>
    <t>Couverture médiatique</t>
  </si>
  <si>
    <t>Participants, comité de sélection, partenaires techniques et financiers…</t>
  </si>
  <si>
    <t>Réunions techniques</t>
  </si>
  <si>
    <r>
      <t>TOTAL DE L</t>
    </r>
    <r>
      <rPr>
        <b/>
        <sz val="10"/>
        <color theme="1"/>
        <rFont val="Segoe UI Symbol"/>
        <family val="2"/>
      </rPr>
      <t>’EXTRANT</t>
    </r>
    <r>
      <rPr>
        <b/>
        <sz val="10"/>
        <color theme="1"/>
        <rFont val="Arial"/>
        <family val="2"/>
      </rPr>
      <t> 3: Sélection des gagnants et soumission au niveau global</t>
    </r>
  </si>
  <si>
    <t>reporter</t>
  </si>
  <si>
    <t>BUDGET ESTIMATIF Youth Challenge Congo</t>
  </si>
  <si>
    <t>Frais de facilitation</t>
  </si>
  <si>
    <t>Frais de supervision par les cadres des Ministères</t>
  </si>
  <si>
    <t>SYNTHESE BUDGET</t>
  </si>
  <si>
    <t>Génération Sans Limites/ Youth Challenge 2019/2020</t>
  </si>
  <si>
    <t xml:space="preserve">Fait à Brazzaville, le </t>
  </si>
  <si>
    <t>Pour l’UNICEF</t>
  </si>
  <si>
    <t>Emma Ngouan-Anoh</t>
  </si>
  <si>
    <t>Andrés. A. LOPEZ</t>
  </si>
  <si>
    <t>Deputy Representative</t>
  </si>
  <si>
    <t>Pour L'UNDP</t>
  </si>
  <si>
    <r>
      <t>N</t>
    </r>
    <r>
      <rPr>
        <b/>
        <sz val="10"/>
        <color theme="1"/>
        <rFont val="Calibri"/>
        <family val="2"/>
      </rPr>
      <t>⁰</t>
    </r>
  </si>
  <si>
    <t>GenU</t>
  </si>
  <si>
    <t>UNDP</t>
  </si>
  <si>
    <t>UNICEF</t>
  </si>
  <si>
    <t>Montant en USD</t>
  </si>
  <si>
    <t>Source de financement</t>
  </si>
  <si>
    <t>Organisation des ateliers  de conception ( Boootcamps)</t>
  </si>
  <si>
    <t>Constitution des kits pour les membres du comité ( feuilles, stylos, de notation, blocs notes etc.)</t>
  </si>
  <si>
    <t>Remise des prix aux gagnants</t>
  </si>
  <si>
    <t>Sous-total: 3.1</t>
  </si>
  <si>
    <t>Activité 3.2</t>
  </si>
  <si>
    <t xml:space="preserve">Sous-total 3.2: </t>
  </si>
  <si>
    <t>groupes</t>
  </si>
  <si>
    <t xml:space="preserve">Sous-total 3.3: </t>
  </si>
  <si>
    <r>
      <t>TOTAL DE L</t>
    </r>
    <r>
      <rPr>
        <b/>
        <sz val="10"/>
        <color theme="1"/>
        <rFont val="Segoe UI Symbol"/>
        <family val="2"/>
      </rPr>
      <t>’EXTRANT</t>
    </r>
    <r>
      <rPr>
        <b/>
        <sz val="10"/>
        <color theme="1"/>
        <rFont val="Arial"/>
        <family val="2"/>
      </rPr>
      <t xml:space="preserve"> 2: Organisation des ateliers  </t>
    </r>
  </si>
  <si>
    <t>organisation de l'atelier d'orientation</t>
  </si>
  <si>
    <t>Organisation de l'atelier d'orientation</t>
  </si>
  <si>
    <t>Organisation des ateliers résidentiels  de conception( Bootcam)</t>
  </si>
  <si>
    <t>Budget en FCFA</t>
  </si>
  <si>
    <t>Budget en USD</t>
  </si>
  <si>
    <t>Fonds GenU</t>
  </si>
  <si>
    <t>Apport UNDP</t>
  </si>
  <si>
    <t>Apport UNICEF</t>
  </si>
  <si>
    <t>Total Financement GenU</t>
  </si>
  <si>
    <t>Activités</t>
  </si>
  <si>
    <t>Total Apport UNDP</t>
  </si>
  <si>
    <t>2- Apport UNICEF</t>
  </si>
  <si>
    <t>2- Apport UNDP</t>
  </si>
  <si>
    <t>1- Financement de Generation Unlimeted</t>
  </si>
  <si>
    <t>Total Apport UNICEF</t>
  </si>
  <si>
    <t>Contributions des différentes parties prenantes par activité</t>
  </si>
  <si>
    <t>Organisation de la cérémonie de publication des résultats</t>
  </si>
  <si>
    <t>Reportage photo-vidéo</t>
  </si>
  <si>
    <t>Participants, partenaires de mise en œuvre</t>
  </si>
  <si>
    <t>Activités 3.3: Accompagnement des projets</t>
  </si>
  <si>
    <t>Communication sur le projet (dépliants, gadgets, presse, etc.)</t>
  </si>
  <si>
    <t>Complément organisation des ateliers résidentiels de conception (Bootcam)</t>
  </si>
  <si>
    <t>Sous-total activité 1.1: Communication sur le projet  (dépliants, gadgets, presse,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</si>
</sst>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\ _F_B_-;\-* #,##0\ _F_B_-;_-* &quot;-&quot;??\ _F_B_-;_-@_-"/>
    <numFmt numFmtId="165" formatCode="_(* #,##0_);_(* \(#,##0\);_(* &quot;-&quot;??_);_(@_)"/>
  </numFmts>
  <fonts count="30" x14ac:knownFonts="1">
    <font>
      <sz val="12"/>
      <color theme="1"/>
      <name val="Times New Roman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2"/>
    </font>
    <font>
      <sz val="12"/>
      <name val="Times New Roman"/>
      <family val="2"/>
    </font>
    <font>
      <b/>
      <sz val="12"/>
      <color rgb="FF000000"/>
      <name val="Arial"/>
      <family val="2"/>
    </font>
    <font>
      <b/>
      <i/>
      <sz val="11"/>
      <color theme="1"/>
      <name val="Calibri"/>
      <family val="2"/>
    </font>
    <font>
      <b/>
      <sz val="12"/>
      <color theme="1"/>
      <name val="Times New Roman"/>
      <family val="2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2"/>
      <color theme="1"/>
      <name val="Calibri"/>
      <family val="2"/>
    </font>
    <font>
      <b/>
      <sz val="12"/>
      <color theme="1"/>
      <name val="Segoe UI Symbol"/>
      <family val="2"/>
    </font>
    <font>
      <sz val="12"/>
      <color theme="1"/>
      <name val="Segoe UI Symbol"/>
      <family val="2"/>
    </font>
    <font>
      <b/>
      <sz val="10"/>
      <color theme="1"/>
      <name val="Calibri"/>
      <family val="2"/>
    </font>
    <font>
      <b/>
      <sz val="14"/>
      <color rgb="FF2F5496"/>
      <name val="Arial"/>
      <family val="2"/>
    </font>
    <font>
      <sz val="12"/>
      <color theme="1"/>
      <name val="Times New Roman"/>
      <family val="1"/>
    </font>
    <font>
      <b/>
      <sz val="9.5"/>
      <color theme="1"/>
      <name val="Arial"/>
      <family val="2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Arial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D3BE"/>
        <bgColor indexed="64"/>
      </patternFill>
    </fill>
    <fill>
      <patternFill patternType="solid">
        <fgColor rgb="FF68D8F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6D1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4F93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" fillId="0" borderId="0"/>
  </cellStyleXfs>
  <cellXfs count="189">
    <xf numFmtId="0" fontId="0" fillId="0" borderId="0" xfId="0"/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164" fontId="5" fillId="4" borderId="1" xfId="1" applyNumberFormat="1" applyFont="1" applyFill="1" applyBorder="1" applyAlignment="1" applyProtection="1">
      <alignment horizontal="right" vertical="center" wrapText="1"/>
      <protection locked="0"/>
    </xf>
    <xf numFmtId="0" fontId="5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5" fontId="5" fillId="0" borderId="1" xfId="1" applyNumberFormat="1" applyFont="1" applyFill="1" applyBorder="1" applyAlignment="1" applyProtection="1">
      <alignment horizontal="right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1" fillId="4" borderId="1" xfId="0" applyFont="1" applyFill="1" applyBorder="1" applyAlignment="1">
      <alignment vertical="center" wrapText="1"/>
    </xf>
    <xf numFmtId="0" fontId="5" fillId="0" borderId="1" xfId="0" applyFont="1" applyFill="1" applyBorder="1" applyAlignment="1" applyProtection="1">
      <alignment horizontal="right" vertical="center" wrapText="1"/>
      <protection locked="0"/>
    </xf>
    <xf numFmtId="0" fontId="2" fillId="5" borderId="1" xfId="0" applyFont="1" applyFill="1" applyBorder="1" applyAlignment="1">
      <alignment horizontal="justify" vertical="center" wrapText="1"/>
    </xf>
    <xf numFmtId="0" fontId="1" fillId="5" borderId="1" xfId="0" applyFont="1" applyFill="1" applyBorder="1" applyAlignment="1">
      <alignment vertical="center" wrapText="1"/>
    </xf>
    <xf numFmtId="41" fontId="2" fillId="5" borderId="1" xfId="1" applyNumberFormat="1" applyFont="1" applyFill="1" applyBorder="1" applyAlignment="1">
      <alignment vertical="center" wrapText="1"/>
    </xf>
    <xf numFmtId="37" fontId="2" fillId="5" borderId="1" xfId="1" applyNumberFormat="1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justify" vertical="center" wrapText="1"/>
    </xf>
    <xf numFmtId="0" fontId="1" fillId="7" borderId="1" xfId="0" applyFont="1" applyFill="1" applyBorder="1" applyAlignment="1">
      <alignment vertical="center" wrapText="1"/>
    </xf>
    <xf numFmtId="41" fontId="2" fillId="7" borderId="1" xfId="1" applyNumberFormat="1" applyFont="1" applyFill="1" applyBorder="1" applyAlignment="1">
      <alignment vertical="center" wrapText="1"/>
    </xf>
    <xf numFmtId="37" fontId="2" fillId="7" borderId="1" xfId="1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3" fontId="1" fillId="4" borderId="1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 applyProtection="1">
      <alignment horizontal="right" vertical="center" wrapText="1"/>
      <protection locked="0"/>
    </xf>
    <xf numFmtId="3" fontId="2" fillId="7" borderId="1" xfId="0" applyNumberFormat="1" applyFont="1" applyFill="1" applyBorder="1" applyAlignment="1">
      <alignment vertical="center" wrapText="1"/>
    </xf>
    <xf numFmtId="43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43" fontId="12" fillId="0" borderId="0" xfId="0" applyNumberFormat="1" applyFont="1" applyAlignment="1">
      <alignment vertical="center"/>
    </xf>
    <xf numFmtId="43" fontId="13" fillId="0" borderId="0" xfId="0" applyNumberFormat="1" applyFont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41" fontId="2" fillId="8" borderId="3" xfId="0" applyNumberFormat="1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justify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8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43" fontId="2" fillId="7" borderId="1" xfId="1" applyNumberFormat="1" applyFont="1" applyFill="1" applyBorder="1" applyAlignment="1">
      <alignment vertical="center" wrapText="1"/>
    </xf>
    <xf numFmtId="37" fontId="2" fillId="7" borderId="1" xfId="1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vertical="center" wrapText="1"/>
    </xf>
    <xf numFmtId="41" fontId="2" fillId="4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1" fontId="2" fillId="5" borderId="1" xfId="1" applyNumberFormat="1" applyFont="1" applyFill="1" applyBorder="1" applyAlignment="1">
      <alignment vertical="center" wrapText="1"/>
    </xf>
    <xf numFmtId="1" fontId="2" fillId="4" borderId="1" xfId="1" applyNumberFormat="1" applyFont="1" applyFill="1" applyBorder="1" applyAlignment="1">
      <alignment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 applyProtection="1">
      <alignment horizontal="right" vertical="center" wrapText="1"/>
      <protection locked="0"/>
    </xf>
    <xf numFmtId="1" fontId="2" fillId="7" borderId="1" xfId="1" applyNumberFormat="1" applyFont="1" applyFill="1" applyBorder="1" applyAlignment="1">
      <alignment vertical="center" wrapText="1"/>
    </xf>
    <xf numFmtId="0" fontId="5" fillId="0" borderId="1" xfId="0" applyFont="1" applyFill="1" applyBorder="1" applyAlignment="1" applyProtection="1">
      <alignment horizontal="left" vertical="top" wrapText="1"/>
      <protection locked="0"/>
    </xf>
    <xf numFmtId="0" fontId="5" fillId="0" borderId="1" xfId="0" applyFont="1" applyFill="1" applyBorder="1" applyAlignment="1" applyProtection="1">
      <alignment horizontal="center" vertical="top" wrapText="1"/>
      <protection locked="0"/>
    </xf>
    <xf numFmtId="165" fontId="5" fillId="0" borderId="1" xfId="1" applyNumberFormat="1" applyFont="1" applyFill="1" applyBorder="1" applyAlignment="1" applyProtection="1">
      <alignment horizontal="right" vertical="top" wrapText="1"/>
      <protection locked="0"/>
    </xf>
    <xf numFmtId="164" fontId="5" fillId="4" borderId="1" xfId="1" applyNumberFormat="1" applyFont="1" applyFill="1" applyBorder="1" applyAlignment="1" applyProtection="1">
      <alignment horizontal="right" vertical="top" wrapText="1"/>
      <protection locked="0"/>
    </xf>
    <xf numFmtId="0" fontId="2" fillId="9" borderId="1" xfId="0" applyFont="1" applyFill="1" applyBorder="1" applyAlignment="1">
      <alignment horizontal="center" vertical="top" wrapText="1"/>
    </xf>
    <xf numFmtId="43" fontId="1" fillId="9" borderId="1" xfId="0" applyNumberFormat="1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164" fontId="5" fillId="9" borderId="1" xfId="1" applyNumberFormat="1" applyFont="1" applyFill="1" applyBorder="1" applyAlignment="1" applyProtection="1">
      <alignment horizontal="right" vertical="center" wrapText="1"/>
      <protection locked="0"/>
    </xf>
    <xf numFmtId="3" fontId="2" fillId="9" borderId="1" xfId="1" applyNumberFormat="1" applyFont="1" applyFill="1" applyBorder="1" applyAlignment="1">
      <alignment vertical="center" wrapText="1"/>
    </xf>
    <xf numFmtId="3" fontId="1" fillId="9" borderId="1" xfId="0" applyNumberFormat="1" applyFont="1" applyFill="1" applyBorder="1" applyAlignment="1">
      <alignment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3" fontId="5" fillId="9" borderId="1" xfId="1" applyNumberFormat="1" applyFont="1" applyFill="1" applyBorder="1" applyAlignment="1" applyProtection="1">
      <alignment horizontal="right" vertical="center" wrapText="1"/>
      <protection locked="0"/>
    </xf>
    <xf numFmtId="0" fontId="1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 applyProtection="1">
      <alignment horizontal="right" vertical="center" wrapText="1"/>
      <protection locked="0"/>
    </xf>
    <xf numFmtId="41" fontId="2" fillId="9" borderId="1" xfId="1" applyNumberFormat="1" applyFont="1" applyFill="1" applyBorder="1" applyAlignment="1">
      <alignment vertical="center" wrapText="1"/>
    </xf>
    <xf numFmtId="3" fontId="5" fillId="9" borderId="1" xfId="0" applyNumberFormat="1" applyFont="1" applyFill="1" applyBorder="1" applyAlignment="1" applyProtection="1">
      <alignment horizontal="right" vertical="center" wrapText="1"/>
      <protection locked="0"/>
    </xf>
    <xf numFmtId="164" fontId="5" fillId="9" borderId="1" xfId="1" applyNumberFormat="1" applyFont="1" applyFill="1" applyBorder="1" applyAlignment="1" applyProtection="1">
      <alignment horizontal="right" vertical="top" wrapText="1"/>
      <protection locked="0"/>
    </xf>
    <xf numFmtId="0" fontId="2" fillId="10" borderId="1" xfId="0" applyFont="1" applyFill="1" applyBorder="1" applyAlignment="1">
      <alignment horizontal="center" vertical="top" wrapText="1"/>
    </xf>
    <xf numFmtId="43" fontId="1" fillId="10" borderId="1" xfId="0" applyNumberFormat="1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5" fillId="10" borderId="1" xfId="1" applyNumberFormat="1" applyFont="1" applyFill="1" applyBorder="1" applyAlignment="1" applyProtection="1">
      <alignment horizontal="right" vertical="center" wrapText="1"/>
      <protection locked="0"/>
    </xf>
    <xf numFmtId="3" fontId="2" fillId="10" borderId="1" xfId="1" applyNumberFormat="1" applyFont="1" applyFill="1" applyBorder="1" applyAlignment="1">
      <alignment vertical="center" wrapText="1"/>
    </xf>
    <xf numFmtId="3" fontId="1" fillId="10" borderId="1" xfId="0" applyNumberFormat="1" applyFont="1" applyFill="1" applyBorder="1" applyAlignment="1">
      <alignment vertical="center" wrapText="1"/>
    </xf>
    <xf numFmtId="3" fontId="1" fillId="10" borderId="1" xfId="0" applyNumberFormat="1" applyFont="1" applyFill="1" applyBorder="1" applyAlignment="1">
      <alignment horizontal="center" vertical="center" wrapText="1"/>
    </xf>
    <xf numFmtId="3" fontId="5" fillId="10" borderId="1" xfId="1" applyNumberFormat="1" applyFont="1" applyFill="1" applyBorder="1" applyAlignment="1" applyProtection="1">
      <alignment horizontal="right" vertical="center" wrapText="1"/>
      <protection locked="0"/>
    </xf>
    <xf numFmtId="0" fontId="1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 applyProtection="1">
      <alignment horizontal="right" vertical="center" wrapText="1"/>
      <protection locked="0"/>
    </xf>
    <xf numFmtId="41" fontId="2" fillId="10" borderId="1" xfId="1" applyNumberFormat="1" applyFont="1" applyFill="1" applyBorder="1" applyAlignment="1">
      <alignment vertical="center" wrapText="1"/>
    </xf>
    <xf numFmtId="3" fontId="5" fillId="10" borderId="1" xfId="0" applyNumberFormat="1" applyFont="1" applyFill="1" applyBorder="1" applyAlignment="1" applyProtection="1">
      <alignment horizontal="right" vertical="center" wrapText="1"/>
      <protection locked="0"/>
    </xf>
    <xf numFmtId="164" fontId="5" fillId="10" borderId="1" xfId="1" applyNumberFormat="1" applyFont="1" applyFill="1" applyBorder="1" applyAlignment="1" applyProtection="1">
      <alignment horizontal="right" vertical="top" wrapText="1"/>
      <protection locked="0"/>
    </xf>
    <xf numFmtId="0" fontId="2" fillId="11" borderId="1" xfId="0" applyFont="1" applyFill="1" applyBorder="1" applyAlignment="1">
      <alignment horizontal="center" vertical="top" wrapText="1"/>
    </xf>
    <xf numFmtId="43" fontId="1" fillId="11" borderId="1" xfId="0" applyNumberFormat="1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2" fillId="11" borderId="1" xfId="1" applyNumberFormat="1" applyFont="1" applyFill="1" applyBorder="1" applyAlignment="1">
      <alignment vertical="center" wrapText="1"/>
    </xf>
    <xf numFmtId="3" fontId="1" fillId="11" borderId="1" xfId="0" applyNumberFormat="1" applyFont="1" applyFill="1" applyBorder="1" applyAlignment="1">
      <alignment vertical="center" wrapText="1"/>
    </xf>
    <xf numFmtId="3" fontId="1" fillId="11" borderId="1" xfId="0" applyNumberFormat="1" applyFont="1" applyFill="1" applyBorder="1" applyAlignment="1">
      <alignment horizontal="center" vertical="center" wrapText="1"/>
    </xf>
    <xf numFmtId="3" fontId="8" fillId="11" borderId="1" xfId="0" applyNumberFormat="1" applyFont="1" applyFill="1" applyBorder="1" applyAlignment="1">
      <alignment vertical="center"/>
    </xf>
    <xf numFmtId="0" fontId="5" fillId="11" borderId="1" xfId="0" applyFont="1" applyFill="1" applyBorder="1" applyAlignment="1" applyProtection="1">
      <alignment horizontal="center" vertical="center" wrapText="1"/>
      <protection locked="0"/>
    </xf>
    <xf numFmtId="0" fontId="5" fillId="11" borderId="1" xfId="0" applyFont="1" applyFill="1" applyBorder="1" applyAlignment="1" applyProtection="1">
      <alignment horizontal="left" vertical="center" wrapText="1"/>
      <protection locked="0"/>
    </xf>
    <xf numFmtId="165" fontId="8" fillId="11" borderId="1" xfId="0" applyNumberFormat="1" applyFont="1" applyFill="1" applyBorder="1" applyAlignment="1">
      <alignment vertical="center"/>
    </xf>
    <xf numFmtId="37" fontId="2" fillId="11" borderId="1" xfId="1" applyNumberFormat="1" applyFont="1" applyFill="1" applyBorder="1" applyAlignment="1">
      <alignment vertical="center" wrapText="1"/>
    </xf>
    <xf numFmtId="165" fontId="9" fillId="11" borderId="1" xfId="0" applyNumberFormat="1" applyFont="1" applyFill="1" applyBorder="1" applyAlignment="1">
      <alignment vertical="top"/>
    </xf>
    <xf numFmtId="3" fontId="2" fillId="11" borderId="1" xfId="1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 applyProtection="1">
      <alignment horizontal="left" vertical="top" wrapText="1"/>
      <protection locked="0"/>
    </xf>
    <xf numFmtId="0" fontId="5" fillId="0" borderId="3" xfId="0" applyFont="1" applyFill="1" applyBorder="1" applyAlignment="1" applyProtection="1">
      <alignment horizontal="left" vertical="top" wrapText="1"/>
      <protection locked="0"/>
    </xf>
    <xf numFmtId="0" fontId="1" fillId="5" borderId="1" xfId="0" applyFont="1" applyFill="1" applyBorder="1" applyAlignment="1">
      <alignment vertical="top" wrapText="1"/>
    </xf>
    <xf numFmtId="41" fontId="2" fillId="5" borderId="1" xfId="1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justify" vertical="top" wrapText="1"/>
    </xf>
    <xf numFmtId="0" fontId="2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41" fontId="1" fillId="9" borderId="1" xfId="1" applyNumberFormat="1" applyFont="1" applyFill="1" applyBorder="1" applyAlignment="1">
      <alignment vertical="center" wrapText="1"/>
    </xf>
    <xf numFmtId="41" fontId="1" fillId="10" borderId="1" xfId="1" applyNumberFormat="1" applyFont="1" applyFill="1" applyBorder="1" applyAlignment="1">
      <alignment vertical="center" wrapText="1"/>
    </xf>
    <xf numFmtId="37" fontId="1" fillId="11" borderId="1" xfId="1" applyNumberFormat="1" applyFont="1" applyFill="1" applyBorder="1" applyAlignment="1">
      <alignment vertical="center" wrapText="1"/>
    </xf>
    <xf numFmtId="37" fontId="1" fillId="9" borderId="1" xfId="1" applyNumberFormat="1" applyFont="1" applyFill="1" applyBorder="1" applyAlignment="1">
      <alignment vertical="center" wrapText="1"/>
    </xf>
    <xf numFmtId="37" fontId="1" fillId="10" borderId="1" xfId="1" applyNumberFormat="1" applyFont="1" applyFill="1" applyBorder="1" applyAlignment="1">
      <alignment vertical="center" wrapText="1"/>
    </xf>
    <xf numFmtId="41" fontId="1" fillId="9" borderId="1" xfId="0" applyNumberFormat="1" applyFont="1" applyFill="1" applyBorder="1" applyAlignment="1">
      <alignment vertical="center" wrapText="1"/>
    </xf>
    <xf numFmtId="3" fontId="2" fillId="7" borderId="1" xfId="1" applyNumberFormat="1" applyFont="1" applyFill="1" applyBorder="1" applyAlignment="1">
      <alignment vertical="center" wrapText="1"/>
    </xf>
    <xf numFmtId="43" fontId="12" fillId="0" borderId="0" xfId="0" applyNumberFormat="1" applyFont="1" applyAlignment="1">
      <alignment horizontal="center" vertical="center"/>
    </xf>
    <xf numFmtId="3" fontId="2" fillId="9" borderId="5" xfId="0" applyNumberFormat="1" applyFont="1" applyFill="1" applyBorder="1" applyAlignment="1">
      <alignment vertical="center" wrapText="1"/>
    </xf>
    <xf numFmtId="3" fontId="2" fillId="10" borderId="5" xfId="0" applyNumberFormat="1" applyFont="1" applyFill="1" applyBorder="1" applyAlignment="1">
      <alignment vertical="center" wrapText="1"/>
    </xf>
    <xf numFmtId="3" fontId="2" fillId="11" borderId="4" xfId="0" applyNumberFormat="1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3" fontId="2" fillId="12" borderId="5" xfId="0" applyNumberFormat="1" applyFont="1" applyFill="1" applyBorder="1" applyAlignment="1">
      <alignment horizontal="center" vertical="center" wrapText="1"/>
    </xf>
    <xf numFmtId="41" fontId="2" fillId="8" borderId="1" xfId="0" applyNumberFormat="1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41" fontId="23" fillId="4" borderId="1" xfId="0" applyNumberFormat="1" applyFont="1" applyFill="1" applyBorder="1" applyAlignment="1">
      <alignment vertical="center" wrapText="1"/>
    </xf>
    <xf numFmtId="3" fontId="0" fillId="0" borderId="0" xfId="0" applyNumberFormat="1"/>
    <xf numFmtId="3" fontId="16" fillId="0" borderId="1" xfId="0" applyNumberFormat="1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7" fontId="16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7" fillId="0" borderId="0" xfId="0" applyFont="1" applyFill="1" applyBorder="1" applyAlignment="1">
      <alignment vertical="center"/>
    </xf>
    <xf numFmtId="0" fontId="26" fillId="11" borderId="1" xfId="0" applyFont="1" applyFill="1" applyBorder="1" applyAlignment="1">
      <alignment vertical="center" wrapText="1"/>
    </xf>
    <xf numFmtId="3" fontId="26" fillId="11" borderId="1" xfId="0" applyNumberFormat="1" applyFont="1" applyFill="1" applyBorder="1" applyAlignment="1">
      <alignment vertical="center" wrapText="1"/>
    </xf>
    <xf numFmtId="0" fontId="26" fillId="10" borderId="1" xfId="0" applyFont="1" applyFill="1" applyBorder="1" applyAlignment="1">
      <alignment vertical="center" wrapText="1"/>
    </xf>
    <xf numFmtId="3" fontId="26" fillId="10" borderId="1" xfId="0" applyNumberFormat="1" applyFont="1" applyFill="1" applyBorder="1" applyAlignment="1">
      <alignment vertical="center" wrapText="1"/>
    </xf>
    <xf numFmtId="0" fontId="3" fillId="9" borderId="1" xfId="0" applyFont="1" applyFill="1" applyBorder="1"/>
    <xf numFmtId="3" fontId="26" fillId="9" borderId="1" xfId="0" applyNumberFormat="1" applyFont="1" applyFill="1" applyBorder="1" applyAlignment="1">
      <alignment vertical="center" wrapText="1"/>
    </xf>
    <xf numFmtId="0" fontId="24" fillId="0" borderId="0" xfId="0" applyFont="1" applyAlignment="1"/>
    <xf numFmtId="3" fontId="16" fillId="0" borderId="1" xfId="0" applyNumberFormat="1" applyFont="1" applyBorder="1" applyAlignment="1">
      <alignment vertical="center" wrapText="1"/>
    </xf>
    <xf numFmtId="41" fontId="29" fillId="0" borderId="1" xfId="0" applyNumberFormat="1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9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4" fillId="0" borderId="8" xfId="0" applyFont="1" applyBorder="1" applyAlignment="1">
      <alignment horizontal="left"/>
    </xf>
    <xf numFmtId="3" fontId="16" fillId="0" borderId="1" xfId="0" applyNumberFormat="1" applyFont="1" applyBorder="1" applyAlignment="1">
      <alignment vertical="center" wrapText="1"/>
    </xf>
    <xf numFmtId="0" fontId="28" fillId="0" borderId="0" xfId="0" applyFont="1" applyFill="1" applyBorder="1" applyAlignment="1">
      <alignment horizontal="center" vertical="center"/>
    </xf>
    <xf numFmtId="3" fontId="29" fillId="0" borderId="1" xfId="0" applyNumberFormat="1" applyFont="1" applyBorder="1" applyAlignment="1">
      <alignment vertical="center" wrapText="1"/>
    </xf>
  </cellXfs>
  <cellStyles count="7">
    <cellStyle name="Comma" xfId="1" builtinId="3"/>
    <cellStyle name="Comma 2" xfId="3" xr:uid="{00000000-0005-0000-0000-000001000000}"/>
    <cellStyle name="Currency 2" xfId="4" xr:uid="{00000000-0005-0000-0000-000003000000}"/>
    <cellStyle name="Normal" xfId="0" builtinId="0"/>
    <cellStyle name="Normal 2" xfId="6" xr:uid="{00000000-0005-0000-0000-000005000000}"/>
    <cellStyle name="Normal 3" xfId="2" xr:uid="{00000000-0005-0000-0000-000006000000}"/>
    <cellStyle name="Percent 2" xfId="5" xr:uid="{00000000-0005-0000-0000-000008000000}"/>
  </cellStyles>
  <dxfs count="0"/>
  <tableStyles count="0" defaultTableStyle="TableStyleMedium2" defaultPivotStyle="PivotStyleLight16"/>
  <colors>
    <mruColors>
      <color rgb="FF4F93D1"/>
      <color rgb="FFA9D08E"/>
      <color rgb="FF006DDA"/>
      <color rgb="FF3399FF"/>
      <color rgb="FF79A9D5"/>
      <color rgb="FF68D8F2"/>
      <color rgb="FFF65863"/>
      <color rgb="FFF32534"/>
      <color rgb="FFF6506C"/>
      <color rgb="FFD6D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png@01D4CA1D.B50FF05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1.png@01D4CA1D.B50FF05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1165860</xdr:colOff>
      <xdr:row>0</xdr:row>
      <xdr:rowOff>0</xdr:rowOff>
    </xdr:from>
    <xdr:to>
      <xdr:col>1</xdr:col>
      <xdr:colOff>2072640</xdr:colOff>
      <xdr:row>1</xdr:row>
      <xdr:rowOff>929640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A989E0-1863-4FBE-94AE-E2D6DD7E9CF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0"/>
          <a:ext cx="906780" cy="929640"/>
        </a:xfrm>
        <a:prstGeom prst="rect">
          <a:avLst/>
        </a:prstGeom>
      </xdr:spPr>
    </xdr:pic>
    <xdr:clientData/>
  </xdr:twoCellAnchor>
  <xdr:twoCellAnchor editAs="oneCell">
    <xdr:from>
      <xdr:col>3</xdr:col>
      <xdr:colOff>250670</xdr:colOff>
      <xdr:row>1</xdr:row>
      <xdr:rowOff>53340</xdr:rowOff>
    </xdr:from>
    <xdr:to>
      <xdr:col>4</xdr:col>
      <xdr:colOff>121920</xdr:colOff>
      <xdr:row>1</xdr:row>
      <xdr:rowOff>1005840</xdr:rowOff>
    </xdr:to>
    <xdr:pic>
      <xdr:nvPicPr>
        <xdr:cNvPr id="9" name="Picture 8" descr="cid:image005.png@01CD59DB.7023D9C0">
          <a:extLst>
            <a:ext uri="{FF2B5EF4-FFF2-40B4-BE49-F238E27FC236}">
              <a16:creationId xmlns:a16="http://schemas.microsoft.com/office/drawing/2014/main" id="{ECBD09C8-A97B-4FFB-AE21-782450EBD7FC}"/>
            </a:ext>
          </a:extLst>
        </xdr:cNvPr>
        <xdr:cNvPicPr/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5990" y="53340"/>
          <a:ext cx="62563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556260</xdr:colOff>
      <xdr:row>1</xdr:row>
      <xdr:rowOff>53340</xdr:rowOff>
    </xdr:from>
    <xdr:to>
      <xdr:col>8</xdr:col>
      <xdr:colOff>190499</xdr:colOff>
      <xdr:row>1</xdr:row>
      <xdr:rowOff>845820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347DF9-AEA6-4966-B22E-663B45FEEF59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53340"/>
          <a:ext cx="1257299" cy="792480"/>
        </a:xfrm>
        <a:prstGeom prst="rect">
          <a:avLst/>
        </a:prstGeom>
        <a:noFill/>
      </xdr:spPr>
    </xdr:pic>
    <xdr:clientData/>
  </xdr:twoCellAnchor>
  <xdr:twoCellAnchor>
    <xdr:from>
      <xdr:col>7</xdr:col>
      <xdr:colOff>510540</xdr:colOff>
      <xdr:row>0</xdr:row>
      <xdr:rowOff>68580</xdr:rowOff>
    </xdr:from>
    <xdr:to>
      <xdr:col>11</xdr:col>
      <xdr:colOff>502920</xdr:colOff>
      <xdr:row>0</xdr:row>
      <xdr:rowOff>769620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64C6050-2666-42D6-A522-D70BCF30DF6B}"/>
            </a:ext>
          </a:extLst>
        </xdr:cNvPr>
        <xdr:cNvGrpSpPr/>
      </xdr:nvGrpSpPr>
      <xdr:grpSpPr>
        <a:xfrm>
          <a:off x="8252460" y="0"/>
          <a:ext cx="3177540" cy="0"/>
          <a:chOff x="0" y="0"/>
          <a:chExt cx="1981200" cy="128714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A5AE02C-8FCC-4240-A6F1-D7EE59AC5957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971675" cy="1287145"/>
          </a:xfrm>
          <a:prstGeom prst="rect">
            <a:avLst/>
          </a:prstGeom>
          <a:solidFill>
            <a:srgbClr val="00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FA443942-D094-4A20-AF9D-891CC39221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9525"/>
            <a:ext cx="1981200" cy="122999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294991</xdr:colOff>
      <xdr:row>1</xdr:row>
      <xdr:rowOff>114300</xdr:rowOff>
    </xdr:from>
    <xdr:to>
      <xdr:col>10</xdr:col>
      <xdr:colOff>563880</xdr:colOff>
      <xdr:row>1</xdr:row>
      <xdr:rowOff>760578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F97E7F9-3B19-47A8-AE47-BA1A1A7CA7F8}"/>
            </a:ext>
          </a:extLst>
        </xdr:cNvPr>
        <xdr:cNvGrpSpPr/>
      </xdr:nvGrpSpPr>
      <xdr:grpSpPr>
        <a:xfrm>
          <a:off x="9648541" y="114300"/>
          <a:ext cx="1049939" cy="646278"/>
          <a:chOff x="0" y="0"/>
          <a:chExt cx="1981200" cy="1287145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458AF04-ED25-4555-9F12-8A9B331D05F4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971675" cy="1287145"/>
          </a:xfrm>
          <a:prstGeom prst="rect">
            <a:avLst/>
          </a:prstGeom>
          <a:solidFill>
            <a:srgbClr val="00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5E2DA139-ECE8-4481-A663-9C88B64F5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9525"/>
            <a:ext cx="1981200" cy="1229995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175260</xdr:rowOff>
    </xdr:from>
    <xdr:to>
      <xdr:col>0</xdr:col>
      <xdr:colOff>906780</xdr:colOff>
      <xdr:row>1</xdr:row>
      <xdr:rowOff>929640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A423C-317A-4489-A81A-B73AD04DA71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60"/>
          <a:ext cx="90678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1751810</xdr:colOff>
      <xdr:row>1</xdr:row>
      <xdr:rowOff>45720</xdr:rowOff>
    </xdr:from>
    <xdr:to>
      <xdr:col>0</xdr:col>
      <xdr:colOff>2377440</xdr:colOff>
      <xdr:row>1</xdr:row>
      <xdr:rowOff>1021080</xdr:rowOff>
    </xdr:to>
    <xdr:pic>
      <xdr:nvPicPr>
        <xdr:cNvPr id="3" name="Picture 2" descr="cid:image005.png@01CD59DB.7023D9C0">
          <a:extLst>
            <a:ext uri="{FF2B5EF4-FFF2-40B4-BE49-F238E27FC236}">
              <a16:creationId xmlns:a16="http://schemas.microsoft.com/office/drawing/2014/main" id="{C03A1C5D-7F35-493C-92F6-4220E7825378}"/>
            </a:ext>
          </a:extLst>
        </xdr:cNvPr>
        <xdr:cNvPicPr/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1810" y="243840"/>
          <a:ext cx="625630" cy="9753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2956560</xdr:colOff>
      <xdr:row>1</xdr:row>
      <xdr:rowOff>137160</xdr:rowOff>
    </xdr:from>
    <xdr:to>
      <xdr:col>1</xdr:col>
      <xdr:colOff>274319</xdr:colOff>
      <xdr:row>1</xdr:row>
      <xdr:rowOff>861060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33455D-81B9-4074-A2F4-209D272D2818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6560" y="335280"/>
          <a:ext cx="1089659" cy="7239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1036320</xdr:colOff>
      <xdr:row>1</xdr:row>
      <xdr:rowOff>190500</xdr:rowOff>
    </xdr:from>
    <xdr:to>
      <xdr:col>2</xdr:col>
      <xdr:colOff>640080</xdr:colOff>
      <xdr:row>1</xdr:row>
      <xdr:rowOff>914400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F4BF2E7-A065-4D69-B303-F94062EB7ADC}"/>
            </a:ext>
          </a:extLst>
        </xdr:cNvPr>
        <xdr:cNvGrpSpPr/>
      </xdr:nvGrpSpPr>
      <xdr:grpSpPr>
        <a:xfrm>
          <a:off x="4811684" y="389659"/>
          <a:ext cx="1058487" cy="723900"/>
          <a:chOff x="0" y="0"/>
          <a:chExt cx="1981200" cy="128714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0346B76-AC9C-4DD6-8E83-0EFF2B8239F9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971675" cy="1287145"/>
          </a:xfrm>
          <a:prstGeom prst="rect">
            <a:avLst/>
          </a:prstGeom>
          <a:solidFill>
            <a:srgbClr val="0099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930640AC-6DC8-486B-BA3E-89A150D8A3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9525"/>
            <a:ext cx="1981200" cy="122999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showWhiteSpace="0" view="pageLayout" topLeftCell="A50" zoomScale="120" zoomScaleNormal="145" zoomScaleSheetLayoutView="85" zoomScalePageLayoutView="120" workbookViewId="0">
      <selection activeCell="P80" sqref="P80"/>
    </sheetView>
  </sheetViews>
  <sheetFormatPr defaultColWidth="9" defaultRowHeight="15.75" x14ac:dyDescent="0.25"/>
  <cols>
    <col min="1" max="1" width="12.625" style="6" customWidth="1"/>
    <col min="2" max="2" width="42.125" style="6" customWidth="1"/>
    <col min="3" max="3" width="7.625" style="6" customWidth="1"/>
    <col min="4" max="4" width="9.875" style="6" customWidth="1"/>
    <col min="5" max="5" width="9.625" style="6" customWidth="1"/>
    <col min="6" max="6" width="9.375" style="6" customWidth="1"/>
    <col min="7" max="7" width="10.375" style="6" customWidth="1"/>
    <col min="8" max="8" width="10.875" style="6" customWidth="1"/>
    <col min="9" max="11" width="10.25" style="6" customWidth="1"/>
    <col min="12" max="12" width="10" style="5" customWidth="1"/>
    <col min="13" max="13" width="9.25" style="6" bestFit="1" customWidth="1"/>
    <col min="14" max="16384" width="9" style="6"/>
  </cols>
  <sheetData>
    <row r="1" spans="1:12" ht="83.45" hidden="1" customHeight="1" x14ac:dyDescent="0.25"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ht="81.599999999999994" customHeight="1" x14ac:dyDescent="0.25">
      <c r="C2" s="39"/>
      <c r="D2" s="156"/>
      <c r="E2" s="156"/>
      <c r="F2" s="39"/>
      <c r="G2" s="156"/>
      <c r="H2" s="156"/>
      <c r="I2" s="156"/>
      <c r="J2" s="156"/>
      <c r="K2" s="156"/>
      <c r="L2" s="156"/>
    </row>
    <row r="3" spans="1:12" ht="36.6" customHeight="1" x14ac:dyDescent="0.25">
      <c r="A3" s="172" t="s">
        <v>98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</row>
    <row r="4" spans="1:12" s="4" customFormat="1" ht="21.75" customHeight="1" x14ac:dyDescent="0.25">
      <c r="A4" s="170" t="s">
        <v>94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</row>
    <row r="5" spans="1:12" ht="25.9" customHeight="1" x14ac:dyDescent="0.25">
      <c r="A5" s="154" t="s">
        <v>105</v>
      </c>
      <c r="B5" s="154" t="s">
        <v>0</v>
      </c>
      <c r="C5" s="154" t="s">
        <v>5</v>
      </c>
      <c r="D5" s="154" t="s">
        <v>6</v>
      </c>
      <c r="E5" s="154" t="s">
        <v>7</v>
      </c>
      <c r="F5" s="154" t="s">
        <v>8</v>
      </c>
      <c r="G5" s="154" t="s">
        <v>1</v>
      </c>
      <c r="H5" s="154" t="s">
        <v>2</v>
      </c>
      <c r="I5" s="8" t="s">
        <v>109</v>
      </c>
      <c r="J5" s="167" t="s">
        <v>110</v>
      </c>
      <c r="K5" s="168"/>
      <c r="L5" s="169"/>
    </row>
    <row r="6" spans="1:12" ht="13.9" customHeight="1" x14ac:dyDescent="0.25">
      <c r="A6" s="155"/>
      <c r="B6" s="155"/>
      <c r="C6" s="155"/>
      <c r="D6" s="155"/>
      <c r="E6" s="155"/>
      <c r="F6" s="155"/>
      <c r="G6" s="155"/>
      <c r="H6" s="155"/>
      <c r="I6" s="52">
        <v>590.41999999999996</v>
      </c>
      <c r="J6" s="67" t="s">
        <v>106</v>
      </c>
      <c r="K6" s="81" t="s">
        <v>107</v>
      </c>
      <c r="L6" s="95" t="s">
        <v>108</v>
      </c>
    </row>
    <row r="7" spans="1:12" ht="39.75" customHeight="1" x14ac:dyDescent="0.25">
      <c r="A7" s="9" t="s">
        <v>3</v>
      </c>
      <c r="B7" s="22" t="s">
        <v>36</v>
      </c>
      <c r="C7" s="22"/>
      <c r="D7" s="22"/>
      <c r="E7" s="22"/>
      <c r="F7" s="24"/>
      <c r="G7" s="24"/>
      <c r="H7" s="25"/>
      <c r="I7" s="25"/>
      <c r="J7" s="68"/>
      <c r="K7" s="82"/>
      <c r="L7" s="96"/>
    </row>
    <row r="8" spans="1:12" ht="25.15" customHeight="1" x14ac:dyDescent="0.25">
      <c r="A8" s="13" t="s">
        <v>4</v>
      </c>
      <c r="B8" s="23" t="s">
        <v>140</v>
      </c>
      <c r="C8" s="24"/>
      <c r="D8" s="24"/>
      <c r="E8" s="24"/>
      <c r="F8" s="24"/>
      <c r="G8" s="11"/>
      <c r="H8" s="11"/>
      <c r="I8" s="11"/>
      <c r="J8" s="69"/>
      <c r="K8" s="83"/>
      <c r="L8" s="97"/>
    </row>
    <row r="9" spans="1:12" ht="25.15" customHeight="1" x14ac:dyDescent="0.25">
      <c r="A9" s="17" t="s">
        <v>9</v>
      </c>
      <c r="B9" s="159" t="s">
        <v>19</v>
      </c>
      <c r="C9" s="160"/>
      <c r="D9" s="160"/>
      <c r="E9" s="160"/>
      <c r="F9" s="161"/>
      <c r="G9" s="17"/>
      <c r="H9" s="17"/>
      <c r="I9" s="17"/>
      <c r="J9" s="70"/>
      <c r="K9" s="84"/>
      <c r="L9" s="98"/>
    </row>
    <row r="10" spans="1:12" ht="18.600000000000001" customHeight="1" x14ac:dyDescent="0.25">
      <c r="A10" s="1"/>
      <c r="B10" s="1" t="s">
        <v>61</v>
      </c>
      <c r="C10" s="2">
        <v>4</v>
      </c>
      <c r="D10" s="1" t="s">
        <v>12</v>
      </c>
      <c r="E10" s="2">
        <v>1</v>
      </c>
      <c r="F10" s="2" t="s">
        <v>38</v>
      </c>
      <c r="G10" s="12">
        <v>40000</v>
      </c>
      <c r="H10" s="3">
        <f>G10*E10*C10</f>
        <v>160000</v>
      </c>
      <c r="I10" s="3"/>
      <c r="J10" s="71"/>
      <c r="K10" s="85"/>
      <c r="L10" s="96"/>
    </row>
    <row r="11" spans="1:12" ht="28.15" customHeight="1" x14ac:dyDescent="0.25">
      <c r="A11" s="1"/>
      <c r="B11" s="1" t="s">
        <v>62</v>
      </c>
      <c r="C11" s="2">
        <v>4</v>
      </c>
      <c r="D11" s="1" t="s">
        <v>12</v>
      </c>
      <c r="E11" s="2">
        <v>1</v>
      </c>
      <c r="F11" s="2" t="s">
        <v>38</v>
      </c>
      <c r="G11" s="12">
        <v>2000</v>
      </c>
      <c r="H11" s="3">
        <f>G11*E11*C11</f>
        <v>8000</v>
      </c>
      <c r="I11" s="3"/>
      <c r="J11" s="71"/>
      <c r="K11" s="85"/>
      <c r="L11" s="96"/>
    </row>
    <row r="12" spans="1:12" ht="18.600000000000001" customHeight="1" x14ac:dyDescent="0.25">
      <c r="A12" s="1"/>
      <c r="B12" s="1" t="s">
        <v>37</v>
      </c>
      <c r="C12" s="2">
        <v>2</v>
      </c>
      <c r="D12" s="1" t="s">
        <v>12</v>
      </c>
      <c r="E12" s="2">
        <v>1</v>
      </c>
      <c r="F12" s="2" t="s">
        <v>38</v>
      </c>
      <c r="G12" s="12">
        <v>150000</v>
      </c>
      <c r="H12" s="3">
        <f>G12*E12*C12</f>
        <v>300000</v>
      </c>
      <c r="I12" s="3"/>
      <c r="J12" s="71"/>
      <c r="K12" s="85"/>
      <c r="L12" s="96"/>
    </row>
    <row r="13" spans="1:12" ht="18.600000000000001" customHeight="1" x14ac:dyDescent="0.25">
      <c r="A13" s="1"/>
      <c r="B13" s="1" t="s">
        <v>63</v>
      </c>
      <c r="C13" s="2">
        <v>2</v>
      </c>
      <c r="D13" s="1" t="s">
        <v>18</v>
      </c>
      <c r="E13" s="2">
        <v>1</v>
      </c>
      <c r="F13" s="2" t="s">
        <v>38</v>
      </c>
      <c r="G13" s="12">
        <v>100000</v>
      </c>
      <c r="H13" s="3">
        <f t="shared" ref="H13:H16" si="0">G13*E13*C13</f>
        <v>200000</v>
      </c>
      <c r="I13" s="3"/>
      <c r="J13" s="71"/>
      <c r="K13" s="85"/>
      <c r="L13" s="96"/>
    </row>
    <row r="14" spans="1:12" ht="18.600000000000001" customHeight="1" x14ac:dyDescent="0.25">
      <c r="A14" s="1"/>
      <c r="B14" s="1" t="s">
        <v>42</v>
      </c>
      <c r="C14" s="2">
        <v>100</v>
      </c>
      <c r="D14" s="1" t="s">
        <v>43</v>
      </c>
      <c r="E14" s="2">
        <v>1</v>
      </c>
      <c r="F14" s="2" t="s">
        <v>41</v>
      </c>
      <c r="G14" s="12">
        <v>1500</v>
      </c>
      <c r="H14" s="3">
        <f t="shared" si="0"/>
        <v>150000</v>
      </c>
      <c r="I14" s="3"/>
      <c r="J14" s="71"/>
      <c r="K14" s="85"/>
      <c r="L14" s="96"/>
    </row>
    <row r="15" spans="1:12" ht="18.600000000000001" customHeight="1" x14ac:dyDescent="0.25">
      <c r="A15" s="1"/>
      <c r="B15" s="1" t="s">
        <v>64</v>
      </c>
      <c r="C15" s="2">
        <v>300</v>
      </c>
      <c r="D15" s="1" t="s">
        <v>43</v>
      </c>
      <c r="E15" s="2">
        <v>1</v>
      </c>
      <c r="F15" s="2" t="s">
        <v>44</v>
      </c>
      <c r="G15" s="12">
        <v>1000</v>
      </c>
      <c r="H15" s="3">
        <f t="shared" si="0"/>
        <v>300000</v>
      </c>
      <c r="I15" s="3"/>
      <c r="J15" s="71"/>
      <c r="K15" s="85"/>
      <c r="L15" s="96"/>
    </row>
    <row r="16" spans="1:12" ht="18.600000000000001" customHeight="1" x14ac:dyDescent="0.25">
      <c r="A16" s="1"/>
      <c r="B16" s="1" t="s">
        <v>39</v>
      </c>
      <c r="C16" s="2">
        <v>1</v>
      </c>
      <c r="D16" s="2" t="s">
        <v>30</v>
      </c>
      <c r="E16" s="2">
        <v>5</v>
      </c>
      <c r="F16" s="2" t="s">
        <v>31</v>
      </c>
      <c r="G16" s="7">
        <v>20000</v>
      </c>
      <c r="H16" s="3">
        <f t="shared" si="0"/>
        <v>100000</v>
      </c>
      <c r="I16" s="3"/>
      <c r="J16" s="71"/>
      <c r="K16" s="85"/>
      <c r="L16" s="96"/>
    </row>
    <row r="17" spans="1:13" ht="18.600000000000001" customHeight="1" x14ac:dyDescent="0.25">
      <c r="A17" s="1"/>
      <c r="B17" s="1" t="s">
        <v>65</v>
      </c>
      <c r="C17" s="2">
        <v>1</v>
      </c>
      <c r="D17" s="2" t="s">
        <v>40</v>
      </c>
      <c r="E17" s="2">
        <v>1</v>
      </c>
      <c r="F17" s="2" t="s">
        <v>26</v>
      </c>
      <c r="G17" s="7">
        <v>10000</v>
      </c>
      <c r="H17" s="3">
        <f>G17*E17*C17</f>
        <v>10000</v>
      </c>
      <c r="I17" s="3"/>
      <c r="J17" s="71"/>
      <c r="K17" s="85"/>
      <c r="L17" s="96"/>
    </row>
    <row r="18" spans="1:13" ht="17.45" customHeight="1" x14ac:dyDescent="0.25">
      <c r="A18" s="63"/>
      <c r="B18" s="63" t="s">
        <v>66</v>
      </c>
      <c r="C18" s="64">
        <v>100</v>
      </c>
      <c r="D18" s="64" t="s">
        <v>27</v>
      </c>
      <c r="E18" s="64">
        <v>2</v>
      </c>
      <c r="F18" s="64" t="s">
        <v>41</v>
      </c>
      <c r="G18" s="65">
        <v>3000</v>
      </c>
      <c r="H18" s="66">
        <f>G18*E18*C18</f>
        <v>600000</v>
      </c>
      <c r="I18" s="3"/>
      <c r="J18" s="71"/>
      <c r="K18" s="85"/>
      <c r="L18" s="96"/>
    </row>
    <row r="19" spans="1:13" ht="13.9" customHeight="1" x14ac:dyDescent="0.25">
      <c r="A19" s="63"/>
      <c r="B19" s="63" t="s">
        <v>67</v>
      </c>
      <c r="C19" s="64">
        <v>55</v>
      </c>
      <c r="D19" s="64" t="s">
        <v>32</v>
      </c>
      <c r="E19" s="64">
        <v>1</v>
      </c>
      <c r="F19" s="64" t="s">
        <v>34</v>
      </c>
      <c r="G19" s="65">
        <v>5000</v>
      </c>
      <c r="H19" s="66">
        <f>G19*E19*C19</f>
        <v>275000</v>
      </c>
      <c r="I19" s="3"/>
      <c r="J19" s="71"/>
      <c r="K19" s="85"/>
      <c r="L19" s="96"/>
    </row>
    <row r="20" spans="1:13" ht="15" customHeight="1" x14ac:dyDescent="0.25">
      <c r="A20" s="109"/>
      <c r="B20" s="110" t="s">
        <v>68</v>
      </c>
      <c r="C20" s="64">
        <v>5</v>
      </c>
      <c r="D20" s="64" t="s">
        <v>69</v>
      </c>
      <c r="E20" s="64">
        <v>1</v>
      </c>
      <c r="F20" s="64" t="s">
        <v>45</v>
      </c>
      <c r="G20" s="65">
        <v>50000</v>
      </c>
      <c r="H20" s="66">
        <f>G20*E20*C20</f>
        <v>250000</v>
      </c>
      <c r="I20" s="3"/>
      <c r="J20" s="71"/>
      <c r="K20" s="85"/>
      <c r="L20" s="96"/>
    </row>
    <row r="21" spans="1:13" ht="24" customHeight="1" x14ac:dyDescent="0.25">
      <c r="A21" s="174" t="s">
        <v>142</v>
      </c>
      <c r="B21" s="175"/>
      <c r="C21" s="111"/>
      <c r="D21" s="111"/>
      <c r="E21" s="111"/>
      <c r="F21" s="111"/>
      <c r="G21" s="111"/>
      <c r="H21" s="112">
        <f>SUM(H10:H20)</f>
        <v>2353000</v>
      </c>
      <c r="I21" s="16">
        <f>H21/I6</f>
        <v>3985.2986009959013</v>
      </c>
      <c r="J21" s="72">
        <v>1000</v>
      </c>
      <c r="K21" s="86">
        <v>0</v>
      </c>
      <c r="L21" s="108">
        <f>I21-J21-K21</f>
        <v>2985.2986009959013</v>
      </c>
    </row>
    <row r="22" spans="1:13" ht="25.15" customHeight="1" x14ac:dyDescent="0.25">
      <c r="A22" s="113" t="s">
        <v>46</v>
      </c>
      <c r="B22" s="114" t="s">
        <v>70</v>
      </c>
      <c r="C22" s="115"/>
      <c r="D22" s="115"/>
      <c r="E22" s="115"/>
      <c r="F22" s="115"/>
      <c r="G22" s="116"/>
      <c r="H22" s="116"/>
      <c r="I22" s="11"/>
      <c r="J22" s="73"/>
      <c r="K22" s="87"/>
      <c r="L22" s="100"/>
    </row>
    <row r="23" spans="1:13" ht="15" customHeight="1" x14ac:dyDescent="0.25">
      <c r="A23" s="17" t="s">
        <v>9</v>
      </c>
      <c r="B23" s="159" t="s">
        <v>71</v>
      </c>
      <c r="C23" s="160"/>
      <c r="D23" s="160"/>
      <c r="E23" s="160"/>
      <c r="F23" s="161"/>
      <c r="G23" s="17"/>
      <c r="H23" s="17"/>
      <c r="I23" s="17"/>
      <c r="J23" s="74"/>
      <c r="K23" s="88"/>
      <c r="L23" s="101"/>
    </row>
    <row r="24" spans="1:13" x14ac:dyDescent="0.25">
      <c r="A24" s="1"/>
      <c r="B24" s="1" t="s">
        <v>20</v>
      </c>
      <c r="C24" s="2">
        <v>1</v>
      </c>
      <c r="D24" s="2"/>
      <c r="E24" s="2">
        <v>1</v>
      </c>
      <c r="F24" s="2" t="s">
        <v>10</v>
      </c>
      <c r="G24" s="7">
        <v>150000</v>
      </c>
      <c r="H24" s="3">
        <f>C24*E24*G24</f>
        <v>150000</v>
      </c>
      <c r="I24" s="3"/>
      <c r="J24" s="75"/>
      <c r="K24" s="89"/>
      <c r="L24" s="102"/>
    </row>
    <row r="25" spans="1:13" x14ac:dyDescent="0.25">
      <c r="A25" s="1"/>
      <c r="B25" s="1" t="s">
        <v>72</v>
      </c>
      <c r="C25" s="2">
        <v>150</v>
      </c>
      <c r="D25" s="2" t="s">
        <v>14</v>
      </c>
      <c r="E25" s="2">
        <v>1</v>
      </c>
      <c r="F25" s="2" t="s">
        <v>10</v>
      </c>
      <c r="G25" s="7">
        <v>10000</v>
      </c>
      <c r="H25" s="3">
        <f t="shared" ref="H25:H27" si="1">C25*E25*G25</f>
        <v>1500000</v>
      </c>
      <c r="I25" s="3"/>
      <c r="J25" s="75"/>
      <c r="K25" s="89"/>
      <c r="L25" s="102"/>
    </row>
    <row r="26" spans="1:13" x14ac:dyDescent="0.25">
      <c r="A26" s="1"/>
      <c r="B26" s="1" t="s">
        <v>73</v>
      </c>
      <c r="C26" s="2">
        <v>20</v>
      </c>
      <c r="D26" s="2" t="s">
        <v>21</v>
      </c>
      <c r="E26" s="2">
        <v>1</v>
      </c>
      <c r="F26" s="2" t="s">
        <v>13</v>
      </c>
      <c r="G26" s="7">
        <v>5000</v>
      </c>
      <c r="H26" s="3">
        <f>C26*E26*G26</f>
        <v>100000</v>
      </c>
      <c r="I26" s="3"/>
      <c r="J26" s="75"/>
      <c r="K26" s="89"/>
      <c r="L26" s="102"/>
    </row>
    <row r="27" spans="1:13" x14ac:dyDescent="0.25">
      <c r="A27" s="1"/>
      <c r="B27" s="1" t="s">
        <v>137</v>
      </c>
      <c r="C27" s="2">
        <v>2</v>
      </c>
      <c r="D27" s="2" t="s">
        <v>93</v>
      </c>
      <c r="E27" s="2">
        <v>1</v>
      </c>
      <c r="F27" s="2" t="s">
        <v>13</v>
      </c>
      <c r="G27" s="7">
        <v>150000</v>
      </c>
      <c r="H27" s="3">
        <f t="shared" si="1"/>
        <v>300000</v>
      </c>
      <c r="I27" s="3"/>
      <c r="J27" s="75"/>
      <c r="K27" s="89"/>
      <c r="L27" s="102"/>
      <c r="M27" s="30"/>
    </row>
    <row r="28" spans="1:13" ht="33.6" customHeight="1" x14ac:dyDescent="0.25">
      <c r="A28" s="23" t="s">
        <v>47</v>
      </c>
      <c r="B28" s="23" t="s">
        <v>70</v>
      </c>
      <c r="C28" s="14"/>
      <c r="D28" s="14"/>
      <c r="E28" s="14"/>
      <c r="F28" s="14"/>
      <c r="G28" s="14"/>
      <c r="H28" s="15">
        <f>SUM(H24:H27)</f>
        <v>2050000</v>
      </c>
      <c r="I28" s="15">
        <f>H28/I6</f>
        <v>3472.1046035025915</v>
      </c>
      <c r="J28" s="72">
        <v>0</v>
      </c>
      <c r="K28" s="86">
        <v>0</v>
      </c>
      <c r="L28" s="99">
        <f>I28-J28-K28</f>
        <v>3472.1046035025915</v>
      </c>
    </row>
    <row r="29" spans="1:13" ht="25.15" customHeight="1" x14ac:dyDescent="0.25">
      <c r="A29" s="162" t="s">
        <v>48</v>
      </c>
      <c r="B29" s="163"/>
      <c r="C29" s="19"/>
      <c r="D29" s="19"/>
      <c r="E29" s="19"/>
      <c r="F29" s="19"/>
      <c r="G29" s="19"/>
      <c r="H29" s="20">
        <f>H21+H28</f>
        <v>4403000</v>
      </c>
      <c r="I29" s="53">
        <f>I21+I28</f>
        <v>7457.4032044984924</v>
      </c>
      <c r="J29" s="21">
        <f>J21+J28</f>
        <v>1000</v>
      </c>
      <c r="K29" s="21">
        <v>0</v>
      </c>
      <c r="L29" s="54">
        <f>L21+L28</f>
        <v>6457.4032044984924</v>
      </c>
    </row>
    <row r="30" spans="1:13" ht="23.25" customHeight="1" x14ac:dyDescent="0.25">
      <c r="A30" s="9" t="s">
        <v>15</v>
      </c>
      <c r="B30" s="176" t="s">
        <v>111</v>
      </c>
      <c r="C30" s="177"/>
      <c r="D30" s="178"/>
      <c r="E30" s="24"/>
      <c r="F30" s="24"/>
      <c r="G30" s="24"/>
      <c r="H30" s="25"/>
      <c r="I30" s="25"/>
      <c r="J30" s="68"/>
      <c r="K30" s="82"/>
      <c r="L30" s="96"/>
    </row>
    <row r="31" spans="1:13" ht="17.45" customHeight="1" x14ac:dyDescent="0.25">
      <c r="A31" s="13" t="s">
        <v>16</v>
      </c>
      <c r="B31" s="164" t="s">
        <v>74</v>
      </c>
      <c r="C31" s="165"/>
      <c r="D31" s="165"/>
      <c r="E31" s="165"/>
      <c r="F31" s="166"/>
      <c r="G31" s="14"/>
      <c r="H31" s="14"/>
      <c r="I31" s="14"/>
      <c r="J31" s="69"/>
      <c r="K31" s="83"/>
      <c r="L31" s="97"/>
    </row>
    <row r="32" spans="1:13" ht="15.6" customHeight="1" x14ac:dyDescent="0.25">
      <c r="A32" s="18" t="s">
        <v>9</v>
      </c>
      <c r="B32" s="159" t="s">
        <v>75</v>
      </c>
      <c r="C32" s="160"/>
      <c r="D32" s="160"/>
      <c r="E32" s="160"/>
      <c r="F32" s="160"/>
      <c r="G32" s="160"/>
      <c r="H32" s="161"/>
      <c r="I32" s="34"/>
      <c r="J32" s="76"/>
      <c r="K32" s="90"/>
      <c r="L32" s="97"/>
    </row>
    <row r="33" spans="1:12" x14ac:dyDescent="0.25">
      <c r="A33" s="1"/>
      <c r="B33" s="1" t="s">
        <v>76</v>
      </c>
      <c r="C33" s="2">
        <v>10</v>
      </c>
      <c r="D33" s="1" t="s">
        <v>49</v>
      </c>
      <c r="E33" s="2">
        <v>1</v>
      </c>
      <c r="F33" s="1" t="s">
        <v>77</v>
      </c>
      <c r="G33" s="12">
        <v>3000</v>
      </c>
      <c r="H33" s="12">
        <f>C33*E33*G33</f>
        <v>30000</v>
      </c>
      <c r="I33" s="12"/>
      <c r="J33" s="77"/>
      <c r="K33" s="91"/>
      <c r="L33" s="103"/>
    </row>
    <row r="34" spans="1:12" ht="25.5" x14ac:dyDescent="0.25">
      <c r="A34" s="1"/>
      <c r="B34" s="1" t="s">
        <v>78</v>
      </c>
      <c r="C34" s="2">
        <v>10</v>
      </c>
      <c r="D34" s="1" t="s">
        <v>14</v>
      </c>
      <c r="E34" s="2">
        <v>2</v>
      </c>
      <c r="F34" s="2" t="s">
        <v>69</v>
      </c>
      <c r="G34" s="12">
        <v>2000</v>
      </c>
      <c r="H34" s="12">
        <f>C34*E34*G34</f>
        <v>40000</v>
      </c>
      <c r="I34" s="12"/>
      <c r="J34" s="77"/>
      <c r="K34" s="91"/>
      <c r="L34" s="103"/>
    </row>
    <row r="35" spans="1:12" ht="25.5" x14ac:dyDescent="0.25">
      <c r="A35" s="1"/>
      <c r="B35" s="1" t="s">
        <v>112</v>
      </c>
      <c r="C35" s="2">
        <v>10</v>
      </c>
      <c r="D35" s="1" t="s">
        <v>14</v>
      </c>
      <c r="E35" s="2">
        <v>1</v>
      </c>
      <c r="F35" s="2" t="s">
        <v>35</v>
      </c>
      <c r="G35" s="12">
        <v>1500</v>
      </c>
      <c r="H35" s="12">
        <f>C35*E35*G35</f>
        <v>15000</v>
      </c>
      <c r="I35" s="12"/>
      <c r="J35" s="77"/>
      <c r="K35" s="91"/>
      <c r="L35" s="103"/>
    </row>
    <row r="36" spans="1:12" ht="22.9" customHeight="1" x14ac:dyDescent="0.25">
      <c r="A36" s="1"/>
      <c r="B36" s="1" t="s">
        <v>79</v>
      </c>
      <c r="C36" s="2">
        <v>5</v>
      </c>
      <c r="D36" s="1" t="s">
        <v>14</v>
      </c>
      <c r="E36" s="2">
        <v>2</v>
      </c>
      <c r="F36" s="1" t="s">
        <v>77</v>
      </c>
      <c r="G36" s="12">
        <v>5000</v>
      </c>
      <c r="H36" s="12">
        <f>C36*E36*G36</f>
        <v>50000</v>
      </c>
      <c r="I36" s="12"/>
      <c r="J36" s="77"/>
      <c r="K36" s="91"/>
      <c r="L36" s="104"/>
    </row>
    <row r="37" spans="1:12" ht="21" customHeight="1" x14ac:dyDescent="0.25">
      <c r="A37" s="1"/>
      <c r="B37" s="1" t="s">
        <v>54</v>
      </c>
      <c r="C37" s="2">
        <v>1</v>
      </c>
      <c r="D37" s="1" t="s">
        <v>55</v>
      </c>
      <c r="E37" s="2">
        <v>200</v>
      </c>
      <c r="F37" s="1" t="s">
        <v>50</v>
      </c>
      <c r="G37" s="12">
        <v>50</v>
      </c>
      <c r="H37" s="12">
        <f>C37*E37*G37</f>
        <v>10000</v>
      </c>
      <c r="I37" s="12"/>
      <c r="J37" s="77"/>
      <c r="K37" s="91"/>
      <c r="L37" s="104"/>
    </row>
    <row r="38" spans="1:12" ht="12" customHeight="1" x14ac:dyDescent="0.25">
      <c r="A38" s="26" t="s">
        <v>53</v>
      </c>
      <c r="B38" s="27" t="s">
        <v>80</v>
      </c>
      <c r="C38" s="14"/>
      <c r="D38" s="14"/>
      <c r="E38" s="14"/>
      <c r="F38" s="14"/>
      <c r="G38" s="14"/>
      <c r="H38" s="15">
        <f>SUM(H33:H37)</f>
        <v>145000</v>
      </c>
      <c r="I38" s="15">
        <f>H38/I6</f>
        <v>245.5878865892077</v>
      </c>
      <c r="J38" s="120">
        <v>0</v>
      </c>
      <c r="K38" s="121">
        <f>I38</f>
        <v>245.5878865892077</v>
      </c>
      <c r="L38" s="119">
        <f>I38-J38-K38</f>
        <v>0</v>
      </c>
    </row>
    <row r="39" spans="1:12" ht="15" customHeight="1" x14ac:dyDescent="0.25">
      <c r="A39" s="13" t="s">
        <v>17</v>
      </c>
      <c r="B39" s="164" t="s">
        <v>120</v>
      </c>
      <c r="C39" s="165"/>
      <c r="D39" s="165"/>
      <c r="E39" s="165"/>
      <c r="F39" s="166"/>
      <c r="G39" s="14"/>
      <c r="H39" s="14"/>
      <c r="I39" s="14"/>
      <c r="J39" s="69"/>
      <c r="K39" s="83"/>
      <c r="L39" s="97"/>
    </row>
    <row r="40" spans="1:12" ht="15.6" customHeight="1" x14ac:dyDescent="0.25">
      <c r="A40" s="18" t="s">
        <v>9</v>
      </c>
      <c r="B40" s="159" t="s">
        <v>81</v>
      </c>
      <c r="C40" s="160"/>
      <c r="D40" s="160"/>
      <c r="E40" s="160"/>
      <c r="F40" s="160"/>
      <c r="G40" s="160"/>
      <c r="H40" s="161"/>
      <c r="I40" s="34"/>
      <c r="J40" s="76"/>
      <c r="K40" s="90"/>
      <c r="L40" s="97"/>
    </row>
    <row r="41" spans="1:12" ht="15.6" customHeight="1" x14ac:dyDescent="0.25">
      <c r="A41" s="1"/>
      <c r="B41" s="1" t="s">
        <v>33</v>
      </c>
      <c r="C41" s="2">
        <v>50</v>
      </c>
      <c r="D41" s="2" t="s">
        <v>82</v>
      </c>
      <c r="E41" s="2">
        <v>1</v>
      </c>
      <c r="F41" s="2" t="s">
        <v>10</v>
      </c>
      <c r="G41" s="7">
        <v>2000</v>
      </c>
      <c r="H41" s="28">
        <f t="shared" ref="H41:H43" si="2">G41*E41*C41</f>
        <v>100000</v>
      </c>
      <c r="I41" s="28"/>
      <c r="J41" s="79"/>
      <c r="K41" s="93"/>
      <c r="L41" s="105"/>
    </row>
    <row r="42" spans="1:12" ht="27" customHeight="1" x14ac:dyDescent="0.25">
      <c r="A42" s="1"/>
      <c r="B42" s="1" t="s">
        <v>60</v>
      </c>
      <c r="C42" s="2">
        <v>60</v>
      </c>
      <c r="D42" s="2" t="s">
        <v>14</v>
      </c>
      <c r="E42" s="2">
        <v>1</v>
      </c>
      <c r="F42" s="2" t="s">
        <v>10</v>
      </c>
      <c r="G42" s="7">
        <v>3000</v>
      </c>
      <c r="H42" s="28">
        <f t="shared" si="2"/>
        <v>180000</v>
      </c>
      <c r="I42" s="28"/>
      <c r="J42" s="79"/>
      <c r="K42" s="93"/>
      <c r="L42" s="105"/>
    </row>
    <row r="43" spans="1:12" ht="15" customHeight="1" x14ac:dyDescent="0.25">
      <c r="A43" s="1"/>
      <c r="B43" s="1" t="s">
        <v>83</v>
      </c>
      <c r="C43" s="2">
        <v>50</v>
      </c>
      <c r="D43" s="2" t="s">
        <v>14</v>
      </c>
      <c r="E43" s="2">
        <v>1</v>
      </c>
      <c r="F43" s="2" t="s">
        <v>10</v>
      </c>
      <c r="G43" s="7">
        <v>5000</v>
      </c>
      <c r="H43" s="28">
        <f t="shared" si="2"/>
        <v>250000</v>
      </c>
      <c r="I43" s="28"/>
      <c r="J43" s="79"/>
      <c r="K43" s="93"/>
      <c r="L43" s="105"/>
    </row>
    <row r="44" spans="1:12" ht="23.45" customHeight="1" x14ac:dyDescent="0.25">
      <c r="A44" s="1"/>
      <c r="B44" s="11" t="s">
        <v>84</v>
      </c>
      <c r="C44" s="49">
        <v>1</v>
      </c>
      <c r="D44" s="11" t="s">
        <v>45</v>
      </c>
      <c r="E44" s="11">
        <v>1</v>
      </c>
      <c r="F44" s="11" t="s">
        <v>38</v>
      </c>
      <c r="G44" s="11">
        <v>100000</v>
      </c>
      <c r="H44" s="28">
        <f>C44*E44*G44</f>
        <v>100000</v>
      </c>
      <c r="I44" s="28"/>
      <c r="J44" s="79"/>
      <c r="K44" s="93"/>
      <c r="L44" s="105"/>
    </row>
    <row r="45" spans="1:12" ht="23.45" customHeight="1" x14ac:dyDescent="0.25">
      <c r="A45" s="1"/>
      <c r="B45" s="11" t="s">
        <v>95</v>
      </c>
      <c r="C45" s="49">
        <v>3</v>
      </c>
      <c r="D45" s="11" t="s">
        <v>14</v>
      </c>
      <c r="E45" s="11">
        <v>1</v>
      </c>
      <c r="F45" s="11" t="s">
        <v>38</v>
      </c>
      <c r="G45" s="11">
        <v>25000</v>
      </c>
      <c r="H45" s="28">
        <f>C45*E45*G45</f>
        <v>75000</v>
      </c>
      <c r="I45" s="28"/>
      <c r="J45" s="79"/>
      <c r="K45" s="93"/>
      <c r="L45" s="105"/>
    </row>
    <row r="46" spans="1:12" ht="19.149999999999999" customHeight="1" x14ac:dyDescent="0.25">
      <c r="A46" s="23" t="s">
        <v>52</v>
      </c>
      <c r="B46" s="27" t="s">
        <v>121</v>
      </c>
      <c r="C46" s="14"/>
      <c r="D46" s="14"/>
      <c r="E46" s="14"/>
      <c r="F46" s="14"/>
      <c r="G46" s="14"/>
      <c r="H46" s="15">
        <f>SUM(H41:H45)</f>
        <v>705000</v>
      </c>
      <c r="I46" s="15">
        <f>H46/I6</f>
        <v>1194.0652416923547</v>
      </c>
      <c r="J46" s="120">
        <v>0</v>
      </c>
      <c r="K46" s="121">
        <f>I46-J46</f>
        <v>1194.0652416923547</v>
      </c>
      <c r="L46" s="119">
        <f>I46-J46-K46</f>
        <v>0</v>
      </c>
    </row>
    <row r="47" spans="1:12" ht="27.6" customHeight="1" x14ac:dyDescent="0.25">
      <c r="A47" s="13" t="s">
        <v>51</v>
      </c>
      <c r="B47" s="23" t="s">
        <v>122</v>
      </c>
      <c r="C47" s="48"/>
      <c r="D47" s="24"/>
      <c r="E47" s="24"/>
      <c r="F47" s="24"/>
      <c r="G47" s="11"/>
      <c r="H47" s="11"/>
      <c r="I47" s="11"/>
      <c r="J47" s="69"/>
      <c r="K47" s="83"/>
      <c r="L47" s="97"/>
    </row>
    <row r="48" spans="1:12" ht="25.9" customHeight="1" x14ac:dyDescent="0.25">
      <c r="A48" s="10"/>
      <c r="B48" s="11" t="s">
        <v>85</v>
      </c>
      <c r="C48" s="49">
        <v>55</v>
      </c>
      <c r="D48" s="11" t="s">
        <v>14</v>
      </c>
      <c r="E48" s="11">
        <v>3</v>
      </c>
      <c r="F48" s="11" t="s">
        <v>86</v>
      </c>
      <c r="G48" s="11">
        <v>50000</v>
      </c>
      <c r="H48" s="28">
        <f>C48*E48*G48</f>
        <v>8250000</v>
      </c>
      <c r="I48" s="28"/>
      <c r="J48" s="79"/>
      <c r="K48" s="93"/>
      <c r="L48" s="97"/>
    </row>
    <row r="49" spans="1:12" ht="24" customHeight="1" x14ac:dyDescent="0.25">
      <c r="A49" s="11"/>
      <c r="B49" s="11" t="s">
        <v>87</v>
      </c>
      <c r="C49" s="49">
        <v>55</v>
      </c>
      <c r="D49" s="11" t="s">
        <v>14</v>
      </c>
      <c r="E49" s="11">
        <v>2</v>
      </c>
      <c r="F49" s="11" t="s">
        <v>56</v>
      </c>
      <c r="G49" s="11">
        <v>5000</v>
      </c>
      <c r="H49" s="28">
        <f>C49*E49*G49</f>
        <v>550000</v>
      </c>
      <c r="I49" s="28"/>
      <c r="J49" s="79"/>
      <c r="K49" s="93"/>
      <c r="L49" s="97"/>
    </row>
    <row r="50" spans="1:12" ht="24" customHeight="1" x14ac:dyDescent="0.25">
      <c r="A50" s="26" t="s">
        <v>59</v>
      </c>
      <c r="B50" s="23" t="s">
        <v>122</v>
      </c>
      <c r="C50" s="50"/>
      <c r="D50" s="14"/>
      <c r="E50" s="14"/>
      <c r="F50" s="14"/>
      <c r="G50" s="14"/>
      <c r="H50" s="15">
        <f>SUM(H48:H49)</f>
        <v>8800000</v>
      </c>
      <c r="I50" s="15">
        <f>H50/I6</f>
        <v>14904.644151620882</v>
      </c>
      <c r="J50" s="117">
        <v>9000</v>
      </c>
      <c r="K50" s="118">
        <f>I50-J50</f>
        <v>5904.6441516208815</v>
      </c>
      <c r="L50" s="119">
        <f>I50-J50-K50</f>
        <v>0</v>
      </c>
    </row>
    <row r="51" spans="1:12" ht="24.6" customHeight="1" x14ac:dyDescent="0.25">
      <c r="A51" s="162" t="s">
        <v>119</v>
      </c>
      <c r="B51" s="163"/>
      <c r="C51" s="51"/>
      <c r="D51" s="19"/>
      <c r="E51" s="19"/>
      <c r="F51" s="19"/>
      <c r="G51" s="19"/>
      <c r="H51" s="29">
        <f>H38+H46+H50</f>
        <v>9650000</v>
      </c>
      <c r="I51" s="29"/>
      <c r="J51" s="29">
        <f>J39+J46+J50</f>
        <v>9000</v>
      </c>
      <c r="K51" s="29">
        <f>K38+K46+K50</f>
        <v>7344.2972799024437</v>
      </c>
      <c r="L51" s="21">
        <f>L38+L46+L50</f>
        <v>0</v>
      </c>
    </row>
    <row r="52" spans="1:12" ht="29.45" customHeight="1" x14ac:dyDescent="0.25">
      <c r="A52" s="9" t="s">
        <v>22</v>
      </c>
      <c r="B52" s="22" t="s">
        <v>88</v>
      </c>
      <c r="C52" s="2"/>
      <c r="D52" s="1"/>
      <c r="E52" s="1"/>
      <c r="F52" s="1"/>
      <c r="G52" s="1"/>
      <c r="H52" s="28"/>
      <c r="I52" s="28"/>
      <c r="J52" s="79"/>
      <c r="K52" s="93"/>
      <c r="L52" s="104"/>
    </row>
    <row r="53" spans="1:12" ht="29.45" customHeight="1" x14ac:dyDescent="0.25">
      <c r="A53" s="13" t="s">
        <v>23</v>
      </c>
      <c r="B53" s="164" t="s">
        <v>113</v>
      </c>
      <c r="C53" s="165"/>
      <c r="D53" s="165"/>
      <c r="E53" s="165"/>
      <c r="F53" s="166"/>
      <c r="G53" s="11"/>
      <c r="H53" s="11"/>
      <c r="I53" s="11"/>
      <c r="J53" s="69"/>
      <c r="K53" s="83"/>
      <c r="L53" s="97"/>
    </row>
    <row r="54" spans="1:12" ht="29.45" customHeight="1" x14ac:dyDescent="0.25">
      <c r="A54" s="17" t="s">
        <v>9</v>
      </c>
      <c r="B54" s="17" t="s">
        <v>138</v>
      </c>
      <c r="C54" s="17"/>
      <c r="D54" s="17"/>
      <c r="E54" s="17"/>
      <c r="F54" s="17"/>
      <c r="G54" s="17"/>
      <c r="H54" s="17"/>
      <c r="I54" s="17"/>
      <c r="J54" s="70"/>
      <c r="K54" s="84"/>
      <c r="L54" s="98"/>
    </row>
    <row r="55" spans="1:12" ht="15.6" customHeight="1" x14ac:dyDescent="0.25">
      <c r="A55" s="1"/>
      <c r="B55" s="1" t="s">
        <v>28</v>
      </c>
      <c r="C55" s="2">
        <v>1</v>
      </c>
      <c r="D55" s="2" t="s">
        <v>28</v>
      </c>
      <c r="E55" s="2">
        <v>5</v>
      </c>
      <c r="F55" s="2" t="s">
        <v>117</v>
      </c>
      <c r="G55" s="7">
        <v>590420</v>
      </c>
      <c r="H55" s="3">
        <f>G55*E55*C55</f>
        <v>2952100</v>
      </c>
      <c r="I55" s="3"/>
      <c r="J55" s="71"/>
      <c r="K55" s="85"/>
      <c r="L55" s="105"/>
    </row>
    <row r="56" spans="1:12" ht="22.15" customHeight="1" x14ac:dyDescent="0.25">
      <c r="A56" s="13" t="s">
        <v>114</v>
      </c>
      <c r="B56" s="164" t="s">
        <v>113</v>
      </c>
      <c r="C56" s="165"/>
      <c r="D56" s="165"/>
      <c r="E56" s="165"/>
      <c r="F56" s="166"/>
      <c r="G56" s="14"/>
      <c r="H56" s="55">
        <f>H55</f>
        <v>2952100</v>
      </c>
      <c r="I56" s="15">
        <f>H56/I6</f>
        <v>5000</v>
      </c>
      <c r="J56" s="122">
        <f>I56</f>
        <v>5000</v>
      </c>
      <c r="K56" s="83">
        <v>0</v>
      </c>
      <c r="L56" s="97">
        <f>I56-J56-K56</f>
        <v>0</v>
      </c>
    </row>
    <row r="57" spans="1:12" ht="22.15" customHeight="1" x14ac:dyDescent="0.25">
      <c r="A57" s="13" t="s">
        <v>115</v>
      </c>
      <c r="B57" s="164" t="s">
        <v>136</v>
      </c>
      <c r="C57" s="165"/>
      <c r="D57" s="165"/>
      <c r="E57" s="165"/>
      <c r="F57" s="166"/>
      <c r="G57" s="11"/>
      <c r="H57" s="11"/>
      <c r="I57" s="11"/>
      <c r="J57" s="69"/>
      <c r="K57" s="83"/>
      <c r="L57" s="97"/>
    </row>
    <row r="58" spans="1:12" ht="22.15" customHeight="1" x14ac:dyDescent="0.25">
      <c r="A58" s="17" t="s">
        <v>9</v>
      </c>
      <c r="B58" s="17" t="s">
        <v>19</v>
      </c>
      <c r="C58" s="17"/>
      <c r="D58" s="17"/>
      <c r="E58" s="17"/>
      <c r="F58" s="17"/>
      <c r="G58" s="17"/>
      <c r="H58" s="17"/>
      <c r="I58" s="17"/>
      <c r="J58" s="70"/>
      <c r="K58" s="84"/>
      <c r="L58" s="98"/>
    </row>
    <row r="59" spans="1:12" ht="22.15" customHeight="1" x14ac:dyDescent="0.25">
      <c r="A59" s="1"/>
      <c r="B59" s="1" t="s">
        <v>20</v>
      </c>
      <c r="C59" s="2">
        <v>1</v>
      </c>
      <c r="D59" s="2"/>
      <c r="E59" s="2">
        <v>1</v>
      </c>
      <c r="F59" s="2" t="s">
        <v>10</v>
      </c>
      <c r="G59" s="7">
        <v>100000</v>
      </c>
      <c r="H59" s="3">
        <f>C59*E59*G59</f>
        <v>100000</v>
      </c>
      <c r="I59" s="3"/>
      <c r="J59" s="71"/>
      <c r="K59" s="85"/>
      <c r="L59" s="105"/>
    </row>
    <row r="60" spans="1:12" ht="13.9" customHeight="1" x14ac:dyDescent="0.25">
      <c r="A60" s="1"/>
      <c r="B60" s="63" t="s">
        <v>89</v>
      </c>
      <c r="C60" s="64">
        <v>20</v>
      </c>
      <c r="D60" s="64" t="s">
        <v>25</v>
      </c>
      <c r="E60" s="64">
        <v>1</v>
      </c>
      <c r="F60" s="64" t="s">
        <v>10</v>
      </c>
      <c r="G60" s="65">
        <v>5000</v>
      </c>
      <c r="H60" s="66">
        <f>G60*E60*C60</f>
        <v>100000</v>
      </c>
      <c r="I60" s="66"/>
      <c r="J60" s="80"/>
      <c r="K60" s="94"/>
      <c r="L60" s="107"/>
    </row>
    <row r="61" spans="1:12" ht="13.9" customHeight="1" x14ac:dyDescent="0.25">
      <c r="A61" s="1"/>
      <c r="B61" s="63" t="s">
        <v>58</v>
      </c>
      <c r="C61" s="64">
        <v>100</v>
      </c>
      <c r="D61" s="64" t="s">
        <v>14</v>
      </c>
      <c r="E61" s="64">
        <v>1</v>
      </c>
      <c r="F61" s="64" t="s">
        <v>10</v>
      </c>
      <c r="G61" s="65">
        <v>3000</v>
      </c>
      <c r="H61" s="66">
        <f t="shared" ref="H61" si="3">G61*E61*C61</f>
        <v>300000</v>
      </c>
      <c r="I61" s="66"/>
      <c r="J61" s="80"/>
      <c r="K61" s="94"/>
      <c r="L61" s="107"/>
    </row>
    <row r="62" spans="1:12" ht="22.15" customHeight="1" x14ac:dyDescent="0.25">
      <c r="A62" s="26" t="s">
        <v>116</v>
      </c>
      <c r="B62" s="164" t="s">
        <v>136</v>
      </c>
      <c r="C62" s="165"/>
      <c r="D62" s="165"/>
      <c r="E62" s="165"/>
      <c r="F62" s="166"/>
      <c r="G62" s="14"/>
      <c r="H62" s="15">
        <f>SUM(H59:H61)</f>
        <v>500000</v>
      </c>
      <c r="I62" s="16">
        <f>H62/I6</f>
        <v>846.85478134209552</v>
      </c>
      <c r="J62" s="120">
        <v>0</v>
      </c>
      <c r="K62" s="121">
        <v>847</v>
      </c>
      <c r="L62" s="119">
        <v>0</v>
      </c>
    </row>
    <row r="63" spans="1:12" ht="20.25" customHeight="1" x14ac:dyDescent="0.25">
      <c r="A63" s="164" t="s">
        <v>139</v>
      </c>
      <c r="B63" s="165"/>
      <c r="C63" s="165"/>
      <c r="D63" s="165"/>
      <c r="E63" s="165"/>
      <c r="F63" s="166"/>
      <c r="G63" s="11"/>
      <c r="H63" s="56"/>
      <c r="I63" s="59"/>
      <c r="J63" s="78"/>
      <c r="K63" s="92"/>
      <c r="L63" s="106"/>
    </row>
    <row r="64" spans="1:12" ht="12" customHeight="1" x14ac:dyDescent="0.25">
      <c r="A64" s="17" t="s">
        <v>9</v>
      </c>
      <c r="B64" s="159" t="s">
        <v>90</v>
      </c>
      <c r="C64" s="160"/>
      <c r="D64" s="160"/>
      <c r="E64" s="160"/>
      <c r="F64" s="161"/>
      <c r="G64" s="17"/>
      <c r="H64" s="17"/>
      <c r="I64" s="60"/>
      <c r="J64" s="70"/>
      <c r="K64" s="84"/>
      <c r="L64" s="98"/>
    </row>
    <row r="65" spans="1:12" x14ac:dyDescent="0.25">
      <c r="A65" s="1"/>
      <c r="B65" s="1" t="s">
        <v>96</v>
      </c>
      <c r="C65" s="2">
        <v>2</v>
      </c>
      <c r="D65" s="1" t="s">
        <v>14</v>
      </c>
      <c r="E65" s="2">
        <v>3</v>
      </c>
      <c r="F65" s="1" t="s">
        <v>29</v>
      </c>
      <c r="G65" s="57">
        <v>10000</v>
      </c>
      <c r="H65" s="12">
        <f>G65*E65*C65</f>
        <v>60000</v>
      </c>
      <c r="I65" s="61"/>
      <c r="J65" s="77"/>
      <c r="K65" s="91"/>
      <c r="L65" s="104"/>
    </row>
    <row r="66" spans="1:12" x14ac:dyDescent="0.25">
      <c r="A66" s="1"/>
      <c r="B66" s="1" t="s">
        <v>57</v>
      </c>
      <c r="C66" s="2">
        <v>5</v>
      </c>
      <c r="D66" s="1" t="s">
        <v>14</v>
      </c>
      <c r="E66" s="2">
        <v>3</v>
      </c>
      <c r="F66" s="1" t="s">
        <v>29</v>
      </c>
      <c r="G66" s="57">
        <v>50000</v>
      </c>
      <c r="H66" s="12">
        <f>G66*E66*C66</f>
        <v>750000</v>
      </c>
      <c r="I66" s="61"/>
      <c r="J66" s="77"/>
      <c r="K66" s="91"/>
      <c r="L66" s="104"/>
    </row>
    <row r="67" spans="1:12" ht="13.5" customHeight="1" x14ac:dyDescent="0.25">
      <c r="A67" s="1"/>
      <c r="B67" s="1" t="s">
        <v>91</v>
      </c>
      <c r="C67" s="2">
        <v>3</v>
      </c>
      <c r="D67" s="2" t="s">
        <v>69</v>
      </c>
      <c r="E67" s="2">
        <v>1</v>
      </c>
      <c r="F67" s="1" t="s">
        <v>45</v>
      </c>
      <c r="G67" s="57">
        <v>50000</v>
      </c>
      <c r="H67" s="12">
        <f>G67*E67*C67</f>
        <v>150000</v>
      </c>
      <c r="I67" s="61"/>
      <c r="J67" s="77"/>
      <c r="K67" s="91"/>
      <c r="L67" s="105"/>
    </row>
    <row r="68" spans="1:12" ht="25.9" customHeight="1" x14ac:dyDescent="0.25">
      <c r="A68" s="23" t="s">
        <v>118</v>
      </c>
      <c r="B68" s="27" t="s">
        <v>24</v>
      </c>
      <c r="C68" s="14"/>
      <c r="D68" s="14"/>
      <c r="E68" s="14"/>
      <c r="F68" s="14"/>
      <c r="G68" s="14"/>
      <c r="H68" s="15">
        <f>SUM(H65:H67)</f>
        <v>960000</v>
      </c>
      <c r="I68" s="58">
        <f>H68/I6</f>
        <v>1625.9611801768233</v>
      </c>
      <c r="J68" s="120">
        <v>0</v>
      </c>
      <c r="K68" s="121">
        <v>0</v>
      </c>
      <c r="L68" s="119">
        <f>I68-J68-K68</f>
        <v>1625.9611801768233</v>
      </c>
    </row>
    <row r="69" spans="1:12" ht="25.5" customHeight="1" x14ac:dyDescent="0.25">
      <c r="A69" s="162" t="s">
        <v>92</v>
      </c>
      <c r="B69" s="163"/>
      <c r="C69" s="19"/>
      <c r="D69" s="19"/>
      <c r="E69" s="19"/>
      <c r="F69" s="19"/>
      <c r="G69" s="19"/>
      <c r="H69" s="20">
        <f>H56+H62+H68</f>
        <v>4412100</v>
      </c>
      <c r="I69" s="62">
        <f>H69/I6</f>
        <v>7472.8159615189188</v>
      </c>
      <c r="J69" s="123">
        <f>J56+J62+J68</f>
        <v>5000</v>
      </c>
      <c r="K69" s="123">
        <f>K56+K62+K68</f>
        <v>847</v>
      </c>
      <c r="L69" s="123">
        <f>L56+L62+L68</f>
        <v>1625.9611801768233</v>
      </c>
    </row>
    <row r="70" spans="1:12" ht="31.5" customHeight="1" x14ac:dyDescent="0.25">
      <c r="A70" s="157" t="s">
        <v>11</v>
      </c>
      <c r="B70" s="158"/>
      <c r="C70" s="157"/>
      <c r="D70" s="158"/>
      <c r="E70" s="157"/>
      <c r="F70" s="158"/>
      <c r="G70" s="131"/>
      <c r="H70" s="35">
        <f>H29+H51+H69</f>
        <v>18465100</v>
      </c>
      <c r="I70" s="130">
        <f>H70/I6</f>
        <v>31274.516445919857</v>
      </c>
      <c r="J70" s="125">
        <f>J29+J51+J69</f>
        <v>15000</v>
      </c>
      <c r="K70" s="126">
        <f>K29+K51+K69</f>
        <v>8191.2972799024437</v>
      </c>
      <c r="L70" s="127">
        <f>L29+L51+L69</f>
        <v>8083.3643846753157</v>
      </c>
    </row>
    <row r="71" spans="1:12" x14ac:dyDescent="0.25">
      <c r="D71" s="173"/>
      <c r="E71" s="173"/>
      <c r="F71" s="173"/>
      <c r="G71" s="31"/>
      <c r="H71" s="32"/>
      <c r="I71" s="32"/>
      <c r="J71" s="32"/>
      <c r="K71" s="32"/>
      <c r="L71" s="33"/>
    </row>
    <row r="72" spans="1:12" x14ac:dyDescent="0.25">
      <c r="D72" s="37"/>
      <c r="E72" s="37"/>
      <c r="F72" s="37"/>
      <c r="G72" s="31"/>
      <c r="H72" s="32"/>
      <c r="I72" s="32"/>
      <c r="J72" s="32"/>
      <c r="K72" s="32"/>
      <c r="L72" s="33"/>
    </row>
    <row r="73" spans="1:12" x14ac:dyDescent="0.25">
      <c r="C73" s="171" t="s">
        <v>97</v>
      </c>
      <c r="D73" s="171"/>
      <c r="E73" s="171"/>
      <c r="F73" s="171"/>
      <c r="G73" s="171"/>
      <c r="H73" s="171"/>
      <c r="I73" s="38"/>
      <c r="J73" s="124"/>
      <c r="K73" s="38"/>
      <c r="L73" s="33"/>
    </row>
    <row r="74" spans="1:12" ht="10.9" customHeight="1" x14ac:dyDescent="0.25">
      <c r="C74" s="38"/>
      <c r="D74" s="38"/>
      <c r="E74" s="38"/>
      <c r="F74" s="38"/>
      <c r="G74" s="38"/>
      <c r="H74" s="38"/>
      <c r="I74" s="38"/>
      <c r="J74" s="38"/>
      <c r="K74" s="38"/>
      <c r="L74" s="33"/>
    </row>
    <row r="75" spans="1:12" ht="47.45" customHeight="1" x14ac:dyDescent="0.25">
      <c r="B75" s="30"/>
      <c r="D75" s="128"/>
      <c r="E75" s="134" t="s">
        <v>123</v>
      </c>
      <c r="F75" s="135" t="s">
        <v>124</v>
      </c>
      <c r="G75" s="135" t="s">
        <v>125</v>
      </c>
      <c r="H75" s="135" t="s">
        <v>126</v>
      </c>
      <c r="I75" s="135" t="s">
        <v>127</v>
      </c>
      <c r="J75" s="129"/>
      <c r="K75" s="36"/>
      <c r="L75" s="6"/>
    </row>
    <row r="76" spans="1:12" ht="31.9" customHeight="1" x14ac:dyDescent="0.25">
      <c r="E76" s="136">
        <f>H70</f>
        <v>18465100</v>
      </c>
      <c r="F76" s="132">
        <f>I70</f>
        <v>31274.516445919857</v>
      </c>
      <c r="G76" s="132">
        <f>J70</f>
        <v>15000</v>
      </c>
      <c r="H76" s="132">
        <f>K70</f>
        <v>8191.2972799024437</v>
      </c>
      <c r="I76" s="133">
        <f>L70</f>
        <v>8083.3643846753157</v>
      </c>
    </row>
    <row r="78" spans="1:12" x14ac:dyDescent="0.25">
      <c r="E78" s="42"/>
      <c r="F78" s="42"/>
      <c r="G78" s="179" t="s">
        <v>99</v>
      </c>
      <c r="H78" s="179"/>
      <c r="I78" s="179"/>
      <c r="J78" s="179"/>
      <c r="K78" s="179"/>
      <c r="L78" s="179"/>
    </row>
    <row r="79" spans="1:12" x14ac:dyDescent="0.25">
      <c r="C79" s="40"/>
      <c r="D79"/>
      <c r="E79"/>
    </row>
    <row r="80" spans="1:12" x14ac:dyDescent="0.25">
      <c r="C80" s="40"/>
      <c r="D80"/>
      <c r="E80"/>
    </row>
    <row r="81" spans="3:11" x14ac:dyDescent="0.25">
      <c r="C81" s="181" t="s">
        <v>104</v>
      </c>
      <c r="D81" s="181"/>
      <c r="E81" s="181"/>
      <c r="F81" s="44"/>
      <c r="G81" s="181" t="s">
        <v>100</v>
      </c>
      <c r="H81" s="181"/>
      <c r="I81" s="43"/>
      <c r="J81" s="43"/>
      <c r="K81" s="43"/>
    </row>
    <row r="82" spans="3:11" ht="20.45" customHeight="1" x14ac:dyDescent="0.25">
      <c r="C82" s="182"/>
      <c r="D82" s="182"/>
      <c r="E82" s="182"/>
      <c r="F82" s="184"/>
      <c r="G82" s="182"/>
      <c r="H82" s="182"/>
      <c r="I82" s="45"/>
      <c r="J82" s="45"/>
      <c r="K82" s="45"/>
    </row>
    <row r="83" spans="3:11" ht="19.149999999999999" customHeight="1" x14ac:dyDescent="0.25">
      <c r="C83" s="182"/>
      <c r="D83" s="182"/>
      <c r="E83" s="182"/>
      <c r="F83" s="184"/>
      <c r="G83" s="182"/>
      <c r="H83" s="182"/>
      <c r="I83" s="45"/>
      <c r="J83" s="45"/>
      <c r="K83" s="45"/>
    </row>
    <row r="84" spans="3:11" ht="31.15" customHeight="1" x14ac:dyDescent="0.25">
      <c r="C84" s="180" t="s">
        <v>101</v>
      </c>
      <c r="D84" s="180"/>
      <c r="E84" s="180"/>
      <c r="F84" s="36"/>
      <c r="G84" s="180" t="s">
        <v>102</v>
      </c>
      <c r="H84" s="180"/>
      <c r="I84" s="46"/>
      <c r="J84" s="46"/>
      <c r="K84" s="46"/>
    </row>
    <row r="85" spans="3:11" ht="30.6" customHeight="1" x14ac:dyDescent="0.25">
      <c r="C85" s="183" t="s">
        <v>103</v>
      </c>
      <c r="D85" s="183"/>
      <c r="E85" s="183"/>
      <c r="F85" s="36"/>
      <c r="G85" s="182" t="s">
        <v>103</v>
      </c>
      <c r="H85" s="182"/>
      <c r="I85" s="45"/>
      <c r="J85" s="45"/>
      <c r="K85" s="45"/>
    </row>
    <row r="86" spans="3:11" x14ac:dyDescent="0.25">
      <c r="C86" s="41"/>
      <c r="D86"/>
      <c r="E86"/>
    </row>
  </sheetData>
  <protectedRanges>
    <protectedRange sqref="B24:B25 B59:B61" name="Range5_3"/>
    <protectedRange sqref="B16:B19 B67 B26:B27 B41:B43" name="Range5_2_1"/>
    <protectedRange sqref="D36:D37 D10:D20 D65:D67 D41:D43" name="Range5_2_3"/>
    <protectedRange sqref="C16:C20 C67 C41:C43" name="Range5_2_5"/>
    <protectedRange sqref="G16:G20 G67 G41:G43" name="Range5_3_1"/>
  </protectedRanges>
  <mergeCells count="48">
    <mergeCell ref="G85:H85"/>
    <mergeCell ref="C85:E85"/>
    <mergeCell ref="C82:E83"/>
    <mergeCell ref="G82:H83"/>
    <mergeCell ref="F82:F83"/>
    <mergeCell ref="G78:L78"/>
    <mergeCell ref="C84:E84"/>
    <mergeCell ref="G84:H84"/>
    <mergeCell ref="C81:E81"/>
    <mergeCell ref="G81:H81"/>
    <mergeCell ref="C73:H73"/>
    <mergeCell ref="C1:G1"/>
    <mergeCell ref="A3:L3"/>
    <mergeCell ref="D71:F71"/>
    <mergeCell ref="B64:F64"/>
    <mergeCell ref="A21:B21"/>
    <mergeCell ref="B9:F9"/>
    <mergeCell ref="B30:D30"/>
    <mergeCell ref="B56:F56"/>
    <mergeCell ref="A51:B51"/>
    <mergeCell ref="B31:F31"/>
    <mergeCell ref="B32:H32"/>
    <mergeCell ref="B39:F39"/>
    <mergeCell ref="A70:B70"/>
    <mergeCell ref="A69:B69"/>
    <mergeCell ref="C70:D70"/>
    <mergeCell ref="H1:L1"/>
    <mergeCell ref="E70:F70"/>
    <mergeCell ref="B40:H40"/>
    <mergeCell ref="B23:F23"/>
    <mergeCell ref="A29:B29"/>
    <mergeCell ref="B62:F62"/>
    <mergeCell ref="B53:F53"/>
    <mergeCell ref="B57:F57"/>
    <mergeCell ref="A63:F63"/>
    <mergeCell ref="J2:L2"/>
    <mergeCell ref="J5:L5"/>
    <mergeCell ref="D2:E2"/>
    <mergeCell ref="G2:I2"/>
    <mergeCell ref="A4:L4"/>
    <mergeCell ref="A5:A6"/>
    <mergeCell ref="B5:B6"/>
    <mergeCell ref="H5:H6"/>
    <mergeCell ref="C5:C6"/>
    <mergeCell ref="D5:D6"/>
    <mergeCell ref="E5:E6"/>
    <mergeCell ref="F5:F6"/>
    <mergeCell ref="G5:G6"/>
  </mergeCells>
  <pageMargins left="0.25" right="0.25" top="0.11" bottom="0.13933333333333334" header="0.3" footer="0.3"/>
  <pageSetup paperSize="9" scale="87" fitToHeight="0" orientation="landscape" horizontalDpi="4294967295" verticalDpi="4294967295" r:id="rId1"/>
  <headerFooter>
    <oddHeader xml:space="preserve">&amp;C                                                                                                     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86A6-BB44-4808-B594-03719B5F507A}">
  <dimension ref="A2:F28"/>
  <sheetViews>
    <sheetView tabSelected="1" zoomScale="110" zoomScaleNormal="110" workbookViewId="0">
      <selection activeCell="J37" sqref="J37"/>
    </sheetView>
  </sheetViews>
  <sheetFormatPr defaultRowHeight="15.75" x14ac:dyDescent="0.25"/>
  <cols>
    <col min="1" max="1" width="49.5" customWidth="1"/>
    <col min="2" max="2" width="19.125" customWidth="1"/>
    <col min="3" max="3" width="12.25" customWidth="1"/>
  </cols>
  <sheetData>
    <row r="2" spans="1:3" ht="82.15" customHeight="1" x14ac:dyDescent="0.25">
      <c r="A2" s="6"/>
      <c r="B2" s="156"/>
      <c r="C2" s="156"/>
    </row>
    <row r="3" spans="1:3" ht="15" customHeight="1" x14ac:dyDescent="0.25">
      <c r="A3" s="47"/>
      <c r="B3" s="47"/>
      <c r="C3" s="47"/>
    </row>
    <row r="4" spans="1:3" ht="43.9" customHeight="1" x14ac:dyDescent="0.25">
      <c r="A4" s="143" t="s">
        <v>98</v>
      </c>
      <c r="B4" s="143"/>
      <c r="C4" s="143"/>
    </row>
    <row r="5" spans="1:3" ht="18" x14ac:dyDescent="0.25">
      <c r="A5" s="187" t="s">
        <v>135</v>
      </c>
      <c r="B5" s="187"/>
      <c r="C5" s="144"/>
    </row>
    <row r="7" spans="1:3" ht="18.75" x14ac:dyDescent="0.3">
      <c r="A7" s="185" t="s">
        <v>133</v>
      </c>
      <c r="B7" s="185"/>
      <c r="C7" s="151"/>
    </row>
    <row r="8" spans="1:3" x14ac:dyDescent="0.25">
      <c r="A8" s="139" t="s">
        <v>129</v>
      </c>
      <c r="B8" s="139" t="s">
        <v>109</v>
      </c>
    </row>
    <row r="9" spans="1:3" x14ac:dyDescent="0.25">
      <c r="A9" s="142" t="s">
        <v>140</v>
      </c>
      <c r="B9" s="188">
        <f>'Budget détaillé'!J21</f>
        <v>1000</v>
      </c>
    </row>
    <row r="10" spans="1:3" ht="19.899999999999999" customHeight="1" x14ac:dyDescent="0.25">
      <c r="A10" s="140" t="s">
        <v>122</v>
      </c>
      <c r="B10" s="152">
        <f>'Budget détaillé'!J50</f>
        <v>9000</v>
      </c>
    </row>
    <row r="11" spans="1:3" ht="17.45" customHeight="1" x14ac:dyDescent="0.25">
      <c r="A11" s="140" t="s">
        <v>113</v>
      </c>
      <c r="B11" s="186">
        <f>'Budget détaillé'!J56</f>
        <v>5000</v>
      </c>
    </row>
    <row r="12" spans="1:3" ht="15.6" hidden="1" customHeight="1" x14ac:dyDescent="0.25">
      <c r="A12" s="140"/>
      <c r="B12" s="186"/>
    </row>
    <row r="13" spans="1:3" x14ac:dyDescent="0.25">
      <c r="A13" s="149" t="s">
        <v>128</v>
      </c>
      <c r="B13" s="150">
        <f>B9+B10+B11</f>
        <v>15000</v>
      </c>
    </row>
    <row r="14" spans="1:3" ht="15" customHeight="1" x14ac:dyDescent="0.25"/>
    <row r="15" spans="1:3" ht="18.75" x14ac:dyDescent="0.3">
      <c r="A15" s="185" t="s">
        <v>132</v>
      </c>
      <c r="B15" s="185"/>
      <c r="C15" s="151"/>
    </row>
    <row r="16" spans="1:3" x14ac:dyDescent="0.25">
      <c r="A16" s="139" t="s">
        <v>129</v>
      </c>
      <c r="B16" s="139" t="s">
        <v>109</v>
      </c>
    </row>
    <row r="17" spans="1:6" x14ac:dyDescent="0.25">
      <c r="A17" s="140" t="s">
        <v>80</v>
      </c>
      <c r="B17" s="153">
        <f>'Budget détaillé'!I38</f>
        <v>245.5878865892077</v>
      </c>
    </row>
    <row r="18" spans="1:6" x14ac:dyDescent="0.25">
      <c r="A18" s="140" t="s">
        <v>121</v>
      </c>
      <c r="B18" s="141">
        <f>'Budget détaillé'!K46</f>
        <v>1194.0652416923547</v>
      </c>
    </row>
    <row r="19" spans="1:6" ht="27.75" customHeight="1" x14ac:dyDescent="0.25">
      <c r="A19" s="140" t="s">
        <v>141</v>
      </c>
      <c r="B19" s="138">
        <f>'Budget détaillé'!K50</f>
        <v>5904.6441516208815</v>
      </c>
    </row>
    <row r="20" spans="1:6" ht="15.6" customHeight="1" x14ac:dyDescent="0.25">
      <c r="A20" s="140" t="s">
        <v>136</v>
      </c>
      <c r="B20" s="138">
        <f>'Budget détaillé'!K62</f>
        <v>847</v>
      </c>
    </row>
    <row r="21" spans="1:6" x14ac:dyDescent="0.25">
      <c r="A21" s="147" t="s">
        <v>130</v>
      </c>
      <c r="B21" s="148">
        <f>SUM(B17:B20)</f>
        <v>8191.2972799024437</v>
      </c>
    </row>
    <row r="23" spans="1:6" ht="18.75" x14ac:dyDescent="0.3">
      <c r="A23" s="185" t="s">
        <v>131</v>
      </c>
      <c r="B23" s="185"/>
      <c r="C23" s="151"/>
    </row>
    <row r="24" spans="1:6" x14ac:dyDescent="0.25">
      <c r="A24" s="139" t="s">
        <v>129</v>
      </c>
      <c r="B24" s="139" t="s">
        <v>109</v>
      </c>
    </row>
    <row r="25" spans="1:6" x14ac:dyDescent="0.25">
      <c r="A25" s="142" t="s">
        <v>140</v>
      </c>
      <c r="B25" s="138">
        <f>'Budget détaillé'!L21</f>
        <v>2985.2986009959013</v>
      </c>
    </row>
    <row r="26" spans="1:6" x14ac:dyDescent="0.25">
      <c r="A26" s="140" t="s">
        <v>70</v>
      </c>
      <c r="B26" s="138">
        <f>'Budget détaillé'!L28</f>
        <v>3472.1046035025915</v>
      </c>
    </row>
    <row r="27" spans="1:6" x14ac:dyDescent="0.25">
      <c r="A27" s="140" t="s">
        <v>24</v>
      </c>
      <c r="B27" s="141">
        <f>'Budget détaillé'!L68</f>
        <v>1625.9611801768233</v>
      </c>
    </row>
    <row r="28" spans="1:6" x14ac:dyDescent="0.25">
      <c r="A28" s="145" t="s">
        <v>134</v>
      </c>
      <c r="B28" s="146">
        <f>SUM(B25:B27)</f>
        <v>8083.3643846753157</v>
      </c>
      <c r="F28" s="137"/>
    </row>
  </sheetData>
  <mergeCells count="6">
    <mergeCell ref="B2:C2"/>
    <mergeCell ref="A7:B7"/>
    <mergeCell ref="A15:B15"/>
    <mergeCell ref="A23:B23"/>
    <mergeCell ref="B11:B12"/>
    <mergeCell ref="A5:B5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détaillé</vt:lpstr>
      <vt:lpstr>Apport par structure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Ndiaye</dc:creator>
  <cp:lastModifiedBy>Administrator</cp:lastModifiedBy>
  <cp:lastPrinted>2019-12-02T17:52:28Z</cp:lastPrinted>
  <dcterms:created xsi:type="dcterms:W3CDTF">2015-05-01T09:43:59Z</dcterms:created>
  <dcterms:modified xsi:type="dcterms:W3CDTF">2019-12-03T16:03:33Z</dcterms:modified>
</cp:coreProperties>
</file>