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EAN\Desktop\Python projects\xml to xls\"/>
    </mc:Choice>
  </mc:AlternateContent>
  <bookViews>
    <workbookView xWindow="0" yWindow="0" windowWidth="28800" windowHeight="12300"/>
  </bookViews>
  <sheets>
    <sheet name="Principal" sheetId="1" r:id="rId1"/>
    <sheet name="MVA" sheetId="2" r:id="rId2"/>
  </sheets>
  <calcPr calcId="162913"/>
</workbook>
</file>

<file path=xl/calcChain.xml><?xml version="1.0" encoding="utf-8"?>
<calcChain xmlns="http://schemas.openxmlformats.org/spreadsheetml/2006/main">
  <c r="F11" i="1" l="1"/>
  <c r="H11" i="1" s="1"/>
  <c r="F2" i="1"/>
  <c r="H2" i="1" s="1"/>
  <c r="I2" i="1" s="1"/>
  <c r="J2" i="1" s="1"/>
  <c r="M2" i="1" s="1"/>
  <c r="F3" i="1"/>
  <c r="H3" i="1" s="1"/>
  <c r="I3" i="1" s="1"/>
  <c r="J3" i="1" s="1"/>
  <c r="M3" i="1" s="1"/>
  <c r="F4" i="1"/>
  <c r="H4" i="1" s="1"/>
  <c r="F10" i="1" l="1"/>
  <c r="H10" i="1" s="1"/>
  <c r="F9" i="1"/>
  <c r="H9" i="1" s="1"/>
  <c r="F5" i="1"/>
  <c r="H5" i="1" s="1"/>
  <c r="F6" i="1"/>
  <c r="H6" i="1" s="1"/>
  <c r="F7" i="1"/>
  <c r="H7" i="1" s="1"/>
  <c r="F8" i="1"/>
  <c r="H8" i="1" s="1"/>
  <c r="F12" i="1"/>
  <c r="H12" i="1" s="1"/>
  <c r="F13" i="1"/>
  <c r="H13" i="1" s="1"/>
  <c r="F14" i="1"/>
  <c r="H14" i="1" s="1"/>
  <c r="F15" i="1"/>
  <c r="H15" i="1" s="1"/>
  <c r="F16" i="1" l="1"/>
  <c r="G8" i="1" l="1"/>
  <c r="G14" i="1"/>
  <c r="I14" i="1" s="1"/>
  <c r="G9" i="1"/>
  <c r="I9" i="1" s="1"/>
  <c r="G15" i="1"/>
  <c r="G4" i="1"/>
  <c r="G10" i="1"/>
  <c r="G5" i="1"/>
  <c r="I5" i="1" s="1"/>
  <c r="G11" i="1"/>
  <c r="I11" i="1" s="1"/>
  <c r="J11" i="1" s="1"/>
  <c r="M11" i="1" s="1"/>
  <c r="G6" i="1"/>
  <c r="I6" i="1" s="1"/>
  <c r="J6" i="1" s="1"/>
  <c r="M6" i="1" s="1"/>
  <c r="G12" i="1"/>
  <c r="G7" i="1"/>
  <c r="I7" i="1" s="1"/>
  <c r="G13" i="1"/>
  <c r="I13" i="1" s="1"/>
  <c r="I4" i="1"/>
  <c r="I10" i="1"/>
  <c r="J10" i="1" s="1"/>
  <c r="M10" i="1" s="1"/>
  <c r="I12" i="1"/>
  <c r="I8" i="1"/>
  <c r="I15" i="1"/>
  <c r="I16" i="1" l="1"/>
  <c r="J4" i="1"/>
  <c r="M4" i="1" s="1"/>
  <c r="J5" i="1"/>
  <c r="M5" i="1" s="1"/>
  <c r="J8" i="1"/>
  <c r="M8" i="1" s="1"/>
  <c r="J12" i="1"/>
  <c r="M12" i="1" s="1"/>
  <c r="J9" i="1"/>
  <c r="M9" i="1" s="1"/>
  <c r="J13" i="1"/>
  <c r="M13" i="1" s="1"/>
  <c r="J15" i="1"/>
  <c r="J14" i="1"/>
  <c r="J7" i="1"/>
  <c r="M7" i="1" s="1"/>
</calcChain>
</file>

<file path=xl/sharedStrings.xml><?xml version="1.0" encoding="utf-8"?>
<sst xmlns="http://schemas.openxmlformats.org/spreadsheetml/2006/main" count="40" uniqueCount="39">
  <si>
    <t>Codigo produto</t>
  </si>
  <si>
    <t>Descrição</t>
  </si>
  <si>
    <t>Quantidade</t>
  </si>
  <si>
    <t>Valor unitario</t>
  </si>
  <si>
    <t>Valor total</t>
  </si>
  <si>
    <t>2252</t>
  </si>
  <si>
    <t>2253</t>
  </si>
  <si>
    <t>2254</t>
  </si>
  <si>
    <t>2255</t>
  </si>
  <si>
    <t>2256</t>
  </si>
  <si>
    <t>2262</t>
  </si>
  <si>
    <t>2264</t>
  </si>
  <si>
    <t>2381</t>
  </si>
  <si>
    <t>SUCO DE UVA INTEGRAL ARAGUA UN 1500ML</t>
  </si>
  <si>
    <t>2382</t>
  </si>
  <si>
    <t>VINHO TINTO DE MESA SUAVE ADEGA DO VALE UN 750ML</t>
  </si>
  <si>
    <t>Frete</t>
  </si>
  <si>
    <t>ICMS-ST</t>
  </si>
  <si>
    <t>QTD Emb</t>
  </si>
  <si>
    <t>AGUA MINERAL  PET 510ML PC 12UN ARAGUA LEVISSIMA</t>
  </si>
  <si>
    <t>AGUA MINERAL  PET 510ML COM GAS PC 12UN ARAGUA LEVISSIMA</t>
  </si>
  <si>
    <t>AGUA MINERAL  PET 1500ML PC 6UN ARAGUA LEVISSIMA</t>
  </si>
  <si>
    <t>AGUA MINERAL  PET 1500ML COM GAS PC 6UN ARAGUA LEVISSIMA</t>
  </si>
  <si>
    <t>AGUA MINERAL  5L PET ARAGUA LEVISSIMA</t>
  </si>
  <si>
    <t>AGUA MINERAL  20L ARAGUA LEVISSIMA</t>
  </si>
  <si>
    <t>AGUA MINERAL  20L ARAGUA ALCALINA</t>
  </si>
  <si>
    <t>AGUA MINERAL  10L PET ARAGUA LEVISSIMA</t>
  </si>
  <si>
    <t>AGUA MINERAL  CX COPO 200ML</t>
  </si>
  <si>
    <t>MVA</t>
  </si>
  <si>
    <t xml:space="preserve">Produto </t>
  </si>
  <si>
    <t>Agua mineral</t>
  </si>
  <si>
    <t>Valor fardo</t>
  </si>
  <si>
    <t>Valor sugerido Aragua</t>
  </si>
  <si>
    <t xml:space="preserve">AGUA MINERAL  PET 350ML COM GAS </t>
  </si>
  <si>
    <t xml:space="preserve">AGUA MINERAL  PET 350ML </t>
  </si>
  <si>
    <t>AGUA MINERAL  CX COPO 300ML</t>
  </si>
  <si>
    <t>OBS. Os valores de frete não foram considerados</t>
  </si>
  <si>
    <t>Diferença</t>
  </si>
  <si>
    <t xml:space="preserve">Valor de venda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</si>
</sst>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R$&quot;\ * #,##0.00_-;\-&quot;R$&quot;\ * #,##0.00_-;_-&quot;R$&quot;\ * &quot;-&quot;??_-;_-@_-"/>
  </numFmts>
  <fonts count="7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name val="Calibri"/>
      <family val="2"/>
    </font>
    <font>
      <sz val="20"/>
      <color theme="1"/>
      <name val="Calibri"/>
      <family val="2"/>
      <scheme val="minor"/>
    </font>
    <font>
      <b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</cellStyleXfs>
  <cellXfs count="18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  <xf numFmtId="44" fontId="0" fillId="0" borderId="0" xfId="0" applyNumberFormat="1"/>
    <xf numFmtId="0" fontId="1" fillId="0" borderId="2" xfId="0" applyFont="1" applyFill="1" applyBorder="1" applyAlignment="1">
      <alignment horizontal="center" vertical="top"/>
    </xf>
    <xf numFmtId="0" fontId="0" fillId="0" borderId="0" xfId="0" applyNumberFormat="1" applyFill="1" applyBorder="1"/>
    <xf numFmtId="10" fontId="0" fillId="0" borderId="0" xfId="0" applyNumberFormat="1"/>
    <xf numFmtId="0" fontId="1" fillId="0" borderId="0" xfId="0" applyFont="1" applyBorder="1" applyAlignment="1">
      <alignment horizontal="center" vertical="top"/>
    </xf>
    <xf numFmtId="0" fontId="1" fillId="0" borderId="0" xfId="0" applyFont="1" applyFill="1" applyBorder="1" applyAlignment="1">
      <alignment horizontal="center" vertical="top"/>
    </xf>
    <xf numFmtId="0" fontId="4" fillId="0" borderId="0" xfId="0" applyFont="1" applyBorder="1" applyAlignment="1">
      <alignment horizontal="right" vertical="top"/>
    </xf>
    <xf numFmtId="44" fontId="4" fillId="0" borderId="0" xfId="0" applyNumberFormat="1" applyFont="1" applyBorder="1" applyAlignment="1">
      <alignment horizontal="right" vertical="top"/>
    </xf>
    <xf numFmtId="44" fontId="3" fillId="3" borderId="0" xfId="2" applyNumberFormat="1"/>
    <xf numFmtId="44" fontId="2" fillId="2" borderId="0" xfId="1" applyNumberFormat="1" applyBorder="1" applyAlignment="1">
      <alignment horizontal="center" vertical="top"/>
    </xf>
    <xf numFmtId="44" fontId="2" fillId="2" borderId="0" xfId="1" applyNumberFormat="1"/>
    <xf numFmtId="0" fontId="0" fillId="0" borderId="0" xfId="0" applyAlignment="1">
      <alignment horizontal="center" vertical="center"/>
    </xf>
    <xf numFmtId="0" fontId="6" fillId="0" borderId="2" xfId="0" applyFont="1" applyFill="1" applyBorder="1" applyAlignment="1">
      <alignment horizontal="center" vertical="top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3">
    <cellStyle name="Bom" xfId="1" builtinId="26"/>
    <cellStyle name="Incorreto" xfId="2" builtinId="27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1"/>
  <sheetViews>
    <sheetView tabSelected="1" zoomScale="115" zoomScaleNormal="115" workbookViewId="0">
      <selection activeCell="L19" sqref="L19"/>
    </sheetView>
  </sheetViews>
  <sheetFormatPr defaultRowHeight="15" x14ac:dyDescent="0.25"/>
  <cols>
    <col min="1" max="1" width="14.85546875" bestFit="1" customWidth="1"/>
    <col min="2" max="2" width="61.7109375" bestFit="1" customWidth="1"/>
    <col min="3" max="3" width="11.42578125" bestFit="1" customWidth="1"/>
    <col min="4" max="4" width="9" bestFit="1" customWidth="1"/>
    <col min="5" max="5" width="13.28515625" bestFit="1" customWidth="1"/>
    <col min="6" max="6" width="12.7109375" bestFit="1" customWidth="1"/>
    <col min="7" max="7" width="11" bestFit="1" customWidth="1"/>
    <col min="8" max="9" width="12.85546875" bestFit="1" customWidth="1"/>
    <col min="10" max="10" width="12.85546875" customWidth="1"/>
    <col min="11" max="11" width="20.7109375" bestFit="1" customWidth="1"/>
    <col min="12" max="12" width="20.7109375" customWidth="1"/>
    <col min="13" max="13" width="10.140625" bestFit="1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18</v>
      </c>
      <c r="E1" s="1" t="s">
        <v>3</v>
      </c>
      <c r="F1" s="1" t="s">
        <v>4</v>
      </c>
      <c r="G1" s="4" t="s">
        <v>16</v>
      </c>
      <c r="H1" s="1" t="s">
        <v>17</v>
      </c>
      <c r="I1" s="4" t="s">
        <v>4</v>
      </c>
      <c r="J1" s="4" t="s">
        <v>31</v>
      </c>
      <c r="K1" s="4" t="s">
        <v>32</v>
      </c>
      <c r="L1" s="4" t="s">
        <v>38</v>
      </c>
      <c r="M1" s="15" t="s">
        <v>37</v>
      </c>
    </row>
    <row r="2" spans="1:13" x14ac:dyDescent="0.25">
      <c r="A2" s="7"/>
      <c r="B2" t="s">
        <v>34</v>
      </c>
      <c r="C2" s="9">
        <v>1</v>
      </c>
      <c r="D2" s="9">
        <v>12</v>
      </c>
      <c r="E2" s="10">
        <v>6</v>
      </c>
      <c r="F2" s="3">
        <f t="shared" ref="F2:F3" si="0">E2*C2</f>
        <v>6</v>
      </c>
      <c r="G2" s="8"/>
      <c r="H2" s="3">
        <f t="shared" ref="H2:H13" si="1">ABS((F2*0.12)-(((F2*2.576))*0.18))</f>
        <v>2.0620799999999999</v>
      </c>
      <c r="I2" s="3">
        <f t="shared" ref="I2:I15" si="2">F2+G2+H2</f>
        <v>8.0620799999999999</v>
      </c>
      <c r="J2" s="11">
        <f t="shared" ref="J2:J15" si="3">I2/C2</f>
        <v>8.0620799999999999</v>
      </c>
      <c r="K2" s="12">
        <v>10.45</v>
      </c>
      <c r="L2" s="3">
        <v>10.45</v>
      </c>
      <c r="M2" s="3">
        <f>K2-J2</f>
        <v>2.3879199999999994</v>
      </c>
    </row>
    <row r="3" spans="1:13" x14ac:dyDescent="0.25">
      <c r="A3" s="7"/>
      <c r="B3" t="s">
        <v>33</v>
      </c>
      <c r="C3" s="9">
        <v>1</v>
      </c>
      <c r="D3" s="9">
        <v>12</v>
      </c>
      <c r="E3" s="10">
        <v>8.5</v>
      </c>
      <c r="F3" s="3">
        <f t="shared" si="0"/>
        <v>8.5</v>
      </c>
      <c r="G3" s="8"/>
      <c r="H3" s="3">
        <f t="shared" si="1"/>
        <v>2.9212799999999999</v>
      </c>
      <c r="I3" s="3">
        <f t="shared" si="2"/>
        <v>11.421279999999999</v>
      </c>
      <c r="J3" s="11">
        <f t="shared" si="3"/>
        <v>11.421279999999999</v>
      </c>
      <c r="K3" s="12">
        <v>13.2</v>
      </c>
      <c r="L3" s="3">
        <v>13.2</v>
      </c>
      <c r="M3" s="3">
        <f>K3-J3</f>
        <v>1.7787199999999999</v>
      </c>
    </row>
    <row r="4" spans="1:13" x14ac:dyDescent="0.25">
      <c r="A4" t="s">
        <v>5</v>
      </c>
      <c r="B4" t="s">
        <v>19</v>
      </c>
      <c r="C4" s="2">
        <v>20</v>
      </c>
      <c r="D4" s="2">
        <v>12</v>
      </c>
      <c r="E4" s="3">
        <v>6.5</v>
      </c>
      <c r="F4" s="3">
        <f>E4*C4</f>
        <v>130</v>
      </c>
      <c r="G4" s="3">
        <f t="shared" ref="G4:G15" si="4">($G$16/$F$16)*F4</f>
        <v>0</v>
      </c>
      <c r="H4" s="3">
        <f t="shared" si="1"/>
        <v>44.678399999999996</v>
      </c>
      <c r="I4" s="3">
        <f t="shared" si="2"/>
        <v>174.67840000000001</v>
      </c>
      <c r="J4" s="11">
        <f t="shared" si="3"/>
        <v>8.7339200000000012</v>
      </c>
      <c r="K4" s="13">
        <v>8.75</v>
      </c>
      <c r="L4" s="3">
        <v>10.199999999999999</v>
      </c>
      <c r="M4" s="3">
        <f>K4-J4</f>
        <v>1.6079999999998762E-2</v>
      </c>
    </row>
    <row r="5" spans="1:13" x14ac:dyDescent="0.25">
      <c r="A5" t="s">
        <v>6</v>
      </c>
      <c r="B5" t="s">
        <v>20</v>
      </c>
      <c r="C5" s="2">
        <v>20</v>
      </c>
      <c r="D5" s="2">
        <v>12</v>
      </c>
      <c r="E5" s="3">
        <v>9</v>
      </c>
      <c r="F5" s="3">
        <f t="shared" ref="F5:F15" si="5">E5*C5</f>
        <v>180</v>
      </c>
      <c r="G5" s="3">
        <f t="shared" si="4"/>
        <v>0</v>
      </c>
      <c r="H5" s="3">
        <f t="shared" si="1"/>
        <v>61.862400000000008</v>
      </c>
      <c r="I5" s="3">
        <f t="shared" si="2"/>
        <v>241.86240000000001</v>
      </c>
      <c r="J5" s="11">
        <f t="shared" si="3"/>
        <v>12.093120000000001</v>
      </c>
      <c r="K5" s="13">
        <v>12.65</v>
      </c>
      <c r="L5" s="3">
        <v>14</v>
      </c>
      <c r="M5" s="3">
        <f>K5-J5</f>
        <v>0.5568799999999996</v>
      </c>
    </row>
    <row r="6" spans="1:13" x14ac:dyDescent="0.25">
      <c r="A6" t="s">
        <v>7</v>
      </c>
      <c r="B6" t="s">
        <v>21</v>
      </c>
      <c r="C6" s="2">
        <v>20</v>
      </c>
      <c r="D6" s="2">
        <v>6</v>
      </c>
      <c r="E6" s="3">
        <v>7</v>
      </c>
      <c r="F6" s="3">
        <f t="shared" si="5"/>
        <v>140</v>
      </c>
      <c r="G6" s="3">
        <f t="shared" si="4"/>
        <v>0</v>
      </c>
      <c r="H6" s="3">
        <f t="shared" si="1"/>
        <v>48.115200000000002</v>
      </c>
      <c r="I6" s="3">
        <f t="shared" si="2"/>
        <v>188.11520000000002</v>
      </c>
      <c r="J6" s="11">
        <f t="shared" si="3"/>
        <v>9.4057600000000008</v>
      </c>
      <c r="K6" s="13">
        <v>8.8000000000000007</v>
      </c>
      <c r="L6" s="3">
        <v>11</v>
      </c>
      <c r="M6" s="3">
        <f>K6-J6</f>
        <v>-0.60576000000000008</v>
      </c>
    </row>
    <row r="7" spans="1:13" x14ac:dyDescent="0.25">
      <c r="A7" t="s">
        <v>8</v>
      </c>
      <c r="B7" t="s">
        <v>22</v>
      </c>
      <c r="C7" s="2">
        <v>20</v>
      </c>
      <c r="D7" s="5">
        <v>6</v>
      </c>
      <c r="E7" s="3">
        <v>10.5</v>
      </c>
      <c r="F7" s="3">
        <f t="shared" si="5"/>
        <v>210</v>
      </c>
      <c r="G7" s="3">
        <f t="shared" si="4"/>
        <v>0</v>
      </c>
      <c r="H7" s="3">
        <f t="shared" si="1"/>
        <v>72.172799999999995</v>
      </c>
      <c r="I7" s="3">
        <f t="shared" si="2"/>
        <v>282.1728</v>
      </c>
      <c r="J7" s="11">
        <f t="shared" si="3"/>
        <v>14.108639999999999</v>
      </c>
      <c r="K7" s="13">
        <v>13.2</v>
      </c>
      <c r="L7" s="3">
        <v>16.5</v>
      </c>
      <c r="M7" s="3">
        <f>K7-J7</f>
        <v>-0.90864000000000011</v>
      </c>
    </row>
    <row r="8" spans="1:13" x14ac:dyDescent="0.25">
      <c r="A8" t="s">
        <v>9</v>
      </c>
      <c r="B8" t="s">
        <v>23</v>
      </c>
      <c r="C8" s="2">
        <v>12</v>
      </c>
      <c r="D8" s="5">
        <v>1</v>
      </c>
      <c r="E8" s="3">
        <v>4</v>
      </c>
      <c r="F8" s="3">
        <f t="shared" si="5"/>
        <v>48</v>
      </c>
      <c r="G8" s="3">
        <f t="shared" si="4"/>
        <v>0</v>
      </c>
      <c r="H8" s="3">
        <f t="shared" si="1"/>
        <v>16.496639999999999</v>
      </c>
      <c r="I8" s="3">
        <f t="shared" si="2"/>
        <v>64.496639999999999</v>
      </c>
      <c r="J8" s="11">
        <f t="shared" si="3"/>
        <v>5.3747199999999999</v>
      </c>
      <c r="K8" s="13">
        <v>6.05</v>
      </c>
      <c r="L8" s="3">
        <v>6.4</v>
      </c>
      <c r="M8" s="3">
        <f>K8-J8</f>
        <v>0.67527999999999988</v>
      </c>
    </row>
    <row r="9" spans="1:13" x14ac:dyDescent="0.25">
      <c r="B9" t="s">
        <v>26</v>
      </c>
      <c r="C9" s="2">
        <v>1</v>
      </c>
      <c r="D9" s="5">
        <v>1</v>
      </c>
      <c r="E9" s="3">
        <v>7</v>
      </c>
      <c r="F9" s="3">
        <f t="shared" si="5"/>
        <v>7</v>
      </c>
      <c r="G9" s="3">
        <f t="shared" si="4"/>
        <v>0</v>
      </c>
      <c r="H9" s="3">
        <f t="shared" si="1"/>
        <v>2.4057599999999999</v>
      </c>
      <c r="I9" s="3">
        <f t="shared" si="2"/>
        <v>9.4057600000000008</v>
      </c>
      <c r="J9" s="11">
        <f t="shared" si="3"/>
        <v>9.4057600000000008</v>
      </c>
      <c r="K9" s="13">
        <v>9.35</v>
      </c>
      <c r="L9" s="3">
        <v>11</v>
      </c>
      <c r="M9" s="3">
        <f>K9-J9</f>
        <v>-5.5760000000001142E-2</v>
      </c>
    </row>
    <row r="10" spans="1:13" x14ac:dyDescent="0.25">
      <c r="B10" t="s">
        <v>27</v>
      </c>
      <c r="C10" s="2">
        <v>1</v>
      </c>
      <c r="D10" s="5">
        <v>48</v>
      </c>
      <c r="E10" s="3">
        <v>18</v>
      </c>
      <c r="F10" s="3">
        <f t="shared" si="5"/>
        <v>18</v>
      </c>
      <c r="G10" s="3">
        <f t="shared" si="4"/>
        <v>0</v>
      </c>
      <c r="H10" s="3">
        <f t="shared" si="1"/>
        <v>6.1862399999999997</v>
      </c>
      <c r="I10" s="3">
        <f t="shared" si="2"/>
        <v>24.186239999999998</v>
      </c>
      <c r="J10" s="11">
        <f t="shared" si="3"/>
        <v>24.186239999999998</v>
      </c>
      <c r="K10" s="13">
        <v>19.8</v>
      </c>
      <c r="L10" s="3">
        <v>27.9</v>
      </c>
      <c r="M10" s="3">
        <f>K10-J10</f>
        <v>-4.3862399999999973</v>
      </c>
    </row>
    <row r="11" spans="1:13" x14ac:dyDescent="0.25">
      <c r="B11" t="s">
        <v>35</v>
      </c>
      <c r="C11" s="2">
        <v>1</v>
      </c>
      <c r="D11" s="5">
        <v>48</v>
      </c>
      <c r="E11" s="3">
        <v>22</v>
      </c>
      <c r="F11" s="3">
        <f t="shared" si="5"/>
        <v>22</v>
      </c>
      <c r="G11" s="3">
        <f t="shared" si="4"/>
        <v>0</v>
      </c>
      <c r="H11" s="3">
        <f t="shared" si="1"/>
        <v>7.5609600000000006</v>
      </c>
      <c r="I11" s="3">
        <f t="shared" si="2"/>
        <v>29.560960000000001</v>
      </c>
      <c r="J11" s="11">
        <f t="shared" si="3"/>
        <v>29.560960000000001</v>
      </c>
      <c r="K11" s="13">
        <v>24.2</v>
      </c>
      <c r="L11" s="3">
        <v>34</v>
      </c>
      <c r="M11" s="3">
        <f>K11-J11</f>
        <v>-5.3609600000000022</v>
      </c>
    </row>
    <row r="12" spans="1:13" x14ac:dyDescent="0.25">
      <c r="A12" t="s">
        <v>10</v>
      </c>
      <c r="B12" t="s">
        <v>24</v>
      </c>
      <c r="C12" s="2">
        <v>650</v>
      </c>
      <c r="D12" s="5">
        <v>1</v>
      </c>
      <c r="E12" s="3">
        <v>2.2999999999999998</v>
      </c>
      <c r="F12" s="3">
        <f t="shared" si="5"/>
        <v>1494.9999999999998</v>
      </c>
      <c r="G12" s="3">
        <f t="shared" si="4"/>
        <v>0</v>
      </c>
      <c r="H12" s="3">
        <f t="shared" si="1"/>
        <v>513.80159999999989</v>
      </c>
      <c r="I12" s="3">
        <f t="shared" si="2"/>
        <v>2008.8015999999998</v>
      </c>
      <c r="J12" s="11">
        <f t="shared" si="3"/>
        <v>3.0904639999999999</v>
      </c>
      <c r="K12" s="13">
        <v>6.5</v>
      </c>
      <c r="L12" s="3">
        <v>6.5</v>
      </c>
      <c r="M12" s="3">
        <f>K12-J12</f>
        <v>3.4095360000000001</v>
      </c>
    </row>
    <row r="13" spans="1:13" x14ac:dyDescent="0.25">
      <c r="A13" t="s">
        <v>11</v>
      </c>
      <c r="B13" t="s">
        <v>25</v>
      </c>
      <c r="C13" s="2">
        <v>64</v>
      </c>
      <c r="D13" s="5">
        <v>1</v>
      </c>
      <c r="E13" s="3">
        <v>2.2000000000000002</v>
      </c>
      <c r="F13" s="3">
        <f t="shared" si="5"/>
        <v>140.80000000000001</v>
      </c>
      <c r="G13" s="3">
        <f t="shared" si="4"/>
        <v>0</v>
      </c>
      <c r="H13" s="3">
        <f t="shared" si="1"/>
        <v>48.390144000000006</v>
      </c>
      <c r="I13" s="3">
        <f t="shared" si="2"/>
        <v>189.19014400000003</v>
      </c>
      <c r="J13" s="11">
        <f t="shared" si="3"/>
        <v>2.9560960000000005</v>
      </c>
      <c r="K13" s="13">
        <v>6.5</v>
      </c>
      <c r="L13" s="3">
        <v>6.5</v>
      </c>
      <c r="M13" s="3">
        <f>K13-J13</f>
        <v>3.5439039999999995</v>
      </c>
    </row>
    <row r="14" spans="1:13" x14ac:dyDescent="0.25">
      <c r="A14" t="s">
        <v>12</v>
      </c>
      <c r="B14" t="s">
        <v>13</v>
      </c>
      <c r="C14" s="2">
        <v>30</v>
      </c>
      <c r="D14" s="5">
        <v>1</v>
      </c>
      <c r="E14" s="3">
        <v>9.9499999999999993</v>
      </c>
      <c r="F14" s="3">
        <f t="shared" si="5"/>
        <v>298.5</v>
      </c>
      <c r="G14" s="3">
        <f t="shared" si="4"/>
        <v>0</v>
      </c>
      <c r="H14" s="3">
        <f>ABS((F14*0.12)-(((F14*1.5024))*0.18))</f>
        <v>44.903951999999997</v>
      </c>
      <c r="I14" s="3">
        <f t="shared" si="2"/>
        <v>343.403952</v>
      </c>
      <c r="J14" s="11">
        <f t="shared" si="3"/>
        <v>11.4467984</v>
      </c>
      <c r="K14" s="3"/>
      <c r="L14" s="3">
        <v>13.79</v>
      </c>
      <c r="M14" s="3"/>
    </row>
    <row r="15" spans="1:13" x14ac:dyDescent="0.25">
      <c r="A15" t="s">
        <v>14</v>
      </c>
      <c r="B15" t="s">
        <v>15</v>
      </c>
      <c r="C15" s="2">
        <v>24</v>
      </c>
      <c r="D15" s="5">
        <v>1</v>
      </c>
      <c r="E15" s="3">
        <v>12.8</v>
      </c>
      <c r="F15" s="3">
        <f t="shared" si="5"/>
        <v>307.20000000000005</v>
      </c>
      <c r="G15" s="3">
        <f t="shared" si="4"/>
        <v>0</v>
      </c>
      <c r="H15" s="3">
        <f>ABS((F15*0.12)-(((F15*2.0211))*0.18))</f>
        <v>74.894745600000022</v>
      </c>
      <c r="I15" s="3">
        <f t="shared" si="2"/>
        <v>382.09474560000007</v>
      </c>
      <c r="J15" s="11">
        <f t="shared" si="3"/>
        <v>15.920614400000003</v>
      </c>
      <c r="K15" s="3"/>
      <c r="L15" s="3">
        <v>18.489999999999998</v>
      </c>
      <c r="M15" s="3"/>
    </row>
    <row r="16" spans="1:13" x14ac:dyDescent="0.25">
      <c r="F16" s="3">
        <f>SUM(F4:F15)</f>
        <v>2996.5</v>
      </c>
      <c r="G16" s="3"/>
      <c r="H16" s="3"/>
      <c r="I16" s="3">
        <f>SUM(I2:I15)</f>
        <v>3957.4522016000001</v>
      </c>
      <c r="J16" s="3"/>
    </row>
    <row r="18" spans="1:12" x14ac:dyDescent="0.25">
      <c r="A18" s="16" t="s">
        <v>36</v>
      </c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4"/>
    </row>
    <row r="19" spans="1:12" x14ac:dyDescent="0.25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4"/>
    </row>
    <row r="20" spans="1:12" x14ac:dyDescent="0.25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4"/>
    </row>
    <row r="21" spans="1:12" x14ac:dyDescent="0.25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4"/>
    </row>
  </sheetData>
  <mergeCells count="1">
    <mergeCell ref="A18:K21"/>
  </mergeCells>
  <printOptions gridLines="1"/>
  <pageMargins left="0.23622047244094491" right="0.23622047244094491" top="0.74803149606299213" bottom="0.74803149606299213" header="0.31496062992125984" footer="0.31496062992125984"/>
  <pageSetup paperSize="9" scale="74" orientation="landscape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C3" sqref="C3"/>
    </sheetView>
  </sheetViews>
  <sheetFormatPr defaultRowHeight="15" x14ac:dyDescent="0.25"/>
  <cols>
    <col min="1" max="1" width="12.7109375" bestFit="1" customWidth="1"/>
    <col min="2" max="2" width="10.140625" bestFit="1" customWidth="1"/>
  </cols>
  <sheetData>
    <row r="1" spans="1:2" x14ac:dyDescent="0.25">
      <c r="A1" t="s">
        <v>29</v>
      </c>
      <c r="B1" t="s">
        <v>28</v>
      </c>
    </row>
    <row r="2" spans="1:2" x14ac:dyDescent="0.25">
      <c r="A2" t="s">
        <v>30</v>
      </c>
      <c r="B2" s="6">
        <v>1.5755999999999999</v>
      </c>
    </row>
    <row r="3" spans="1:2" x14ac:dyDescent="0.25">
      <c r="B3" s="6"/>
    </row>
    <row r="4" spans="1:2" x14ac:dyDescent="0.25">
      <c r="B4" s="6"/>
    </row>
    <row r="5" spans="1:2" x14ac:dyDescent="0.25">
      <c r="B5" s="6"/>
    </row>
    <row r="6" spans="1:2" x14ac:dyDescent="0.25">
      <c r="B6" s="6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Principal</vt:lpstr>
      <vt:lpstr>MVA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JEAN</cp:lastModifiedBy>
  <cp:lastPrinted>2021-10-30T20:44:37Z</cp:lastPrinted>
  <dcterms:created xsi:type="dcterms:W3CDTF">2021-10-06T12:27:14Z</dcterms:created>
  <dcterms:modified xsi:type="dcterms:W3CDTF">2021-11-04T11:56:28Z</dcterms:modified>
</cp:coreProperties>
</file>