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Users\jeanl\Documents\DUT\DUT1\Semestre 2\M2204\Projet PILAF\"/>
    </mc:Choice>
  </mc:AlternateContent>
  <xr:revisionPtr revIDLastSave="0" documentId="13_ncr:1_{EEFB4069-9B8A-4ED7-9040-1D98BAC339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EF">Feuil1!$C$41</definedName>
    <definedName name="TCF">Feuil1!$C$22</definedName>
    <definedName name="UUCP">Feuil1!$E$58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8" i="1" l="1"/>
  <c r="E57" i="1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H39" i="1" l="1"/>
  <c r="E35" i="2"/>
  <c r="B38" i="2" s="1"/>
  <c r="D15" i="2"/>
  <c r="F21" i="1"/>
  <c r="C22" i="1" s="1"/>
  <c r="E58" i="1"/>
  <c r="F39" i="1"/>
  <c r="C41" i="1" s="1"/>
  <c r="C63" i="1" l="1"/>
  <c r="B68" i="1" s="1"/>
  <c r="C68" i="1" s="1"/>
  <c r="D68" i="1" s="1"/>
  <c r="E68" i="1" l="1"/>
</calcChain>
</file>

<file path=xl/sharedStrings.xml><?xml version="1.0" encoding="utf-8"?>
<sst xmlns="http://schemas.openxmlformats.org/spreadsheetml/2006/main" count="169" uniqueCount="124">
  <si>
    <t>ESTIMATION DE PROJET UCP</t>
  </si>
  <si>
    <t>facteur technique</t>
  </si>
  <si>
    <t>description</t>
  </si>
  <si>
    <t>poids</t>
  </si>
  <si>
    <t>complexité perçue</t>
  </si>
  <si>
    <t>facteur calculé</t>
  </si>
  <si>
    <t>T1</t>
  </si>
  <si>
    <t>Système distribué</t>
  </si>
  <si>
    <t>T2</t>
  </si>
  <si>
    <t>performance</t>
  </si>
  <si>
    <t>T3</t>
  </si>
  <si>
    <t>efficacité utilisateur final</t>
  </si>
  <si>
    <t>traitement interne complexe</t>
  </si>
  <si>
    <t>T5</t>
  </si>
  <si>
    <t>T4</t>
  </si>
  <si>
    <t>réutilisabilité</t>
  </si>
  <si>
    <t>T6</t>
  </si>
  <si>
    <t>facilité d'installation</t>
  </si>
  <si>
    <t>T7</t>
  </si>
  <si>
    <t>facilité d'utilisation</t>
  </si>
  <si>
    <t>T8</t>
  </si>
  <si>
    <t>portabilité</t>
  </si>
  <si>
    <t>T9</t>
  </si>
  <si>
    <t>facilité de changement</t>
  </si>
  <si>
    <t>T10</t>
  </si>
  <si>
    <t>concurrent</t>
  </si>
  <si>
    <t>T11</t>
  </si>
  <si>
    <t>caractéristiques de sécurité particulières</t>
  </si>
  <si>
    <t>T12</t>
  </si>
  <si>
    <t>fournit un accès direct à des parties tierce</t>
  </si>
  <si>
    <t>T13</t>
  </si>
  <si>
    <t>des facilités d'apprentissage utilisateur particulières sont requises</t>
  </si>
  <si>
    <t>TCF</t>
  </si>
  <si>
    <t>Matrice de facteurs de complexité du projet : TCF</t>
  </si>
  <si>
    <t>Matrice de facteurs de complexité environnemental ECF</t>
  </si>
  <si>
    <t>Facteur environnemental</t>
  </si>
  <si>
    <t>Description</t>
  </si>
  <si>
    <t>Poids</t>
  </si>
  <si>
    <t>Impact percu</t>
  </si>
  <si>
    <t xml:space="preserve">E1 </t>
  </si>
  <si>
    <t>familiarité avec UML</t>
  </si>
  <si>
    <t>E2</t>
  </si>
  <si>
    <t>expérience de l'application</t>
  </si>
  <si>
    <t>E3</t>
  </si>
  <si>
    <t>expérience orientée objet</t>
  </si>
  <si>
    <t>E4</t>
  </si>
  <si>
    <t>E5</t>
  </si>
  <si>
    <t>motivation</t>
  </si>
  <si>
    <t>E6</t>
  </si>
  <si>
    <t>spécifications stables</t>
  </si>
  <si>
    <t>E7</t>
  </si>
  <si>
    <t>travailleurs à temps partagé</t>
  </si>
  <si>
    <t>E8</t>
  </si>
  <si>
    <t>difficulté du langage de programmation</t>
  </si>
  <si>
    <t>capacité du responsable de l'analyse</t>
  </si>
  <si>
    <t>ANALYSE DES USE CASE</t>
  </si>
  <si>
    <t>Pour chaque use case déterminer UUCW (Unadjusted Use case Weight) et UAW (Unadajusted Actor weight)</t>
  </si>
  <si>
    <t>Règles d'évaluation UAW</t>
  </si>
  <si>
    <t>Classification</t>
  </si>
  <si>
    <t>Acteur Simple</t>
  </si>
  <si>
    <t>commentaire</t>
  </si>
  <si>
    <t>Valeur/Facteur</t>
  </si>
  <si>
    <t>Un acteur simple communique avec le systeme à travers une API.</t>
  </si>
  <si>
    <t>Acteur Moyen</t>
  </si>
  <si>
    <t xml:space="preserve">- Acteurs qui interagissent avec le systeme à travers un protocole (HTTP, FTP,ou protocole défini par l'utilisateur). </t>
  </si>
  <si>
    <t>Complexe</t>
  </si>
  <si>
    <t>Interagit à travers un GUI</t>
  </si>
  <si>
    <t>Règles d'évaluation UUCW</t>
  </si>
  <si>
    <t>Simple</t>
  </si>
  <si>
    <t xml:space="preserve">Type Use Case </t>
  </si>
  <si>
    <t>Moyen</t>
  </si>
  <si>
    <t>entre 4 et 7 transactions</t>
  </si>
  <si>
    <t>&gt; 7 transactions</t>
  </si>
  <si>
    <t>Nom Use Case</t>
  </si>
  <si>
    <t>UAW</t>
  </si>
  <si>
    <t>UUCW</t>
  </si>
  <si>
    <t>Total (UUCP)</t>
  </si>
  <si>
    <t>TOTAL UUCP</t>
  </si>
  <si>
    <t>Justification</t>
  </si>
  <si>
    <t>Determination de l'estimation de charges théorique AUCP (Adjusted Use Case Points)</t>
  </si>
  <si>
    <t>AUCP</t>
  </si>
  <si>
    <t>EF</t>
  </si>
  <si>
    <t>Evaluation du temps de développement</t>
  </si>
  <si>
    <t>en h/h</t>
  </si>
  <si>
    <t>en j/h</t>
  </si>
  <si>
    <t>en m/h</t>
  </si>
  <si>
    <t>Nom du projet :</t>
  </si>
  <si>
    <r>
      <t xml:space="preserve">- </t>
    </r>
    <r>
      <rPr>
        <sz val="9"/>
        <rFont val="Verdana"/>
        <family val="2"/>
      </rPr>
      <t xml:space="preserve">Acteurs qui sont des stockages de données(Fichiers, RDBMS). </t>
    </r>
  </si>
  <si>
    <t>&lt;= 3 transactions</t>
  </si>
  <si>
    <t>Rechercher clients courriel</t>
  </si>
  <si>
    <t>verification abonnement</t>
  </si>
  <si>
    <t>generation message abo</t>
  </si>
  <si>
    <t>envoi mail</t>
  </si>
  <si>
    <t>anoter refus</t>
  </si>
  <si>
    <t>rechercher clients abonnés</t>
  </si>
  <si>
    <t>rechercher abonnements</t>
  </si>
  <si>
    <t>créer message informations</t>
  </si>
  <si>
    <t>ouvrir page information client</t>
  </si>
  <si>
    <t>enregistrer preferences portail</t>
  </si>
  <si>
    <t>enregistrer preferences GRC</t>
  </si>
  <si>
    <t>ETP</t>
  </si>
  <si>
    <t>Facteur de Productivité</t>
  </si>
  <si>
    <t>(Rappel basé sur ECF)</t>
  </si>
  <si>
    <t>magasin et bornes en relation</t>
  </si>
  <si>
    <t>Pas de performance attendue</t>
  </si>
  <si>
    <t>Pas de difficultés</t>
  </si>
  <si>
    <t>1ère fois</t>
  </si>
  <si>
    <t>Utilisation des controles de base</t>
  </si>
  <si>
    <t>disponible sur un navigateur web</t>
  </si>
  <si>
    <t>remplir des cases &lt;10</t>
  </si>
  <si>
    <t>Plusieurs peuvent saisir au meme moment</t>
  </si>
  <si>
    <t>controles de saisie + supervision par un tiers</t>
  </si>
  <si>
    <t>pas d'acces direct aux données</t>
  </si>
  <si>
    <t>savoir remplir des cases</t>
  </si>
  <si>
    <t>1ere fois</t>
  </si>
  <si>
    <t>peu d'experience</t>
  </si>
  <si>
    <t>Motivés</t>
  </si>
  <si>
    <t>les specifications sont moyennement stables</t>
  </si>
  <si>
    <t>tous a temps partagé</t>
  </si>
  <si>
    <t xml:space="preserve">Enregistrer les Horraires </t>
  </si>
  <si>
    <t>pas specifié</t>
  </si>
  <si>
    <t>facile car modulable a volonté (HTML)</t>
  </si>
  <si>
    <t>language facile HTML</t>
  </si>
  <si>
    <t>Estimation des horaires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</si>
</sst>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</font>
    <font>
      <b/>
      <sz val="9"/>
      <name val="Verdana"/>
      <family val="2"/>
    </font>
    <font>
      <sz val="9"/>
      <name val="Arial"/>
    </font>
    <font>
      <sz val="9"/>
      <name val="Verdana"/>
      <family val="2"/>
    </font>
    <font>
      <sz val="9"/>
      <color indexed="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4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1" xfId="0" applyFont="1" applyBorder="1"/>
    <xf numFmtId="0" fontId="1" fillId="0" borderId="17" xfId="0" applyFont="1" applyBorder="1"/>
    <xf numFmtId="0" fontId="1" fillId="0" borderId="0" xfId="0" applyFont="1" applyBorder="1"/>
    <xf numFmtId="0" fontId="1" fillId="0" borderId="18" xfId="0" applyFont="1" applyBorder="1"/>
    <xf numFmtId="0" fontId="1" fillId="0" borderId="14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20" xfId="0" quotePrefix="1" applyFont="1" applyBorder="1" applyAlignment="1">
      <alignment horizontal="left" wrapText="1" indent="4"/>
    </xf>
    <xf numFmtId="0" fontId="8" fillId="0" borderId="21" xfId="0" quotePrefix="1" applyFont="1" applyBorder="1" applyAlignment="1">
      <alignment horizontal="left" wrapText="1" indent="4"/>
    </xf>
    <xf numFmtId="0" fontId="7" fillId="0" borderId="19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0" fillId="0" borderId="2" xfId="0" quotePrefix="1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2"/>
  <sheetViews>
    <sheetView tabSelected="1" zoomScaleNormal="100" workbookViewId="0">
      <selection activeCell="H8" sqref="H8"/>
    </sheetView>
  </sheetViews>
  <sheetFormatPr baseColWidth="10" defaultRowHeight="12.75" x14ac:dyDescent="0.2"/>
  <cols>
    <col min="1" max="1" width="8.7109375" customWidth="1"/>
    <col min="2" max="2" width="17" customWidth="1"/>
    <col min="3" max="3" width="39" customWidth="1"/>
    <col min="7" max="7" width="22.5703125" customWidth="1"/>
  </cols>
  <sheetData>
    <row r="2" spans="1:8" x14ac:dyDescent="0.2">
      <c r="A2" t="s">
        <v>0</v>
      </c>
    </row>
    <row r="3" spans="1:8" ht="27.75" customHeight="1" x14ac:dyDescent="0.2">
      <c r="A3" s="53" t="s">
        <v>86</v>
      </c>
      <c r="B3" s="1" t="s">
        <v>123</v>
      </c>
    </row>
    <row r="5" spans="1:8" x14ac:dyDescent="0.2">
      <c r="B5" s="1" t="s">
        <v>33</v>
      </c>
    </row>
    <row r="7" spans="1:8" ht="25.5" x14ac:dyDescent="0.2">
      <c r="B7" s="6" t="s">
        <v>1</v>
      </c>
      <c r="C7" s="47" t="s">
        <v>2</v>
      </c>
      <c r="D7" s="48" t="s">
        <v>3</v>
      </c>
      <c r="E7" s="49" t="s">
        <v>4</v>
      </c>
      <c r="F7" s="50" t="s">
        <v>5</v>
      </c>
      <c r="G7" s="51" t="s">
        <v>78</v>
      </c>
    </row>
    <row r="8" spans="1:8" ht="25.5" x14ac:dyDescent="0.2">
      <c r="B8" s="4" t="s">
        <v>6</v>
      </c>
      <c r="C8" s="4" t="s">
        <v>7</v>
      </c>
      <c r="D8" s="4">
        <v>2</v>
      </c>
      <c r="E8" s="4">
        <v>1</v>
      </c>
      <c r="F8" s="4">
        <f>E8*D8</f>
        <v>2</v>
      </c>
      <c r="G8" s="19" t="s">
        <v>103</v>
      </c>
      <c r="H8">
        <f>IF(E8&gt;3,1,0)</f>
        <v>0</v>
      </c>
    </row>
    <row r="9" spans="1:8" ht="25.5" x14ac:dyDescent="0.2">
      <c r="B9" s="4" t="s">
        <v>8</v>
      </c>
      <c r="C9" s="4" t="s">
        <v>9</v>
      </c>
      <c r="D9" s="4">
        <v>1</v>
      </c>
      <c r="E9" s="4">
        <v>1</v>
      </c>
      <c r="F9" s="4">
        <f t="shared" ref="F9:F20" si="0">E9*D9</f>
        <v>1</v>
      </c>
      <c r="G9" s="19" t="s">
        <v>104</v>
      </c>
      <c r="H9">
        <f t="shared" ref="H9:H19" si="1">IF(E9&gt;3,1,0)</f>
        <v>0</v>
      </c>
    </row>
    <row r="10" spans="1:8" x14ac:dyDescent="0.2">
      <c r="B10" s="4" t="s">
        <v>10</v>
      </c>
      <c r="C10" s="4" t="s">
        <v>11</v>
      </c>
      <c r="D10" s="4">
        <v>1</v>
      </c>
      <c r="E10" s="4">
        <v>2</v>
      </c>
      <c r="F10" s="4">
        <f t="shared" si="0"/>
        <v>2</v>
      </c>
      <c r="G10" s="19" t="s">
        <v>120</v>
      </c>
      <c r="H10">
        <f t="shared" si="1"/>
        <v>0</v>
      </c>
    </row>
    <row r="11" spans="1:8" x14ac:dyDescent="0.2">
      <c r="B11" s="4" t="s">
        <v>14</v>
      </c>
      <c r="C11" s="4" t="s">
        <v>12</v>
      </c>
      <c r="D11" s="4">
        <v>1</v>
      </c>
      <c r="E11" s="4">
        <v>2</v>
      </c>
      <c r="F11" s="4">
        <f t="shared" si="0"/>
        <v>2</v>
      </c>
      <c r="G11" s="19" t="s">
        <v>105</v>
      </c>
      <c r="H11">
        <f t="shared" si="1"/>
        <v>0</v>
      </c>
    </row>
    <row r="12" spans="1:8" ht="25.5" x14ac:dyDescent="0.2">
      <c r="B12" s="4" t="s">
        <v>13</v>
      </c>
      <c r="C12" s="4" t="s">
        <v>15</v>
      </c>
      <c r="D12" s="4">
        <v>1</v>
      </c>
      <c r="E12" s="4">
        <v>2</v>
      </c>
      <c r="F12" s="4">
        <f t="shared" si="0"/>
        <v>2</v>
      </c>
      <c r="G12" s="19" t="s">
        <v>107</v>
      </c>
      <c r="H12">
        <f t="shared" si="1"/>
        <v>0</v>
      </c>
    </row>
    <row r="13" spans="1:8" ht="25.5" x14ac:dyDescent="0.2">
      <c r="B13" s="4" t="s">
        <v>16</v>
      </c>
      <c r="C13" s="4" t="s">
        <v>17</v>
      </c>
      <c r="D13" s="4">
        <v>0.5</v>
      </c>
      <c r="E13" s="4">
        <v>1</v>
      </c>
      <c r="F13" s="4">
        <f t="shared" si="0"/>
        <v>0.5</v>
      </c>
      <c r="G13" s="19" t="s">
        <v>108</v>
      </c>
      <c r="H13">
        <f t="shared" si="1"/>
        <v>0</v>
      </c>
    </row>
    <row r="14" spans="1:8" x14ac:dyDescent="0.2">
      <c r="B14" s="4" t="s">
        <v>18</v>
      </c>
      <c r="C14" s="4" t="s">
        <v>19</v>
      </c>
      <c r="D14" s="4">
        <v>0.5</v>
      </c>
      <c r="E14" s="4">
        <v>1</v>
      </c>
      <c r="F14" s="4">
        <f t="shared" si="0"/>
        <v>0.5</v>
      </c>
      <c r="G14" s="19" t="s">
        <v>109</v>
      </c>
      <c r="H14">
        <f t="shared" si="1"/>
        <v>0</v>
      </c>
    </row>
    <row r="15" spans="1:8" ht="25.5" x14ac:dyDescent="0.2">
      <c r="B15" s="4" t="s">
        <v>20</v>
      </c>
      <c r="C15" s="4" t="s">
        <v>21</v>
      </c>
      <c r="D15" s="4">
        <v>2</v>
      </c>
      <c r="E15" s="4">
        <v>2</v>
      </c>
      <c r="F15" s="4">
        <f t="shared" si="0"/>
        <v>4</v>
      </c>
      <c r="G15" s="19" t="s">
        <v>108</v>
      </c>
      <c r="H15">
        <f t="shared" si="1"/>
        <v>0</v>
      </c>
    </row>
    <row r="16" spans="1:8" ht="25.5" x14ac:dyDescent="0.2">
      <c r="B16" s="4" t="s">
        <v>22</v>
      </c>
      <c r="C16" s="4" t="s">
        <v>23</v>
      </c>
      <c r="D16" s="4">
        <v>1</v>
      </c>
      <c r="E16" s="4">
        <v>2</v>
      </c>
      <c r="F16" s="4">
        <f t="shared" si="0"/>
        <v>2</v>
      </c>
      <c r="G16" s="19" t="s">
        <v>121</v>
      </c>
      <c r="H16">
        <f t="shared" si="1"/>
        <v>0</v>
      </c>
    </row>
    <row r="17" spans="2:8" ht="25.5" x14ac:dyDescent="0.2">
      <c r="B17" s="4" t="s">
        <v>24</v>
      </c>
      <c r="C17" s="4" t="s">
        <v>25</v>
      </c>
      <c r="D17" s="4">
        <v>1</v>
      </c>
      <c r="E17" s="4">
        <v>1</v>
      </c>
      <c r="F17" s="4">
        <f t="shared" si="0"/>
        <v>1</v>
      </c>
      <c r="G17" s="19" t="s">
        <v>110</v>
      </c>
      <c r="H17">
        <f t="shared" si="1"/>
        <v>0</v>
      </c>
    </row>
    <row r="18" spans="2:8" ht="25.5" x14ac:dyDescent="0.2">
      <c r="B18" s="4" t="s">
        <v>26</v>
      </c>
      <c r="C18" s="4" t="s">
        <v>27</v>
      </c>
      <c r="D18" s="4">
        <v>1</v>
      </c>
      <c r="E18" s="4">
        <v>1</v>
      </c>
      <c r="F18" s="4">
        <f t="shared" si="0"/>
        <v>1</v>
      </c>
      <c r="G18" s="19" t="s">
        <v>111</v>
      </c>
      <c r="H18">
        <f t="shared" si="1"/>
        <v>0</v>
      </c>
    </row>
    <row r="19" spans="2:8" ht="25.5" x14ac:dyDescent="0.2">
      <c r="B19" s="4" t="s">
        <v>28</v>
      </c>
      <c r="C19" s="4" t="s">
        <v>29</v>
      </c>
      <c r="D19" s="4">
        <v>1</v>
      </c>
      <c r="E19" s="4">
        <v>0</v>
      </c>
      <c r="F19" s="4">
        <f t="shared" si="0"/>
        <v>0</v>
      </c>
      <c r="G19" s="19" t="s">
        <v>112</v>
      </c>
      <c r="H19">
        <f t="shared" si="1"/>
        <v>0</v>
      </c>
    </row>
    <row r="20" spans="2:8" ht="25.5" x14ac:dyDescent="0.2">
      <c r="B20" s="4" t="s">
        <v>30</v>
      </c>
      <c r="C20" s="19" t="s">
        <v>31</v>
      </c>
      <c r="D20" s="4">
        <v>1</v>
      </c>
      <c r="E20" s="4">
        <v>2</v>
      </c>
      <c r="F20" s="4">
        <f t="shared" si="0"/>
        <v>2</v>
      </c>
      <c r="G20" s="19" t="s">
        <v>113</v>
      </c>
    </row>
    <row r="21" spans="2:8" x14ac:dyDescent="0.2">
      <c r="B21" s="4"/>
      <c r="C21" s="4"/>
      <c r="D21" s="4"/>
      <c r="E21" s="4"/>
      <c r="F21" s="4">
        <f>SUM(F8:F20)</f>
        <v>20</v>
      </c>
    </row>
    <row r="22" spans="2:8" x14ac:dyDescent="0.2">
      <c r="B22" s="12" t="s">
        <v>32</v>
      </c>
      <c r="C22" s="13">
        <f>0.6+(0.01*F21)</f>
        <v>0.8</v>
      </c>
      <c r="D22" s="14"/>
      <c r="E22" s="14"/>
      <c r="F22" s="15"/>
    </row>
    <row r="23" spans="2:8" x14ac:dyDescent="0.2">
      <c r="B23" s="28"/>
      <c r="C23" s="28"/>
      <c r="D23" s="10"/>
      <c r="E23" s="10"/>
      <c r="F23" s="10"/>
    </row>
    <row r="28" spans="2:8" x14ac:dyDescent="0.2">
      <c r="B28" s="1" t="s">
        <v>34</v>
      </c>
    </row>
    <row r="30" spans="2:8" ht="28.5" customHeight="1" x14ac:dyDescent="0.2">
      <c r="B30" s="31" t="s">
        <v>35</v>
      </c>
      <c r="C30" s="7" t="s">
        <v>36</v>
      </c>
      <c r="D30" s="8" t="s">
        <v>37</v>
      </c>
      <c r="E30" s="31" t="s">
        <v>38</v>
      </c>
      <c r="F30" s="6" t="s">
        <v>5</v>
      </c>
      <c r="G30" s="5" t="s">
        <v>78</v>
      </c>
    </row>
    <row r="31" spans="2:8" x14ac:dyDescent="0.2">
      <c r="B31" s="4" t="s">
        <v>39</v>
      </c>
      <c r="C31" s="4" t="s">
        <v>40</v>
      </c>
      <c r="D31" s="4">
        <v>1.5</v>
      </c>
      <c r="E31" s="4">
        <v>1</v>
      </c>
      <c r="F31" s="4">
        <f>D31*E31</f>
        <v>1.5</v>
      </c>
      <c r="G31" s="19" t="s">
        <v>114</v>
      </c>
      <c r="H31">
        <f>IF(F31&gt;3,1,0)</f>
        <v>0</v>
      </c>
    </row>
    <row r="32" spans="2:8" x14ac:dyDescent="0.2">
      <c r="B32" s="4" t="s">
        <v>41</v>
      </c>
      <c r="C32" s="4" t="s">
        <v>42</v>
      </c>
      <c r="D32" s="4">
        <v>0.5</v>
      </c>
      <c r="E32" s="4">
        <v>1</v>
      </c>
      <c r="F32" s="4">
        <f t="shared" ref="F32:F38" si="2">D32*E32</f>
        <v>0.5</v>
      </c>
      <c r="G32" s="19" t="s">
        <v>106</v>
      </c>
      <c r="H32">
        <f>IF(F32&gt;3,1,0)</f>
        <v>0</v>
      </c>
    </row>
    <row r="33" spans="2:8" x14ac:dyDescent="0.2">
      <c r="B33" s="4" t="s">
        <v>43</v>
      </c>
      <c r="C33" s="4" t="s">
        <v>44</v>
      </c>
      <c r="D33" s="4">
        <v>1</v>
      </c>
      <c r="E33" s="4">
        <v>2</v>
      </c>
      <c r="F33" s="4">
        <f t="shared" si="2"/>
        <v>2</v>
      </c>
      <c r="G33" s="19" t="s">
        <v>115</v>
      </c>
      <c r="H33">
        <f>IF(F33&gt;3,1,0)</f>
        <v>0</v>
      </c>
    </row>
    <row r="34" spans="2:8" x14ac:dyDescent="0.2">
      <c r="B34" s="4" t="s">
        <v>45</v>
      </c>
      <c r="C34" s="4" t="s">
        <v>54</v>
      </c>
      <c r="D34" s="4">
        <v>0.5</v>
      </c>
      <c r="E34" s="4">
        <v>1</v>
      </c>
      <c r="F34" s="4">
        <f t="shared" si="2"/>
        <v>0.5</v>
      </c>
      <c r="G34" s="19" t="s">
        <v>114</v>
      </c>
      <c r="H34">
        <f>IF(F34&gt;3,1,0)</f>
        <v>0</v>
      </c>
    </row>
    <row r="35" spans="2:8" x14ac:dyDescent="0.2">
      <c r="B35" s="4" t="s">
        <v>46</v>
      </c>
      <c r="C35" s="4" t="s">
        <v>47</v>
      </c>
      <c r="D35" s="4">
        <v>1</v>
      </c>
      <c r="E35" s="52">
        <v>4</v>
      </c>
      <c r="F35" s="4">
        <f t="shared" si="2"/>
        <v>4</v>
      </c>
      <c r="G35" s="19" t="s">
        <v>116</v>
      </c>
      <c r="H35">
        <f>IF(F35&gt;3,1,0)</f>
        <v>1</v>
      </c>
    </row>
    <row r="36" spans="2:8" ht="25.5" x14ac:dyDescent="0.2">
      <c r="B36" s="4" t="s">
        <v>48</v>
      </c>
      <c r="C36" s="4" t="s">
        <v>49</v>
      </c>
      <c r="D36" s="4">
        <v>2</v>
      </c>
      <c r="E36" s="4">
        <v>2</v>
      </c>
      <c r="F36" s="4">
        <f t="shared" si="2"/>
        <v>4</v>
      </c>
      <c r="G36" s="19" t="s">
        <v>117</v>
      </c>
      <c r="H36">
        <f>IF(F36&gt;3,1,0)</f>
        <v>1</v>
      </c>
    </row>
    <row r="37" spans="2:8" x14ac:dyDescent="0.2">
      <c r="B37" s="4" t="s">
        <v>50</v>
      </c>
      <c r="C37" s="4" t="s">
        <v>51</v>
      </c>
      <c r="D37" s="4">
        <v>-1</v>
      </c>
      <c r="E37" s="4">
        <v>5</v>
      </c>
      <c r="F37" s="4">
        <f t="shared" si="2"/>
        <v>-5</v>
      </c>
      <c r="G37" s="19" t="s">
        <v>118</v>
      </c>
      <c r="H37">
        <f>IF(F37&gt;3,1,0)</f>
        <v>0</v>
      </c>
    </row>
    <row r="38" spans="2:8" x14ac:dyDescent="0.2">
      <c r="B38" s="4" t="s">
        <v>52</v>
      </c>
      <c r="C38" s="4" t="s">
        <v>53</v>
      </c>
      <c r="D38" s="4">
        <v>-1</v>
      </c>
      <c r="E38" s="4">
        <v>2</v>
      </c>
      <c r="F38" s="4">
        <f t="shared" si="2"/>
        <v>-2</v>
      </c>
      <c r="G38" s="19" t="s">
        <v>122</v>
      </c>
      <c r="H38">
        <f>IF(F38&gt;3,1,0)</f>
        <v>0</v>
      </c>
    </row>
    <row r="39" spans="2:8" x14ac:dyDescent="0.2">
      <c r="B39" s="4"/>
      <c r="C39" s="4"/>
      <c r="D39" s="4"/>
      <c r="E39" s="4"/>
      <c r="F39" s="4">
        <f>SUM(F31:F38)</f>
        <v>5.5</v>
      </c>
      <c r="H39">
        <f>SUM(H31:H38)</f>
        <v>2</v>
      </c>
    </row>
    <row r="40" spans="2:8" x14ac:dyDescent="0.2">
      <c r="B40" s="16"/>
      <c r="C40" s="17"/>
      <c r="D40" s="17"/>
      <c r="E40" s="17"/>
      <c r="F40" s="18"/>
    </row>
    <row r="41" spans="2:8" x14ac:dyDescent="0.2">
      <c r="B41" s="12" t="s">
        <v>81</v>
      </c>
      <c r="C41" s="13">
        <f>(-0.03*F39)+1.4</f>
        <v>1.2349999999999999</v>
      </c>
      <c r="D41" s="14"/>
      <c r="E41" s="14"/>
      <c r="F41" s="15"/>
    </row>
    <row r="44" spans="2:8" x14ac:dyDescent="0.2">
      <c r="B44" s="1" t="s">
        <v>55</v>
      </c>
    </row>
    <row r="46" spans="2:8" x14ac:dyDescent="0.2">
      <c r="B46" t="s">
        <v>56</v>
      </c>
    </row>
    <row r="47" spans="2:8" x14ac:dyDescent="0.2">
      <c r="B47" t="s">
        <v>57</v>
      </c>
    </row>
    <row r="48" spans="2:8" ht="23.25" x14ac:dyDescent="0.2">
      <c r="B48" s="34" t="s">
        <v>58</v>
      </c>
      <c r="C48" s="34" t="s">
        <v>60</v>
      </c>
      <c r="D48" s="34" t="s">
        <v>61</v>
      </c>
      <c r="E48" s="35"/>
      <c r="F48" s="35" t="s">
        <v>67</v>
      </c>
      <c r="G48" s="35"/>
      <c r="H48" s="35"/>
    </row>
    <row r="49" spans="2:8" ht="23.25" x14ac:dyDescent="0.2">
      <c r="B49" s="36" t="s">
        <v>59</v>
      </c>
      <c r="C49" s="37" t="s">
        <v>62</v>
      </c>
      <c r="D49" s="36">
        <v>1</v>
      </c>
      <c r="E49" s="35"/>
      <c r="F49" s="34" t="s">
        <v>69</v>
      </c>
      <c r="G49" s="34" t="s">
        <v>60</v>
      </c>
      <c r="H49" s="34" t="s">
        <v>61</v>
      </c>
    </row>
    <row r="50" spans="2:8" x14ac:dyDescent="0.2">
      <c r="B50" s="41" t="s">
        <v>63</v>
      </c>
      <c r="C50" s="38"/>
      <c r="D50" s="41">
        <v>2</v>
      </c>
      <c r="E50" s="35"/>
      <c r="F50" s="36" t="s">
        <v>68</v>
      </c>
      <c r="G50" s="37" t="s">
        <v>88</v>
      </c>
      <c r="H50" s="36">
        <v>5</v>
      </c>
    </row>
    <row r="51" spans="2:8" ht="33" customHeight="1" x14ac:dyDescent="0.2">
      <c r="B51" s="42"/>
      <c r="C51" s="39" t="s">
        <v>64</v>
      </c>
      <c r="D51" s="42"/>
      <c r="E51" s="35"/>
      <c r="F51" s="36" t="s">
        <v>70</v>
      </c>
      <c r="G51" s="37" t="s">
        <v>71</v>
      </c>
      <c r="H51" s="36">
        <v>10</v>
      </c>
    </row>
    <row r="52" spans="2:8" ht="36.75" customHeight="1" x14ac:dyDescent="0.2">
      <c r="B52" s="43"/>
      <c r="C52" s="40" t="s">
        <v>87</v>
      </c>
      <c r="D52" s="43"/>
      <c r="E52" s="35"/>
      <c r="F52" s="36" t="s">
        <v>65</v>
      </c>
      <c r="G52" s="37" t="s">
        <v>72</v>
      </c>
      <c r="H52" s="36">
        <v>15</v>
      </c>
    </row>
    <row r="53" spans="2:8" x14ac:dyDescent="0.2">
      <c r="B53" s="2" t="s">
        <v>65</v>
      </c>
      <c r="C53" s="3" t="s">
        <v>66</v>
      </c>
      <c r="D53" s="2">
        <v>3</v>
      </c>
    </row>
    <row r="56" spans="2:8" x14ac:dyDescent="0.2">
      <c r="B56" s="6" t="s">
        <v>73</v>
      </c>
      <c r="C56" s="7" t="s">
        <v>74</v>
      </c>
      <c r="D56" s="8" t="s">
        <v>75</v>
      </c>
      <c r="E56" s="8" t="s">
        <v>76</v>
      </c>
    </row>
    <row r="57" spans="2:8" x14ac:dyDescent="0.2">
      <c r="B57" s="4" t="s">
        <v>119</v>
      </c>
      <c r="C57" s="4">
        <v>3</v>
      </c>
      <c r="D57" s="4">
        <v>10</v>
      </c>
      <c r="E57" s="4">
        <f>C57+D57</f>
        <v>13</v>
      </c>
    </row>
    <row r="58" spans="2:8" x14ac:dyDescent="0.2">
      <c r="B58" s="44" t="s">
        <v>77</v>
      </c>
      <c r="C58" s="45"/>
      <c r="D58" s="46"/>
      <c r="E58" s="5">
        <f>SUM(E57:E57)</f>
        <v>13</v>
      </c>
    </row>
    <row r="61" spans="2:8" x14ac:dyDescent="0.2">
      <c r="B61" s="25" t="s">
        <v>79</v>
      </c>
      <c r="C61" s="26"/>
      <c r="D61" s="20"/>
      <c r="E61" s="20"/>
      <c r="F61" s="21"/>
    </row>
    <row r="62" spans="2:8" x14ac:dyDescent="0.2">
      <c r="B62" s="27"/>
      <c r="C62" s="28"/>
      <c r="D62" s="10"/>
      <c r="E62" s="10"/>
      <c r="F62" s="22"/>
    </row>
    <row r="63" spans="2:8" ht="13.5" thickBot="1" x14ac:dyDescent="0.25">
      <c r="B63" s="29" t="s">
        <v>80</v>
      </c>
      <c r="C63" s="30">
        <f>UUCP*TCF*EF</f>
        <v>12.843999999999999</v>
      </c>
      <c r="D63" s="23"/>
      <c r="E63" s="23"/>
      <c r="F63" s="24"/>
    </row>
    <row r="66" spans="2:6" x14ac:dyDescent="0.2">
      <c r="B66" s="4" t="s">
        <v>82</v>
      </c>
      <c r="C66" s="4"/>
      <c r="D66" s="4"/>
      <c r="E66" s="4"/>
      <c r="F66" s="4"/>
    </row>
    <row r="67" spans="2:6" x14ac:dyDescent="0.2">
      <c r="B67" s="32" t="s">
        <v>83</v>
      </c>
      <c r="C67" s="32" t="s">
        <v>84</v>
      </c>
      <c r="D67" s="32" t="s">
        <v>85</v>
      </c>
      <c r="E67" s="4" t="s">
        <v>100</v>
      </c>
      <c r="F67" s="4"/>
    </row>
    <row r="68" spans="2:6" x14ac:dyDescent="0.2">
      <c r="B68" s="33">
        <f>C63*C71</f>
        <v>256.88</v>
      </c>
      <c r="C68" s="33">
        <f>B68/6</f>
        <v>42.813333333333333</v>
      </c>
      <c r="D68" s="33">
        <f>C68/12</f>
        <v>3.5677777777777777</v>
      </c>
      <c r="E68" s="4">
        <f>C68/150</f>
        <v>0.28542222222222224</v>
      </c>
      <c r="F68" s="4"/>
    </row>
    <row r="71" spans="2:6" x14ac:dyDescent="0.2">
      <c r="B71" t="s">
        <v>101</v>
      </c>
      <c r="C71">
        <v>20</v>
      </c>
    </row>
    <row r="72" spans="2:6" x14ac:dyDescent="0.2">
      <c r="B72" t="s">
        <v>102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opLeftCell="A19" workbookViewId="0"/>
  </sheetViews>
  <sheetFormatPr baseColWidth="10" defaultRowHeight="12.75" x14ac:dyDescent="0.2"/>
  <sheetData>
    <row r="1" spans="1:4" ht="25.5" x14ac:dyDescent="0.2">
      <c r="A1" s="6" t="s">
        <v>73</v>
      </c>
      <c r="B1" s="7" t="s">
        <v>74</v>
      </c>
      <c r="C1" s="8" t="s">
        <v>75</v>
      </c>
      <c r="D1" s="8" t="s">
        <v>76</v>
      </c>
    </row>
    <row r="2" spans="1:4" x14ac:dyDescent="0.2">
      <c r="A2" s="4" t="s">
        <v>89</v>
      </c>
      <c r="B2" s="4">
        <v>1</v>
      </c>
      <c r="C2" s="4">
        <v>5</v>
      </c>
      <c r="D2" s="4">
        <f>B2*C2</f>
        <v>5</v>
      </c>
    </row>
    <row r="3" spans="1:4" x14ac:dyDescent="0.2">
      <c r="A3" s="4" t="s">
        <v>90</v>
      </c>
      <c r="B3" s="4">
        <v>1</v>
      </c>
      <c r="C3" s="4">
        <v>5</v>
      </c>
      <c r="D3" s="4">
        <f>B3*C3</f>
        <v>5</v>
      </c>
    </row>
    <row r="4" spans="1:4" x14ac:dyDescent="0.2">
      <c r="A4" s="4" t="s">
        <v>91</v>
      </c>
      <c r="B4" s="4">
        <v>1</v>
      </c>
      <c r="C4" s="4">
        <v>5</v>
      </c>
      <c r="D4" s="4">
        <f t="shared" ref="D4:D14" si="0">B4*C4</f>
        <v>5</v>
      </c>
    </row>
    <row r="5" spans="1:4" x14ac:dyDescent="0.2">
      <c r="A5" s="4" t="s">
        <v>92</v>
      </c>
      <c r="B5" s="4">
        <v>2</v>
      </c>
      <c r="C5" s="4">
        <v>5</v>
      </c>
      <c r="D5" s="4">
        <f t="shared" si="0"/>
        <v>10</v>
      </c>
    </row>
    <row r="6" spans="1:4" x14ac:dyDescent="0.2">
      <c r="A6" s="4" t="s">
        <v>98</v>
      </c>
      <c r="B6" s="4">
        <v>3</v>
      </c>
      <c r="C6" s="4">
        <v>15</v>
      </c>
      <c r="D6" s="4">
        <f t="shared" si="0"/>
        <v>45</v>
      </c>
    </row>
    <row r="7" spans="1:4" x14ac:dyDescent="0.2">
      <c r="A7" s="4" t="s">
        <v>93</v>
      </c>
      <c r="B7" s="4">
        <v>2</v>
      </c>
      <c r="C7" s="4">
        <v>10</v>
      </c>
      <c r="D7" s="4">
        <f t="shared" si="0"/>
        <v>20</v>
      </c>
    </row>
    <row r="8" spans="1:4" x14ac:dyDescent="0.2">
      <c r="A8" s="4" t="s">
        <v>94</v>
      </c>
      <c r="B8" s="4">
        <v>1</v>
      </c>
      <c r="C8" s="4">
        <v>10</v>
      </c>
      <c r="D8" s="4">
        <f t="shared" si="0"/>
        <v>10</v>
      </c>
    </row>
    <row r="9" spans="1:4" x14ac:dyDescent="0.2">
      <c r="A9" s="4" t="s">
        <v>95</v>
      </c>
      <c r="B9" s="4">
        <v>1</v>
      </c>
      <c r="C9" s="4">
        <v>5</v>
      </c>
      <c r="D9" s="4">
        <f t="shared" si="0"/>
        <v>5</v>
      </c>
    </row>
    <row r="10" spans="1:4" x14ac:dyDescent="0.2">
      <c r="A10" s="4" t="s">
        <v>96</v>
      </c>
      <c r="B10" s="4">
        <v>1</v>
      </c>
      <c r="C10" s="4">
        <v>10</v>
      </c>
      <c r="D10" s="4">
        <f t="shared" si="0"/>
        <v>10</v>
      </c>
    </row>
    <row r="11" spans="1:4" x14ac:dyDescent="0.2">
      <c r="A11" s="4" t="s">
        <v>97</v>
      </c>
      <c r="B11" s="4">
        <v>3</v>
      </c>
      <c r="C11" s="4">
        <v>10</v>
      </c>
      <c r="D11" s="4">
        <f t="shared" si="0"/>
        <v>30</v>
      </c>
    </row>
    <row r="12" spans="1:4" x14ac:dyDescent="0.2">
      <c r="A12" s="4" t="s">
        <v>99</v>
      </c>
      <c r="B12" s="4">
        <v>3</v>
      </c>
      <c r="C12" s="4">
        <v>15</v>
      </c>
      <c r="D12" s="4">
        <f t="shared" si="0"/>
        <v>45</v>
      </c>
    </row>
    <row r="13" spans="1:4" x14ac:dyDescent="0.2">
      <c r="A13" s="4"/>
      <c r="B13" s="4"/>
      <c r="C13" s="4"/>
      <c r="D13" s="4">
        <f t="shared" si="0"/>
        <v>0</v>
      </c>
    </row>
    <row r="14" spans="1:4" x14ac:dyDescent="0.2">
      <c r="A14" s="4"/>
      <c r="B14" s="4"/>
      <c r="C14" s="4"/>
      <c r="D14" s="4">
        <f t="shared" si="0"/>
        <v>0</v>
      </c>
    </row>
    <row r="15" spans="1:4" x14ac:dyDescent="0.2">
      <c r="A15" s="44" t="s">
        <v>77</v>
      </c>
      <c r="B15" s="45"/>
      <c r="C15" s="46"/>
      <c r="D15" s="5">
        <f>SUM(D2:D14)</f>
        <v>190</v>
      </c>
    </row>
    <row r="19" spans="1:5" x14ac:dyDescent="0.2">
      <c r="A19" s="1" t="s">
        <v>33</v>
      </c>
    </row>
    <row r="21" spans="1:5" ht="38.25" x14ac:dyDescent="0.2">
      <c r="A21" s="6" t="s">
        <v>1</v>
      </c>
      <c r="B21" s="7" t="s">
        <v>2</v>
      </c>
      <c r="C21" s="8" t="s">
        <v>3</v>
      </c>
      <c r="D21" s="31" t="s">
        <v>4</v>
      </c>
      <c r="E21" s="6" t="s">
        <v>5</v>
      </c>
    </row>
    <row r="22" spans="1:5" x14ac:dyDescent="0.2">
      <c r="A22" s="4" t="s">
        <v>6</v>
      </c>
      <c r="B22" s="4" t="s">
        <v>7</v>
      </c>
      <c r="C22" s="4">
        <v>2</v>
      </c>
      <c r="D22" s="4">
        <v>5</v>
      </c>
      <c r="E22" s="4">
        <f>D22*C22</f>
        <v>10</v>
      </c>
    </row>
    <row r="23" spans="1:5" x14ac:dyDescent="0.2">
      <c r="A23" s="4" t="s">
        <v>8</v>
      </c>
      <c r="B23" s="4" t="s">
        <v>9</v>
      </c>
      <c r="C23" s="4">
        <v>1</v>
      </c>
      <c r="D23" s="4">
        <v>5</v>
      </c>
      <c r="E23" s="4">
        <f t="shared" ref="E23:E34" si="1">D23*C23</f>
        <v>5</v>
      </c>
    </row>
    <row r="24" spans="1:5" x14ac:dyDescent="0.2">
      <c r="A24" s="4" t="s">
        <v>10</v>
      </c>
      <c r="B24" s="4" t="s">
        <v>11</v>
      </c>
      <c r="C24" s="4">
        <v>1</v>
      </c>
      <c r="D24" s="4">
        <v>5</v>
      </c>
      <c r="E24" s="4">
        <f t="shared" si="1"/>
        <v>5</v>
      </c>
    </row>
    <row r="25" spans="1:5" x14ac:dyDescent="0.2">
      <c r="A25" s="4" t="s">
        <v>14</v>
      </c>
      <c r="B25" s="4" t="s">
        <v>12</v>
      </c>
      <c r="C25" s="4">
        <v>1</v>
      </c>
      <c r="D25" s="4">
        <v>2</v>
      </c>
      <c r="E25" s="4">
        <f t="shared" si="1"/>
        <v>2</v>
      </c>
    </row>
    <row r="26" spans="1:5" x14ac:dyDescent="0.2">
      <c r="A26" s="4" t="s">
        <v>13</v>
      </c>
      <c r="B26" s="4" t="s">
        <v>15</v>
      </c>
      <c r="C26" s="4">
        <v>1</v>
      </c>
      <c r="D26" s="4">
        <v>5</v>
      </c>
      <c r="E26" s="4">
        <f t="shared" si="1"/>
        <v>5</v>
      </c>
    </row>
    <row r="27" spans="1:5" x14ac:dyDescent="0.2">
      <c r="A27" s="4" t="s">
        <v>16</v>
      </c>
      <c r="B27" s="4" t="s">
        <v>17</v>
      </c>
      <c r="C27" s="4">
        <v>0.5</v>
      </c>
      <c r="D27" s="4">
        <v>1</v>
      </c>
      <c r="E27" s="4">
        <f t="shared" si="1"/>
        <v>0.5</v>
      </c>
    </row>
    <row r="28" spans="1:5" x14ac:dyDescent="0.2">
      <c r="A28" s="4" t="s">
        <v>18</v>
      </c>
      <c r="B28" s="4" t="s">
        <v>19</v>
      </c>
      <c r="C28" s="4">
        <v>0.5</v>
      </c>
      <c r="D28" s="4">
        <v>5</v>
      </c>
      <c r="E28" s="4">
        <f t="shared" si="1"/>
        <v>2.5</v>
      </c>
    </row>
    <row r="29" spans="1:5" x14ac:dyDescent="0.2">
      <c r="A29" s="4" t="s">
        <v>20</v>
      </c>
      <c r="B29" s="4" t="s">
        <v>21</v>
      </c>
      <c r="C29" s="4">
        <v>2</v>
      </c>
      <c r="D29" s="4">
        <v>5</v>
      </c>
      <c r="E29" s="4">
        <f t="shared" si="1"/>
        <v>10</v>
      </c>
    </row>
    <row r="30" spans="1:5" x14ac:dyDescent="0.2">
      <c r="A30" s="4" t="s">
        <v>22</v>
      </c>
      <c r="B30" s="4" t="s">
        <v>23</v>
      </c>
      <c r="C30" s="4">
        <v>1</v>
      </c>
      <c r="D30" s="4">
        <v>5</v>
      </c>
      <c r="E30" s="4">
        <f t="shared" si="1"/>
        <v>5</v>
      </c>
    </row>
    <row r="31" spans="1:5" x14ac:dyDescent="0.2">
      <c r="A31" s="4" t="s">
        <v>24</v>
      </c>
      <c r="B31" s="4" t="s">
        <v>25</v>
      </c>
      <c r="C31" s="4">
        <v>1</v>
      </c>
      <c r="D31" s="4">
        <v>3</v>
      </c>
      <c r="E31" s="4">
        <f t="shared" si="1"/>
        <v>3</v>
      </c>
    </row>
    <row r="32" spans="1:5" x14ac:dyDescent="0.2">
      <c r="A32" s="4" t="s">
        <v>26</v>
      </c>
      <c r="B32" s="4" t="s">
        <v>27</v>
      </c>
      <c r="C32" s="4">
        <v>1</v>
      </c>
      <c r="D32" s="4">
        <v>4</v>
      </c>
      <c r="E32" s="4">
        <f t="shared" si="1"/>
        <v>4</v>
      </c>
    </row>
    <row r="33" spans="1:5" x14ac:dyDescent="0.2">
      <c r="A33" s="4" t="s">
        <v>28</v>
      </c>
      <c r="B33" s="4" t="s">
        <v>29</v>
      </c>
      <c r="C33" s="4">
        <v>1</v>
      </c>
      <c r="D33" s="4">
        <v>3</v>
      </c>
      <c r="E33" s="4">
        <f t="shared" si="1"/>
        <v>3</v>
      </c>
    </row>
    <row r="34" spans="1:5" x14ac:dyDescent="0.2">
      <c r="A34" s="4" t="s">
        <v>30</v>
      </c>
      <c r="B34" s="4" t="s">
        <v>31</v>
      </c>
      <c r="C34" s="4">
        <v>1</v>
      </c>
      <c r="D34" s="4">
        <v>1</v>
      </c>
      <c r="E34" s="4">
        <f t="shared" si="1"/>
        <v>1</v>
      </c>
    </row>
    <row r="35" spans="1:5" x14ac:dyDescent="0.2">
      <c r="A35" s="4"/>
      <c r="B35" s="4"/>
      <c r="C35" s="4"/>
      <c r="D35" s="4"/>
      <c r="E35" s="4">
        <f>SUM(E22:E34)</f>
        <v>56</v>
      </c>
    </row>
    <row r="36" spans="1:5" x14ac:dyDescent="0.2">
      <c r="A36" s="9"/>
      <c r="B36" s="10"/>
      <c r="C36" s="10"/>
      <c r="D36" s="10"/>
      <c r="E36" s="11"/>
    </row>
    <row r="37" spans="1:5" x14ac:dyDescent="0.2">
      <c r="A37" s="9"/>
      <c r="B37" s="10"/>
      <c r="C37" s="10"/>
      <c r="D37" s="10"/>
      <c r="E37" s="11"/>
    </row>
    <row r="38" spans="1:5" x14ac:dyDescent="0.2">
      <c r="A38" s="12" t="s">
        <v>32</v>
      </c>
      <c r="B38" s="13">
        <f>0.6+(0.01*E35)</f>
        <v>1.1600000000000001</v>
      </c>
      <c r="C38" s="14"/>
      <c r="D38" s="14"/>
      <c r="E3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EF</vt:lpstr>
      <vt:lpstr>TCF</vt:lpstr>
      <vt:lpstr>UUCP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v534629</dc:creator>
  <cp:lastModifiedBy>Jean LAURENT</cp:lastModifiedBy>
  <cp:lastPrinted>2020-04-19T18:49:17Z</cp:lastPrinted>
  <dcterms:created xsi:type="dcterms:W3CDTF">2007-03-15T10:31:21Z</dcterms:created>
  <dcterms:modified xsi:type="dcterms:W3CDTF">2020-04-19T18:55:48Z</dcterms:modified>
</cp:coreProperties>
</file>